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/>
  </bookViews>
  <sheets>
    <sheet name="Cover" sheetId="23" r:id="rId1"/>
    <sheet name="1" sheetId="9" r:id="rId2"/>
    <sheet name="2" sheetId="1" r:id="rId3"/>
    <sheet name="3" sheetId="11" r:id="rId4"/>
    <sheet name="4" sheetId="10" r:id="rId5"/>
    <sheet name="5" sheetId="12" r:id="rId6"/>
    <sheet name="6" sheetId="13" r:id="rId7"/>
    <sheet name="7." sheetId="21" r:id="rId8"/>
    <sheet name="8" sheetId="14" r:id="rId9"/>
    <sheet name="9." sheetId="22" r:id="rId10"/>
    <sheet name="10." sheetId="16" r:id="rId11"/>
    <sheet name="11" sheetId="17" r:id="rId12"/>
    <sheet name="12" sheetId="18" r:id="rId13"/>
    <sheet name="13" sheetId="19" r:id="rId14"/>
    <sheet name="14" sheetId="20" r:id="rId15"/>
  </sheets>
  <definedNames>
    <definedName name="_xlnm._FilterDatabase" localSheetId="1" hidden="1">'1'!$A$4:$N$147</definedName>
    <definedName name="_xlnm._FilterDatabase" localSheetId="10" hidden="1">'10.'!$A$4:$N$40</definedName>
    <definedName name="_xlnm._FilterDatabase" localSheetId="11" hidden="1">'11'!$A$4:$N$15</definedName>
    <definedName name="_xlnm._FilterDatabase" localSheetId="12" hidden="1">'12'!$A$4:$N$15</definedName>
    <definedName name="_xlnm._FilterDatabase" localSheetId="13" hidden="1">'13'!$A$4:$N$19</definedName>
    <definedName name="_xlnm._FilterDatabase" localSheetId="14" hidden="1">'14'!$A$4:$N$13</definedName>
    <definedName name="_xlnm._FilterDatabase" localSheetId="2" hidden="1">'2'!$A$4:$N$103</definedName>
    <definedName name="_xlnm._FilterDatabase" localSheetId="3" hidden="1">'3'!$A$4:$N$35</definedName>
    <definedName name="_xlnm._FilterDatabase" localSheetId="4" hidden="1">'4'!$A$4:$N$19</definedName>
    <definedName name="_xlnm._FilterDatabase" localSheetId="5" hidden="1">'5'!$A$4:$N$106</definedName>
    <definedName name="_xlnm._FilterDatabase" localSheetId="6" hidden="1">'6'!$A$4:$N$68</definedName>
    <definedName name="_xlnm._FilterDatabase" localSheetId="7" hidden="1">'7.'!$A$4:$N$46</definedName>
    <definedName name="_xlnm._FilterDatabase" localSheetId="8" hidden="1">'8'!$A$4:$N$86</definedName>
    <definedName name="_xlnm._FilterDatabase" localSheetId="9" hidden="1">'9.'!$A$4:$N$39</definedName>
    <definedName name="_xlnm.Print_Titles" localSheetId="1">'1'!$1:$6</definedName>
    <definedName name="_xlnm.Print_Titles" localSheetId="2">'2'!$1:$6</definedName>
    <definedName name="_xlnm.Print_Titles" localSheetId="5">'5'!$1:$6</definedName>
    <definedName name="_xlnm.Print_Titles" localSheetId="6">'6'!$1:$6</definedName>
    <definedName name="_xlnm.Print_Titles" localSheetId="7">'7.'!$1:$4</definedName>
    <definedName name="_xlnm.Print_Titles" localSheetId="8">'8'!$1:$6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16"/>
  <c r="E14"/>
  <c r="D14"/>
  <c r="C14"/>
  <c r="H12"/>
  <c r="C39" i="22"/>
  <c r="E38"/>
  <c r="D38"/>
  <c r="C38"/>
  <c r="H36"/>
  <c r="H24"/>
  <c r="H20"/>
  <c r="H16"/>
  <c r="H12"/>
  <c r="E45" i="21"/>
  <c r="C46"/>
  <c r="C45"/>
  <c r="C15"/>
  <c r="D14"/>
  <c r="C14"/>
  <c r="H12"/>
  <c r="E10"/>
  <c r="E14" s="1"/>
  <c r="D14" i="20" l="1"/>
  <c r="C15" l="1"/>
  <c r="E14"/>
  <c r="C14"/>
  <c r="H12"/>
  <c r="C19" i="19"/>
  <c r="E18"/>
  <c r="C18"/>
  <c r="H16"/>
  <c r="D10"/>
  <c r="H12" s="1"/>
  <c r="C15" i="18"/>
  <c r="D14"/>
  <c r="C14"/>
  <c r="H12"/>
  <c r="E10"/>
  <c r="E14" s="1"/>
  <c r="C15" i="17"/>
  <c r="C14"/>
  <c r="D10"/>
  <c r="H12" s="1"/>
  <c r="C40" i="16"/>
  <c r="D39"/>
  <c r="C39"/>
  <c r="H37"/>
  <c r="H25"/>
  <c r="H21"/>
  <c r="E19"/>
  <c r="E39" s="1"/>
  <c r="C86" i="14"/>
  <c r="E85"/>
  <c r="D85"/>
  <c r="C85"/>
  <c r="H83"/>
  <c r="C79"/>
  <c r="E78"/>
  <c r="D78"/>
  <c r="C78"/>
  <c r="H76"/>
  <c r="H20"/>
  <c r="H16"/>
  <c r="H12"/>
  <c r="C68" i="13"/>
  <c r="E67"/>
  <c r="C67"/>
  <c r="H65"/>
  <c r="E60"/>
  <c r="D60"/>
  <c r="C60"/>
  <c r="C61" s="1"/>
  <c r="H58"/>
  <c r="C54"/>
  <c r="E53"/>
  <c r="D53"/>
  <c r="C53"/>
  <c r="H51"/>
  <c r="H47"/>
  <c r="C43"/>
  <c r="E42"/>
  <c r="D42"/>
  <c r="C42"/>
  <c r="H40"/>
  <c r="C36"/>
  <c r="E35"/>
  <c r="D35"/>
  <c r="C35"/>
  <c r="H33"/>
  <c r="C29"/>
  <c r="E28"/>
  <c r="C28"/>
  <c r="D24"/>
  <c r="H26" s="1"/>
  <c r="C22"/>
  <c r="E21"/>
  <c r="D21"/>
  <c r="H19"/>
  <c r="C15"/>
  <c r="E14"/>
  <c r="D14"/>
  <c r="C14"/>
  <c r="H12"/>
  <c r="D18" i="19" l="1"/>
  <c r="D14" i="17"/>
  <c r="E10"/>
  <c r="E14" s="1"/>
  <c r="D28" i="13"/>
  <c r="C106" i="12" l="1"/>
  <c r="E105"/>
  <c r="C105"/>
  <c r="H99"/>
  <c r="D89"/>
  <c r="D105" s="1"/>
  <c r="H87"/>
  <c r="H83"/>
  <c r="C78"/>
  <c r="E77"/>
  <c r="D77"/>
  <c r="H75"/>
  <c r="C71"/>
  <c r="E70"/>
  <c r="D70"/>
  <c r="C70"/>
  <c r="H68"/>
  <c r="H60"/>
  <c r="H52"/>
  <c r="H40"/>
  <c r="C35"/>
  <c r="E34"/>
  <c r="C34"/>
  <c r="H32"/>
  <c r="C24"/>
  <c r="E23"/>
  <c r="D23"/>
  <c r="H21"/>
  <c r="C15"/>
  <c r="E14"/>
  <c r="D14"/>
  <c r="H12"/>
  <c r="C35" i="11"/>
  <c r="D34"/>
  <c r="C34"/>
  <c r="H28"/>
  <c r="H20"/>
  <c r="H16"/>
  <c r="H12"/>
  <c r="C19" i="10"/>
  <c r="E18"/>
  <c r="H16"/>
  <c r="C14"/>
  <c r="D10"/>
  <c r="D18" s="1"/>
  <c r="C10"/>
  <c r="C147" i="9"/>
  <c r="E146"/>
  <c r="C146"/>
  <c r="H144"/>
  <c r="C139"/>
  <c r="E138"/>
  <c r="C138"/>
  <c r="C131"/>
  <c r="E130"/>
  <c r="C130"/>
  <c r="C124"/>
  <c r="E123"/>
  <c r="C123"/>
  <c r="C117"/>
  <c r="E116"/>
  <c r="D116"/>
  <c r="C116"/>
  <c r="H114"/>
  <c r="H110"/>
  <c r="C104"/>
  <c r="E103"/>
  <c r="C103"/>
  <c r="H101"/>
  <c r="C97"/>
  <c r="E96"/>
  <c r="C96"/>
  <c r="C90"/>
  <c r="E89"/>
  <c r="C89"/>
  <c r="H87"/>
  <c r="C83"/>
  <c r="D82"/>
  <c r="C82"/>
  <c r="H80"/>
  <c r="E78"/>
  <c r="E82" s="1"/>
  <c r="C76"/>
  <c r="E75"/>
  <c r="C75"/>
  <c r="C69"/>
  <c r="E68"/>
  <c r="D68"/>
  <c r="C68"/>
  <c r="H66"/>
  <c r="C62"/>
  <c r="E61"/>
  <c r="D61"/>
  <c r="C61"/>
  <c r="H59"/>
  <c r="C55"/>
  <c r="E54"/>
  <c r="D54"/>
  <c r="C54"/>
  <c r="H52"/>
  <c r="C48"/>
  <c r="E47"/>
  <c r="D47"/>
  <c r="C47"/>
  <c r="H45"/>
  <c r="C41"/>
  <c r="E40"/>
  <c r="D40"/>
  <c r="C40"/>
  <c r="H38"/>
  <c r="C33"/>
  <c r="E32"/>
  <c r="C32"/>
  <c r="H30"/>
  <c r="C26"/>
  <c r="E25"/>
  <c r="D25"/>
  <c r="C25"/>
  <c r="H23"/>
  <c r="C19"/>
  <c r="E18"/>
  <c r="D18"/>
  <c r="C18"/>
  <c r="H12"/>
  <c r="H91" i="12" l="1"/>
  <c r="C18" i="10"/>
  <c r="H12"/>
  <c r="C94" i="1" l="1"/>
  <c r="C78"/>
  <c r="E77"/>
  <c r="C56"/>
  <c r="C41"/>
  <c r="C30"/>
  <c r="C29"/>
  <c r="H87" l="1"/>
  <c r="H83"/>
  <c r="D93"/>
  <c r="E93"/>
  <c r="H67"/>
  <c r="H60"/>
  <c r="H49"/>
  <c r="H45"/>
  <c r="E55"/>
  <c r="C103" l="1"/>
  <c r="E18"/>
  <c r="C102" l="1"/>
  <c r="C63"/>
  <c r="E58" s="1"/>
  <c r="E62" s="1"/>
  <c r="D55"/>
  <c r="C19"/>
  <c r="H100" l="1"/>
  <c r="D77" l="1"/>
  <c r="C73"/>
  <c r="C69"/>
  <c r="C65"/>
  <c r="C89"/>
  <c r="C85"/>
  <c r="C81"/>
  <c r="C58"/>
  <c r="C62" s="1"/>
  <c r="C51"/>
  <c r="C47"/>
  <c r="C43"/>
  <c r="E40"/>
  <c r="C36"/>
  <c r="C32"/>
  <c r="E29"/>
  <c r="C14"/>
  <c r="C18" s="1"/>
  <c r="C40" l="1"/>
  <c r="C55"/>
  <c r="C93"/>
  <c r="C77"/>
  <c r="E102" l="1"/>
</calcChain>
</file>

<file path=xl/sharedStrings.xml><?xml version="1.0" encoding="utf-8"?>
<sst xmlns="http://schemas.openxmlformats.org/spreadsheetml/2006/main" count="2873" uniqueCount="332">
  <si>
    <t>Ministry of Urban Development, Water Supply and Housing Facilities</t>
  </si>
  <si>
    <t>#</t>
  </si>
  <si>
    <t>Expected End Date</t>
  </si>
  <si>
    <t>PT/ FT</t>
  </si>
  <si>
    <t>Expected Benefits/ Results</t>
  </si>
  <si>
    <t>PT</t>
  </si>
  <si>
    <t>PP</t>
  </si>
  <si>
    <t>FT</t>
  </si>
  <si>
    <t>FP</t>
  </si>
  <si>
    <t>Completion of parking area</t>
  </si>
  <si>
    <t>-</t>
  </si>
  <si>
    <t xml:space="preserve"> - </t>
  </si>
  <si>
    <t>Roof work</t>
  </si>
  <si>
    <t>Plumbing</t>
  </si>
  <si>
    <t>Painting</t>
  </si>
  <si>
    <t>Interlocking</t>
  </si>
  <si>
    <t xml:space="preserve"> -</t>
  </si>
  <si>
    <t>Preliminaries</t>
  </si>
  <si>
    <t>Demolition and site clearance</t>
  </si>
  <si>
    <t>Asphalt work surrounding the market</t>
  </si>
  <si>
    <t xml:space="preserve">Landscaping </t>
  </si>
  <si>
    <t>Total</t>
  </si>
  <si>
    <t xml:space="preserve">FT </t>
  </si>
  <si>
    <t>Activity Plan - 2020</t>
  </si>
  <si>
    <t>Name of the Project: Town Development Projects in Nine Provinces</t>
  </si>
  <si>
    <t>Sub Activities</t>
  </si>
  <si>
    <t>Total Estimated Cost (Rs.Mn)</t>
  </si>
  <si>
    <t>Commencement Date</t>
  </si>
  <si>
    <t>Milestone - Cumulated (2020)</t>
  </si>
  <si>
    <t>i</t>
  </si>
  <si>
    <t>ii</t>
  </si>
  <si>
    <t>Final bill to be settled</t>
  </si>
  <si>
    <t>2018-Nov-17</t>
  </si>
  <si>
    <t>Electrical installation</t>
  </si>
  <si>
    <t>Asphalting and road development</t>
  </si>
  <si>
    <t>28-Jan-20</t>
  </si>
  <si>
    <t>Finishing of doors and windows</t>
  </si>
  <si>
    <t>22-Jan-20</t>
  </si>
  <si>
    <t>iii</t>
  </si>
  <si>
    <t>Electrical and plumbing work</t>
  </si>
  <si>
    <t>Steel work</t>
  </si>
  <si>
    <t>Finishing sub structure and super structure</t>
  </si>
  <si>
    <t>iv</t>
  </si>
  <si>
    <t>v</t>
  </si>
  <si>
    <t>vi</t>
  </si>
  <si>
    <t>vii</t>
  </si>
  <si>
    <t>viii</t>
  </si>
  <si>
    <t>19-Apr-18</t>
  </si>
  <si>
    <t>29-Feb-20</t>
  </si>
  <si>
    <t>Sub Project - 40. Moratuwa Town Development (Weerapuran Appu Park)</t>
  </si>
  <si>
    <t>Landscaping (paving and tree planting)</t>
  </si>
  <si>
    <t>Finishers work of road construction (ABC overlaying, asphalt overlaying)</t>
  </si>
  <si>
    <t>Building work</t>
  </si>
  <si>
    <t>Water supply and drainage</t>
  </si>
  <si>
    <t>Mechanical installation</t>
  </si>
  <si>
    <t>Landscaping and substation work</t>
  </si>
  <si>
    <t xml:space="preserve">Final bill to be settled </t>
  </si>
  <si>
    <t>Construction of super structure</t>
  </si>
  <si>
    <t xml:space="preserve">Renovation work </t>
  </si>
  <si>
    <t>30-July-20</t>
  </si>
  <si>
    <t>Outdoor landfill work and landscaping</t>
  </si>
  <si>
    <t xml:space="preserve">Construction of road </t>
  </si>
  <si>
    <t>Claddings</t>
  </si>
  <si>
    <t>ix</t>
  </si>
  <si>
    <t>x</t>
  </si>
  <si>
    <t>xi</t>
  </si>
  <si>
    <t>xii</t>
  </si>
  <si>
    <t>xiii</t>
  </si>
  <si>
    <t>Landscaping</t>
  </si>
  <si>
    <t>xvi</t>
  </si>
  <si>
    <t xml:space="preserve">Construction of toilet blocks </t>
  </si>
  <si>
    <t>Allocation for 2020 (Rs.Mn) As per the 2nd Vote on Account</t>
  </si>
  <si>
    <t xml:space="preserve">Earthwork </t>
  </si>
  <si>
    <t>Filling work</t>
  </si>
  <si>
    <t>Seating for edge of parking area</t>
  </si>
  <si>
    <t>Grant Total</t>
  </si>
  <si>
    <t>Contract Sum (Rs.Mn)</t>
  </si>
  <si>
    <t>Wall construction and finishing work (painting and plastering)</t>
  </si>
  <si>
    <t>Finishing work (painting, electrical work and plastering)</t>
  </si>
  <si>
    <t>Finishing work (plastering and asphalting)</t>
  </si>
  <si>
    <t>Finishing work (painting and floor finishing)</t>
  </si>
  <si>
    <t>Finishing roof work</t>
  </si>
  <si>
    <t>Finishing of columns</t>
  </si>
  <si>
    <t>Providing a new road for Aruwakkaru Solid Waste Management Project and Aruakkaru village</t>
  </si>
  <si>
    <t>Construction of football goal</t>
  </si>
  <si>
    <t xml:space="preserve">Sub Project - 30. Development of Walasmulla Pola </t>
  </si>
  <si>
    <t>Construction of police post and driver's rest room</t>
  </si>
  <si>
    <t xml:space="preserve">Construction of bus stand </t>
  </si>
  <si>
    <t>Provincial sum for plumbing and drainage work</t>
  </si>
  <si>
    <t xml:space="preserve">Balance work of preliminaries </t>
  </si>
  <si>
    <t>Finishing work (ABC overlaying, asphalt overlaying, retaining wall) of road (60m-1,000m)</t>
  </si>
  <si>
    <t>Sub Project - 36. Piliyandala By-pass Road (Stage II)</t>
  </si>
  <si>
    <t>Finishing work (ABC overlaying and asphalt overlaying) of road (0-60m)</t>
  </si>
  <si>
    <t>Finishing work (ABC overlaying and asphalt overlaying) of road</t>
  </si>
  <si>
    <t>Easing traffic congestion</t>
  </si>
  <si>
    <t xml:space="preserve">Finishing work (turfing and retaining wall) of road </t>
  </si>
  <si>
    <t>Development of social infrastructure</t>
  </si>
  <si>
    <t>Excavation and earthwork</t>
  </si>
  <si>
    <t>Concrete work</t>
  </si>
  <si>
    <t>Water proofing</t>
  </si>
  <si>
    <t>Structural metal work for steel</t>
  </si>
  <si>
    <t>Metal work</t>
  </si>
  <si>
    <t>Partitions/suspended ceiling</t>
  </si>
  <si>
    <t>Roof covering/ roof plumbing</t>
  </si>
  <si>
    <t>Plumbing/ sanitary installation</t>
  </si>
  <si>
    <t>Floor, wall and ceiling finishing</t>
  </si>
  <si>
    <t>Drainage system</t>
  </si>
  <si>
    <t>External work (additional bus parking spaces and drainage system)</t>
  </si>
  <si>
    <t>Sub Project - 53. Drainage Design and Improvements at Wetland Park, Gampaha (Stage II)</t>
  </si>
  <si>
    <t>Construction hold as per the request of the Gampaha Municipal Council</t>
  </si>
  <si>
    <t xml:space="preserve">Structural work </t>
  </si>
  <si>
    <t xml:space="preserve">Preliminaries </t>
  </si>
  <si>
    <t xml:space="preserve">Sub Project - 42. Construction of Multi Purpose Building at Boralesgamuwa </t>
  </si>
  <si>
    <t>Construction of pilling</t>
  </si>
  <si>
    <t xml:space="preserve">Sub Project - 41. Construction of Internal Roads at Techno City at Homagama </t>
  </si>
  <si>
    <t xml:space="preserve">Sub Project - 39. Construction of Kirimandala Mawatha (CMC Road) </t>
  </si>
  <si>
    <t xml:space="preserve">Sub Project - 38. Construction of Kottawa Thalagala Road (Stage II) </t>
  </si>
  <si>
    <t xml:space="preserve">Sub Project - 37. Construction of Kottawa Thalagala Road (Stage I) </t>
  </si>
  <si>
    <t xml:space="preserve">Construction of super structure </t>
  </si>
  <si>
    <t xml:space="preserve">Electrical work </t>
  </si>
  <si>
    <t>Kandy District</t>
  </si>
  <si>
    <t>Batticaloa District</t>
  </si>
  <si>
    <t>Jaffna District</t>
  </si>
  <si>
    <t>Mannar District</t>
  </si>
  <si>
    <t>Anuradhapura District</t>
  </si>
  <si>
    <t>Polonnaruwa District</t>
  </si>
  <si>
    <t>Kurunegala District</t>
  </si>
  <si>
    <t>Hambanthota District</t>
  </si>
  <si>
    <t>Monaragala District</t>
  </si>
  <si>
    <t>Colombo District</t>
  </si>
  <si>
    <t>Gampaha District</t>
  </si>
  <si>
    <t>Sub Project - 17. Bus Stand Development at Jaffna (Stage II)</t>
  </si>
  <si>
    <t>Sub Project - 18. Bus Stand Development at Mannar</t>
  </si>
  <si>
    <t>Sub Project - 20. Balance Work of Shrine Room of Lankaramaya Temple at Anuradhapura</t>
  </si>
  <si>
    <t>Sub Project - 21. Proposed Renovation of Vihara Mandiraya of Isurumuniya Temple at Anuradhapura</t>
  </si>
  <si>
    <t>Sub Project - 23. Construction of Sangavasaya of Tuparamaya at Anuradhapura</t>
  </si>
  <si>
    <t>Sub Project - 24. Kumbichchankulama Wewa Recreational Area Development (Phase V) - Bridge No. 3</t>
  </si>
  <si>
    <t xml:space="preserve">Sub Project - 31. Wedasiti Kanda Entrance Development </t>
  </si>
  <si>
    <t>Sub Project - 33. Construction of Proposed Public Market and Playground at Ahungalla</t>
  </si>
  <si>
    <t>Sub Project - 45. Construction of New Market at Katubedda</t>
  </si>
  <si>
    <t xml:space="preserve">Sub Project - 46. Pola Development at Wellampitiya </t>
  </si>
  <si>
    <t>Sub Project - 52. Public Market at Minuwangoda</t>
  </si>
  <si>
    <t>Installation of fuel tank and finishing work (painting and electrical work)</t>
  </si>
  <si>
    <t>Construction of basement</t>
  </si>
  <si>
    <t xml:space="preserve">Construction of ground floor </t>
  </si>
  <si>
    <t>31-Dec-20</t>
  </si>
  <si>
    <t>Improving facilities for pilgrims at Sri Dalada Maligawa and handed over</t>
  </si>
  <si>
    <t>Sub Project - 01. Construction of Market at Nuwara Eliya (Stage I)</t>
  </si>
  <si>
    <t>Completion of balance work (glass curtains, drains etc.)</t>
  </si>
  <si>
    <t>Sub Project - 14. Infrastructure Development of Bus Stand at Mullativu (Stage III)</t>
  </si>
  <si>
    <t>Sub Project - 15. Construction of Two Storied Library Building for Kandawali School at Puthukudiyiruppu</t>
  </si>
  <si>
    <t>Asphalting and external lighting, gabion wall etc.</t>
  </si>
  <si>
    <t>Sub Project - 29. Development of Private Bus Stand at Batticaloa</t>
  </si>
  <si>
    <t>Paving work, improvement of playground and installation of gate</t>
  </si>
  <si>
    <t>Easing traffic congestion through Piliyandala town and not yet hand over</t>
  </si>
  <si>
    <t>xiv</t>
  </si>
  <si>
    <t>Provisional sums for ground improvement, name boards, specific preliminary work, repairing road damages, sewer/ waste disposal</t>
  </si>
  <si>
    <t xml:space="preserve">Provisional sum for ground improvement, name boards, repairing road damages, sewer/ waste disposal </t>
  </si>
  <si>
    <t>Sub Project - 02. Design and Construction of Infrastructure Facilities at Railway Station at Hatton (Stage IV)</t>
  </si>
  <si>
    <t xml:space="preserve">Construction of sub structure </t>
  </si>
  <si>
    <t xml:space="preserve">Relocation of the fuel station at Kandy Good Shed for paving the way for Multi Model Transport Hub </t>
  </si>
  <si>
    <t xml:space="preserve">Sub Project - 03. Construction of Bus Stand at Ginigathhena </t>
  </si>
  <si>
    <t>Sub Project - 04. Relocation of Filling Station of SLTB at Yatinuwara Depot</t>
  </si>
  <si>
    <t>Sub Project - 06. Proposed Monk Residence for Mihindu Dharmapeeta Vihara at Digana, Rajawella</t>
  </si>
  <si>
    <t>Sub Project - 07. Proposed Dharma Shalawa Building at Sri Lokananda Buddhist Centre, Kandy</t>
  </si>
  <si>
    <t>Sub Project - 11. Design and Construction of Infrastructure Facilities for Sri Dalada Maligawa (Stage IV)</t>
  </si>
  <si>
    <t xml:space="preserve">Sub Project - 13. Development Bus Stand at Hasalaka </t>
  </si>
  <si>
    <t>Sub Project - 10. Proposed Multipurpose Religious Building for Kuruambe Dhaham Sevana Meditation Centre at Narampanawa</t>
  </si>
  <si>
    <t>Finishing work (asphalting, plastering etc.)</t>
  </si>
  <si>
    <t>Providing accommodation facilities for monks and handed over</t>
  </si>
  <si>
    <t>Concrete work of foundation, columns and beams)</t>
  </si>
  <si>
    <t>Miscellaneous, curb and hand rails</t>
  </si>
  <si>
    <t>Sub Project - 32. Baddegama Town Development (Bus Stand Development)</t>
  </si>
  <si>
    <t>Demolishing of existing toilet</t>
  </si>
  <si>
    <t xml:space="preserve">Approved variation for bus stand </t>
  </si>
  <si>
    <t>Removing garbage pit and construction of zinc and aluminum sheet fence</t>
  </si>
  <si>
    <t>Lighting and painting</t>
  </si>
  <si>
    <t>Masonry work</t>
  </si>
  <si>
    <t>Kalutara District</t>
  </si>
  <si>
    <t>Final bills to settled</t>
  </si>
  <si>
    <t xml:space="preserve">Consultancy work for the proposed building </t>
  </si>
  <si>
    <t xml:space="preserve">Nuwara Eliya District </t>
  </si>
  <si>
    <t xml:space="preserve">Mullativu District  </t>
  </si>
  <si>
    <t>Construction of car park, paving work and planting trees</t>
  </si>
  <si>
    <t>Finishing work (painting and tiling)</t>
  </si>
  <si>
    <t>Central Province - 13 Projects</t>
  </si>
  <si>
    <t xml:space="preserve">Construction of market area and facilitating the venders and traders </t>
  </si>
  <si>
    <t>Completion of railway station building and improving transport infrastructure facilities</t>
  </si>
  <si>
    <t>Construction of bus stand and providing parking facilities for busses</t>
  </si>
  <si>
    <t>Completion of the conference hall and improving facilities at the pirivena</t>
  </si>
  <si>
    <t>Providing better accommodation facilities for the monks in the viharaya</t>
  </si>
  <si>
    <t>Completion of the Dharma Shalawa and improving facilities in the historical temple and handed over</t>
  </si>
  <si>
    <t>Construction of hostels and improving accommodation facilities in the historical temple</t>
  </si>
  <si>
    <t>Northern Province - 5 Projects</t>
  </si>
  <si>
    <t>Construction of the library and providing facilities for school children</t>
  </si>
  <si>
    <t>Completion of the best quality classroom and providing facilities for school children</t>
  </si>
  <si>
    <t>North Central Province - 7 Projects</t>
  </si>
  <si>
    <t>Construction of the dana shalawa and improving facilities in the Miriswatiya Temple</t>
  </si>
  <si>
    <t>Sub Project - 19. Construction of Dana Shalawa of Mirisawetiya at Anuradhapura (Stage 1)</t>
  </si>
  <si>
    <t xml:space="preserve">Construction of shrine room and improving facilities in the Lankaramaya Temple </t>
  </si>
  <si>
    <t>Renovation Vihara Mandiraya in the Isurumuniya Temple</t>
  </si>
  <si>
    <t>Sub Project - 22. Proposed Facility Building at Srimaha Bodhi Premises</t>
  </si>
  <si>
    <t>Improving facilities for pilgrims at the Srimaha Bodhiya</t>
  </si>
  <si>
    <t>Providing good quality and safety recreational facilities for public</t>
  </si>
  <si>
    <t>Sub Project - 25. Town Improvement Project at Welikanda</t>
  </si>
  <si>
    <t>Improving commercial building for public</t>
  </si>
  <si>
    <t>North Western Province - 3 Projects</t>
  </si>
  <si>
    <t>Puttlam District</t>
  </si>
  <si>
    <t xml:space="preserve">Laying carpet on Eluwakkulama – Aruwakkaru Road up to “Y” Junction </t>
  </si>
  <si>
    <t xml:space="preserve">Construction of best quality market place for vendors and public </t>
  </si>
  <si>
    <t>Improving recreational facilities for the public</t>
  </si>
  <si>
    <t>Eastern Province - 1 Project</t>
  </si>
  <si>
    <t>Providing parking facilities for busses and handed over to the Municipal Council</t>
  </si>
  <si>
    <t>Southern Province - 5 Projects</t>
  </si>
  <si>
    <t xml:space="preserve">Development of pola, providing access and sanitary facilities for vendors and public </t>
  </si>
  <si>
    <t>Providing parking spaces to the pilgrims and improving appearance</t>
  </si>
  <si>
    <t>Galle District</t>
  </si>
  <si>
    <t>Providing parking facilities for busses</t>
  </si>
  <si>
    <t>Facilitating vendors and public and providing recreational facilities for public</t>
  </si>
  <si>
    <t>Construction of pola building and facilitating the vendors and public</t>
  </si>
  <si>
    <t>Western Province - 19 Projects</t>
  </si>
  <si>
    <t>Construction of market building and facilitating the vendors and public</t>
  </si>
  <si>
    <t>Providing parking facilities for busses and easy access between bus stand and railway station for public</t>
  </si>
  <si>
    <t>Construction of market building and facilitating vendors and public</t>
  </si>
  <si>
    <t>Providing recreational facilities for public</t>
  </si>
  <si>
    <t>Providing the recreational facilities for public and not yet hand over</t>
  </si>
  <si>
    <t xml:space="preserve">Construction of pola building and facilitating the vendors and public and not yet handed over </t>
  </si>
  <si>
    <t>Construction of the shrine room and improving facilities in the historical temple</t>
  </si>
  <si>
    <t xml:space="preserve">Development of pola and facilitating the vendors and public and not yet hand over </t>
  </si>
  <si>
    <t>Providing commercial facilities for public</t>
  </si>
  <si>
    <t>* Developing an integrated flood control and water management information system
* Providing Early Warning support on flood for the Metro Colombo
* Developing optimal operational rules for the flood control facilities
* Assessing current and evolving future water related risks and develop response strategies</t>
  </si>
  <si>
    <t>Sub Project - 27. Development of Beach Park at Chilaw</t>
  </si>
  <si>
    <t>Sub Project - 28. Construction of Weekly Fair at Maho</t>
  </si>
  <si>
    <t>Sub Project - 05. Proposed New Conference Hall for Sri Vidhyasagara Maha Pirivena at Hirikaduwa, Menikhinna</t>
  </si>
  <si>
    <t>Sub Project - 08. Proposed Extension at Sri Dharmawardhanaramaya Viharaya at Medamahanuwara</t>
  </si>
  <si>
    <t>Sub Project - 09. Proposed Construction of Hostels for Monks of Sri Sandagiri Thapowana Pirivena at Medamahanuwara</t>
  </si>
  <si>
    <t>Sub Project - 26. Improvement of Eluwankulama - Aruwakkalu Road</t>
  </si>
  <si>
    <t>Sub Project - 34. Development of Wellawaya Pola</t>
  </si>
  <si>
    <t>Sub Project - 48. Belek Kade Pola Development at Ratmalana</t>
  </si>
  <si>
    <t xml:space="preserve">Sub Project - 49. Development of Bus Stand (Link Existing Railway Station) at Aluthgama </t>
  </si>
  <si>
    <t>Sub Project - 50. Development of Pola Area at Horana (Phase II)</t>
  </si>
  <si>
    <t>North Western Province</t>
  </si>
  <si>
    <t>Cumulative Expenditure up to 05.03.2020 (Rs.Mn)</t>
  </si>
  <si>
    <r>
      <rPr>
        <b/>
        <sz val="11"/>
        <rFont val="Times New Roman"/>
        <family val="1"/>
      </rPr>
      <t xml:space="preserve">Cumulative </t>
    </r>
    <r>
      <rPr>
        <b/>
        <sz val="11"/>
        <color theme="1"/>
        <rFont val="Times New Roman"/>
        <family val="1"/>
      </rPr>
      <t>Physical and Financial Progress up to 05.03.2020 (%)</t>
    </r>
  </si>
  <si>
    <r>
      <t>1</t>
    </r>
    <r>
      <rPr>
        <b/>
        <vertAlign val="superscript"/>
        <sz val="11"/>
        <color theme="1"/>
        <rFont val="Times New Roman"/>
        <family val="1"/>
      </rPr>
      <t>st</t>
    </r>
    <r>
      <rPr>
        <b/>
        <sz val="11"/>
        <color theme="1"/>
        <rFont val="Times New Roman"/>
        <family val="1"/>
      </rPr>
      <t xml:space="preserve"> Q</t>
    </r>
  </si>
  <si>
    <r>
      <t>2</t>
    </r>
    <r>
      <rPr>
        <b/>
        <vertAlign val="superscript"/>
        <sz val="11"/>
        <color theme="1"/>
        <rFont val="Times New Roman"/>
        <family val="1"/>
      </rPr>
      <t>nd</t>
    </r>
    <r>
      <rPr>
        <b/>
        <sz val="11"/>
        <color theme="1"/>
        <rFont val="Times New Roman"/>
        <family val="1"/>
      </rPr>
      <t xml:space="preserve"> Q</t>
    </r>
  </si>
  <si>
    <r>
      <t>3</t>
    </r>
    <r>
      <rPr>
        <b/>
        <vertAlign val="superscript"/>
        <sz val="11"/>
        <color theme="1"/>
        <rFont val="Times New Roman"/>
        <family val="1"/>
      </rPr>
      <t>rd</t>
    </r>
    <r>
      <rPr>
        <b/>
        <sz val="11"/>
        <color theme="1"/>
        <rFont val="Times New Roman"/>
        <family val="1"/>
      </rPr>
      <t xml:space="preserve"> Q</t>
    </r>
  </si>
  <si>
    <r>
      <t>4</t>
    </r>
    <r>
      <rPr>
        <b/>
        <vertAlign val="superscript"/>
        <sz val="11"/>
        <color theme="1"/>
        <rFont val="Times New Roman"/>
        <family val="1"/>
      </rPr>
      <t>th</t>
    </r>
    <r>
      <rPr>
        <b/>
        <sz val="11"/>
        <color theme="1"/>
        <rFont val="Times New Roman"/>
        <family val="1"/>
      </rPr>
      <t xml:space="preserve"> Q</t>
    </r>
  </si>
  <si>
    <r>
      <rPr>
        <sz val="11"/>
        <rFont val="Times New Roman"/>
        <family val="1"/>
      </rPr>
      <t>Construction of</t>
    </r>
    <r>
      <rPr>
        <sz val="11"/>
        <color rgb="FF000000"/>
        <rFont val="Times New Roman"/>
        <family val="1"/>
      </rPr>
      <t xml:space="preserve"> grid 8-11 up to 1st floor slab, electrical and finishing work</t>
    </r>
    <r>
      <rPr>
        <sz val="11"/>
        <color rgb="FFFF0000"/>
        <rFont val="Times New Roman"/>
        <family val="1"/>
      </rPr>
      <t xml:space="preserve"> </t>
    </r>
    <r>
      <rPr>
        <sz val="11"/>
        <rFont val="Times New Roman"/>
        <family val="1"/>
      </rPr>
      <t>(painting and lighting)</t>
    </r>
  </si>
  <si>
    <r>
      <rPr>
        <sz val="11"/>
        <rFont val="Times New Roman"/>
        <family val="1"/>
      </rPr>
      <t>Completion of</t>
    </r>
    <r>
      <rPr>
        <sz val="11"/>
        <color rgb="FF000000"/>
        <rFont val="Times New Roman"/>
        <family val="1"/>
      </rPr>
      <t xml:space="preserve"> super structure </t>
    </r>
  </si>
  <si>
    <r>
      <rPr>
        <sz val="11"/>
        <rFont val="Times New Roman"/>
        <family val="1"/>
      </rPr>
      <t xml:space="preserve">Completion of </t>
    </r>
    <r>
      <rPr>
        <sz val="11"/>
        <color rgb="FF000000"/>
        <rFont val="Times New Roman"/>
        <family val="1"/>
      </rPr>
      <t>super structure and  finishing work (plastering and painting)</t>
    </r>
  </si>
  <si>
    <r>
      <t>Construction of the religious building and improving facilities in the historical temple and h</t>
    </r>
    <r>
      <rPr>
        <sz val="11"/>
        <rFont val="Times New Roman"/>
        <family val="1"/>
      </rPr>
      <t>anded over</t>
    </r>
  </si>
  <si>
    <r>
      <t xml:space="preserve">Finishing work </t>
    </r>
    <r>
      <rPr>
        <sz val="11"/>
        <rFont val="Times New Roman"/>
        <family val="1"/>
      </rPr>
      <t>(painting and lighting)</t>
    </r>
  </si>
  <si>
    <r>
      <t xml:space="preserve">Sub Project - 12. </t>
    </r>
    <r>
      <rPr>
        <b/>
        <sz val="11"/>
        <rFont val="Times New Roman"/>
        <family val="1"/>
      </rPr>
      <t>Development</t>
    </r>
    <r>
      <rPr>
        <b/>
        <sz val="11"/>
        <color theme="1"/>
        <rFont val="Times New Roman"/>
        <family val="1"/>
      </rPr>
      <t xml:space="preserve"> of Bus Stand at Halloluwa (Stage II)</t>
    </r>
  </si>
  <si>
    <r>
      <rPr>
        <sz val="11"/>
        <rFont val="Times New Roman"/>
        <family val="1"/>
      </rPr>
      <t>Construction of</t>
    </r>
    <r>
      <rPr>
        <sz val="11"/>
        <color rgb="FF000000"/>
        <rFont val="Times New Roman"/>
        <family val="1"/>
      </rPr>
      <t xml:space="preserve"> super structure </t>
    </r>
  </si>
  <si>
    <r>
      <t>Sub Project - 16. Construction of Two Storied Classroom Building</t>
    </r>
    <r>
      <rPr>
        <b/>
        <sz val="11"/>
        <color rgb="FFFF0000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for Bharathi School at Puthukudiyiruppu</t>
    </r>
  </si>
  <si>
    <t>Construction of internal roads and drainage and balanced work of toilet blocks</t>
  </si>
  <si>
    <r>
      <t>Sub Project - 35. Construction of Piliyandala By-pass Road (Stage 1)</t>
    </r>
    <r>
      <rPr>
        <b/>
        <sz val="11"/>
        <color rgb="FFFF0000"/>
        <rFont val="Times New Roman"/>
        <family val="1"/>
      </rPr>
      <t xml:space="preserve"> </t>
    </r>
  </si>
  <si>
    <r>
      <t xml:space="preserve">Sub Project - 47. Construction of </t>
    </r>
    <r>
      <rPr>
        <b/>
        <sz val="11"/>
        <rFont val="Times New Roman"/>
        <family val="1"/>
      </rPr>
      <t>Real Time Flood Mitigation Center</t>
    </r>
    <r>
      <rPr>
        <b/>
        <sz val="11"/>
        <color rgb="FFFF0000"/>
        <rFont val="Times New Roman"/>
        <family val="1"/>
      </rPr>
      <t xml:space="preserve"> </t>
    </r>
    <r>
      <rPr>
        <b/>
        <sz val="11"/>
        <rFont val="Times New Roman"/>
        <family val="1"/>
      </rPr>
      <t>at Kirimandala Mawatha</t>
    </r>
  </si>
  <si>
    <r>
      <t xml:space="preserve">Sub Project - 51. </t>
    </r>
    <r>
      <rPr>
        <b/>
        <sz val="11"/>
        <rFont val="Times New Roman"/>
        <family val="1"/>
      </rPr>
      <t xml:space="preserve">Construction of </t>
    </r>
    <r>
      <rPr>
        <b/>
        <sz val="11"/>
        <color theme="1"/>
        <rFont val="Times New Roman"/>
        <family val="1"/>
      </rPr>
      <t xml:space="preserve">Kithudana Pubuduwa National Center at Walpola, Ragama (Stage II) </t>
    </r>
  </si>
  <si>
    <t>Sub Project - 43. Children's Orphanage at Aththidiya (Stage I)</t>
  </si>
  <si>
    <t>Providing accommodation for misplaced children and not yet hand over</t>
  </si>
  <si>
    <t>Sub Project - 44. Children's Orphanage at Aththidiya (Stage II)</t>
  </si>
  <si>
    <t>Preliminaries, excavation and earth work</t>
  </si>
  <si>
    <t>Providing accommodation for misplaced children</t>
  </si>
  <si>
    <t>Concrete work of building</t>
  </si>
  <si>
    <t>Masonry work and water proofing</t>
  </si>
  <si>
    <t>Metal and wood work</t>
  </si>
  <si>
    <t>Roof and ceiling</t>
  </si>
  <si>
    <t>Electrical, plumbing and drainage work</t>
  </si>
  <si>
    <t>Finishing (plastering and painting) and external work</t>
  </si>
  <si>
    <t xml:space="preserve">Activity Plan – 2020 </t>
  </si>
  <si>
    <t xml:space="preserve">Ministry of Urban Development, Water Supply and Housing Facilities </t>
  </si>
  <si>
    <t>Project</t>
  </si>
  <si>
    <t>:</t>
  </si>
  <si>
    <t>Town Development Projects in Nine Provinces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</si>
  <si>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Construction of Market at Nuwara Eliya (Stage I)</t>
    </r>
  </si>
  <si>
    <r>
      <t>2.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Design and Construction of Infrastructure Facilities at Railway Station at Hatton (Stage IV)</t>
    </r>
  </si>
  <si>
    <r>
      <t>3.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Construction of Bus Stand at Ginigathhena</t>
    </r>
  </si>
  <si>
    <r>
      <t>4.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Relocation of Filling Station of SLTB at Yatinuwara Depot</t>
    </r>
  </si>
  <si>
    <r>
      <t>5.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Proposed New Conference Hall for Sri Vidhyasagara Maha Pirivena at Hirikaduwa, Menikhinna</t>
    </r>
  </si>
  <si>
    <r>
      <t>6.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Proposed Monk Residence for Mihindu Dharmapeeta Vihara at Digana, Rajawella</t>
    </r>
  </si>
  <si>
    <r>
      <t>7.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Proposed Dharma Shalawa Building at Sri Lokananda Buddhist Centre, Kandy</t>
    </r>
  </si>
  <si>
    <r>
      <t>8.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Proposed Extension at Sri Dharmawardhanaramaya Viharaya at Medamahanuwara</t>
    </r>
  </si>
  <si>
    <r>
      <t>9.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Proposed Construction of Hostels for Monks for Sri Sandagiri Thapowana Pirivena at Medamahanuwara</t>
    </r>
  </si>
  <si>
    <r>
      <t>10.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Proposed Multipupose Religious Building for Kuruambe Dhaham Sevana Meditation Centre at Narampanawa</t>
    </r>
  </si>
  <si>
    <r>
      <t>11.</t>
    </r>
    <r>
      <rPr>
        <sz val="7"/>
        <color theme="1"/>
        <rFont val="Times New Roman"/>
        <family val="1"/>
      </rPr>
      <t xml:space="preserve">  </t>
    </r>
    <r>
      <rPr>
        <sz val="12"/>
        <color rgb="FF000000"/>
        <rFont val="Times New Roman"/>
        <family val="1"/>
      </rPr>
      <t>Design and Construction Infrastructure Facilities for Sri Dalada Maligawa (Stage IV)</t>
    </r>
  </si>
  <si>
    <r>
      <t>12.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Development of Bus Stand at Halloluwa (Stage II)</t>
    </r>
  </si>
  <si>
    <r>
      <t>13.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 xml:space="preserve">Development Bus Stand at Hasalaka </t>
    </r>
  </si>
  <si>
    <r>
      <t>14.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Infrastructure Development of Bus Stand at Mullativu (Stage III)</t>
    </r>
  </si>
  <si>
    <r>
      <t>15.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Construction of Two Storied Library Building for Kandawali School at Puthukudiyiruppu</t>
    </r>
  </si>
  <si>
    <r>
      <t>16.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Construction of Two Storied Classroom Building for Bharathi School at Puthukudiyiruppu</t>
    </r>
  </si>
  <si>
    <r>
      <t>17.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Bus Stand Development at Jaffna (Stage II)</t>
    </r>
  </si>
  <si>
    <r>
      <t>18.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Bus Stand Development at Mannar</t>
    </r>
  </si>
  <si>
    <r>
      <t>19.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Construction of Danashalawa of Mirisawetiya at Anuradhapura (Stage I)</t>
    </r>
  </si>
  <si>
    <r>
      <t>20.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Balance Work of Shrine Room of Lankaramaya Temple at Anuradhapura</t>
    </r>
  </si>
  <si>
    <r>
      <t>21.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Proposed Renovation of Vihara Mandiraya at Isurumuniya Temple at Anuradhapura</t>
    </r>
  </si>
  <si>
    <r>
      <t>22.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Proposed Facility Building at Srimahabodhi Premises</t>
    </r>
  </si>
  <si>
    <r>
      <t>23.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Construction of Sangavasaya of Tuparamaya at Anuradhapura</t>
    </r>
  </si>
  <si>
    <r>
      <t>24.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Kumbichchiyankulama Wewa Recreational Area Development (Phase V) - Bridge No. 3</t>
    </r>
  </si>
  <si>
    <r>
      <t>25.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Town Improvement Project at Welikanda</t>
    </r>
  </si>
  <si>
    <r>
      <t>26.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Improvement to Eluwankulama - Aruwakkalu Road</t>
    </r>
  </si>
  <si>
    <r>
      <t>27.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Development of Beach Park at Chilaw</t>
    </r>
  </si>
  <si>
    <r>
      <t>28.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Construction of Weekly Fair at Maho</t>
    </r>
  </si>
  <si>
    <r>
      <t>29.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Development of Private Bus Stand at Batticaloa</t>
    </r>
  </si>
  <si>
    <r>
      <t>30.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Development of Walasmulla Pola</t>
    </r>
  </si>
  <si>
    <r>
      <t>31.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Wedasiti Kanda Entrance Development</t>
    </r>
  </si>
  <si>
    <r>
      <t>32.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Baddegama Town development (Bus Stand Development)</t>
    </r>
  </si>
  <si>
    <r>
      <t>33.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Construction of Proposed Public Market and Playground at Ahungalla</t>
    </r>
  </si>
  <si>
    <r>
      <t>34.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Development at Wellawaya Pola</t>
    </r>
  </si>
  <si>
    <r>
      <t>35.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Construction of Piliyandala By-pass Road (Stage I)</t>
    </r>
  </si>
  <si>
    <r>
      <t>36.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Construction of Piliyandala By-pass Road (Stage II)</t>
    </r>
  </si>
  <si>
    <r>
      <t>37.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Construction of Kottawa Thalagala Road (Stage I)</t>
    </r>
  </si>
  <si>
    <r>
      <t>38.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Construction of Kottawa Thalagala Road (Stage II)</t>
    </r>
  </si>
  <si>
    <r>
      <t>39.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Construction of Kirimandala Mawatha Road (CMC Road)</t>
    </r>
  </si>
  <si>
    <r>
      <t>40.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Moratuwa Town Development (Weerapuran Appu Park)</t>
    </r>
  </si>
  <si>
    <r>
      <t>41.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Construction of Internal Roads at Techno City at Homagama</t>
    </r>
  </si>
  <si>
    <r>
      <t>42.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Construction of Multi Purpose Building at Boralesgamuwa</t>
    </r>
  </si>
  <si>
    <r>
      <t>43.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Children's Orphanage at Aththidiya (Stage I)</t>
    </r>
  </si>
  <si>
    <r>
      <t>44.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Children's Orphanage at Aththidiya (Stage II)</t>
    </r>
  </si>
  <si>
    <r>
      <t>45.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Construction of New Market at Katubedda</t>
    </r>
  </si>
  <si>
    <r>
      <t>46.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Pola Development at Wellampitiya</t>
    </r>
  </si>
  <si>
    <r>
      <t>47.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Construction of Real Time Flood Mitigation Center at Kirimandala Mawatha</t>
    </r>
  </si>
  <si>
    <r>
      <t>48.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Belek Kade Pola Development at Ratmalana</t>
    </r>
  </si>
  <si>
    <r>
      <t>49.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Development of Bus Stand (Link Existing Railway Station) at Aluthgama</t>
    </r>
  </si>
  <si>
    <r>
      <t>50.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Development of Pola Area at Horana (Phase II)</t>
    </r>
  </si>
  <si>
    <r>
      <t>51.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Construction of Kithudana Pubuduwa National Center at Walpola, Ragama (Stage II)</t>
    </r>
  </si>
  <si>
    <r>
      <t>52.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Public Market at Minuwangoda</t>
    </r>
  </si>
  <si>
    <r>
      <t>53.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Drainage Design and Improvements at Wetland Park, Gampaha (Stage II)</t>
    </r>
  </si>
  <si>
    <t>Urban Development Authority</t>
  </si>
  <si>
    <t>Implementing Agency</t>
  </si>
  <si>
    <t>Project Summary: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</si>
</sst>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;@"/>
    <numFmt numFmtId="166" formatCode="0.0%"/>
  </numFmts>
  <fonts count="24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rgb="FFFF0000"/>
      <name val="Times New Roman"/>
      <family val="1"/>
    </font>
    <font>
      <b/>
      <sz val="14"/>
      <color theme="1"/>
      <name val="Times New Roman"/>
      <family val="1"/>
    </font>
    <font>
      <b/>
      <sz val="11"/>
      <name val="Times New Roman"/>
      <family val="1"/>
    </font>
    <font>
      <b/>
      <vertAlign val="superscript"/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0000"/>
      <name val="Times New Roman"/>
      <family val="1"/>
    </font>
    <font>
      <sz val="14"/>
      <color theme="1"/>
      <name val="Times New Roman"/>
      <family val="1"/>
    </font>
    <font>
      <sz val="11"/>
      <color theme="1" tint="0.14999847407452621"/>
      <name val="Times New Roman"/>
      <family val="1"/>
    </font>
    <font>
      <b/>
      <sz val="9"/>
      <color rgb="FFFF0000"/>
      <name val="Times New Roman"/>
      <family val="1"/>
    </font>
    <font>
      <sz val="12"/>
      <color theme="1"/>
      <name val="Times New Roman"/>
      <family val="1"/>
    </font>
    <font>
      <sz val="7"/>
      <color theme="1"/>
      <name val="Times New Roman"/>
      <family val="1"/>
    </font>
    <font>
      <sz val="12"/>
      <color rgb="FF000000"/>
      <name val="Times New Roman"/>
      <family val="1"/>
    </font>
    <font>
      <b/>
      <i/>
      <sz val="12"/>
      <color theme="1"/>
      <name val="Times New Roman"/>
      <family val="1"/>
    </font>
    <font>
      <b/>
      <i/>
      <sz val="12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b/>
      <sz val="14"/>
      <name val="Times New Roman"/>
      <family val="1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545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2" fontId="2" fillId="0" borderId="0" xfId="0" applyNumberFormat="1" applyFont="1" applyFill="1" applyBorder="1" applyAlignment="1">
      <alignment vertical="center" wrapText="1"/>
    </xf>
    <xf numFmtId="164" fontId="2" fillId="0" borderId="0" xfId="0" applyNumberFormat="1" applyFont="1" applyFill="1" applyBorder="1" applyAlignment="1">
      <alignment horizontal="right" vertical="center" wrapText="1"/>
    </xf>
    <xf numFmtId="0" fontId="6" fillId="2" borderId="21" xfId="0" applyFont="1" applyFill="1" applyBorder="1" applyAlignment="1">
      <alignment vertical="center" wrapText="1"/>
    </xf>
    <xf numFmtId="0" fontId="6" fillId="2" borderId="0" xfId="0" applyFont="1" applyFill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9" fontId="2" fillId="3" borderId="5" xfId="2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9" fontId="1" fillId="2" borderId="2" xfId="0" quotePrefix="1" applyNumberFormat="1" applyFont="1" applyFill="1" applyBorder="1" applyAlignment="1">
      <alignment horizontal="center" vertical="center" wrapText="1"/>
    </xf>
    <xf numFmtId="9" fontId="1" fillId="2" borderId="2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9" fontId="1" fillId="2" borderId="6" xfId="0" quotePrefix="1" applyNumberFormat="1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9" fontId="1" fillId="2" borderId="7" xfId="0" quotePrefix="1" applyNumberFormat="1" applyFont="1" applyFill="1" applyBorder="1" applyAlignment="1">
      <alignment horizontal="center" vertical="center" wrapText="1"/>
    </xf>
    <xf numFmtId="9" fontId="10" fillId="0" borderId="2" xfId="0" applyNumberFormat="1" applyFont="1" applyFill="1" applyBorder="1" applyAlignment="1">
      <alignment horizontal="center" vertical="center" wrapText="1"/>
    </xf>
    <xf numFmtId="9" fontId="10" fillId="0" borderId="2" xfId="0" quotePrefix="1" applyNumberFormat="1" applyFont="1" applyFill="1" applyBorder="1" applyAlignment="1">
      <alignment horizontal="center" vertical="center" wrapText="1"/>
    </xf>
    <xf numFmtId="9" fontId="10" fillId="0" borderId="14" xfId="0" quotePrefix="1" applyNumberFormat="1" applyFont="1" applyFill="1" applyBorder="1" applyAlignment="1">
      <alignment horizontal="center" vertical="center" wrapText="1"/>
    </xf>
    <xf numFmtId="9" fontId="10" fillId="0" borderId="6" xfId="0" applyNumberFormat="1" applyFont="1" applyFill="1" applyBorder="1" applyAlignment="1">
      <alignment horizontal="center" vertical="center" wrapText="1"/>
    </xf>
    <xf numFmtId="9" fontId="10" fillId="0" borderId="6" xfId="0" quotePrefix="1" applyNumberFormat="1" applyFont="1" applyFill="1" applyBorder="1" applyAlignment="1">
      <alignment horizontal="center" vertical="center" wrapText="1"/>
    </xf>
    <xf numFmtId="2" fontId="2" fillId="3" borderId="15" xfId="0" applyNumberFormat="1" applyFont="1" applyFill="1" applyBorder="1" applyAlignment="1">
      <alignment vertical="center" wrapText="1"/>
    </xf>
    <xf numFmtId="2" fontId="2" fillId="3" borderId="7" xfId="0" applyNumberFormat="1" applyFont="1" applyFill="1" applyBorder="1" applyAlignment="1">
      <alignment vertical="center" wrapText="1"/>
    </xf>
    <xf numFmtId="9" fontId="1" fillId="2" borderId="2" xfId="0" applyNumberFormat="1" applyFont="1" applyFill="1" applyBorder="1" applyAlignment="1">
      <alignment horizontal="center" vertical="center" wrapText="1"/>
    </xf>
    <xf numFmtId="9" fontId="1" fillId="0" borderId="2" xfId="0" quotePrefix="1" applyNumberFormat="1" applyFont="1" applyFill="1" applyBorder="1" applyAlignment="1">
      <alignment horizontal="center" vertical="center" wrapText="1"/>
    </xf>
    <xf numFmtId="9" fontId="1" fillId="2" borderId="6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9" fontId="1" fillId="0" borderId="2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9" fontId="1" fillId="0" borderId="6" xfId="0" quotePrefix="1" applyNumberFormat="1" applyFont="1" applyFill="1" applyBorder="1" applyAlignment="1">
      <alignment horizontal="center" vertical="center" wrapText="1"/>
    </xf>
    <xf numFmtId="9" fontId="1" fillId="0" borderId="6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9" fontId="1" fillId="0" borderId="7" xfId="0" quotePrefix="1" applyNumberFormat="1" applyFont="1" applyFill="1" applyBorder="1" applyAlignment="1">
      <alignment horizontal="center" vertical="center" wrapText="1"/>
    </xf>
    <xf numFmtId="9" fontId="1" fillId="0" borderId="2" xfId="0" applyNumberFormat="1" applyFont="1" applyFill="1" applyBorder="1" applyAlignment="1">
      <alignment horizontal="left" vertical="center" wrapText="1"/>
    </xf>
    <xf numFmtId="9" fontId="1" fillId="2" borderId="14" xfId="0" quotePrefix="1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9" fontId="1" fillId="2" borderId="6" xfId="0" quotePrefix="1" applyNumberFormat="1" applyFont="1" applyFill="1" applyBorder="1" applyAlignment="1">
      <alignment horizontal="center" vertical="center" wrapText="1"/>
    </xf>
    <xf numFmtId="2" fontId="2" fillId="3" borderId="15" xfId="0" quotePrefix="1" applyNumberFormat="1" applyFont="1" applyFill="1" applyBorder="1" applyAlignment="1">
      <alignment vertical="center" wrapText="1"/>
    </xf>
    <xf numFmtId="2" fontId="2" fillId="3" borderId="7" xfId="0" quotePrefix="1" applyNumberFormat="1" applyFont="1" applyFill="1" applyBorder="1" applyAlignment="1">
      <alignment vertical="center" wrapText="1"/>
    </xf>
    <xf numFmtId="9" fontId="6" fillId="0" borderId="2" xfId="0" quotePrefix="1" applyNumberFormat="1" applyFont="1" applyFill="1" applyBorder="1" applyAlignment="1">
      <alignment horizontal="center" vertical="center" wrapText="1"/>
    </xf>
    <xf numFmtId="2" fontId="2" fillId="3" borderId="2" xfId="0" applyNumberFormat="1" applyFont="1" applyFill="1" applyBorder="1" applyAlignment="1">
      <alignment horizontal="right" vertical="center" wrapText="1"/>
    </xf>
    <xf numFmtId="2" fontId="8" fillId="3" borderId="7" xfId="0" applyNumberFormat="1" applyFont="1" applyFill="1" applyBorder="1" applyAlignment="1">
      <alignment horizontal="right" vertical="center" wrapText="1"/>
    </xf>
    <xf numFmtId="0" fontId="13" fillId="0" borderId="0" xfId="0" applyFont="1" applyAlignment="1">
      <alignment vertical="center" wrapText="1"/>
    </xf>
    <xf numFmtId="9" fontId="1" fillId="0" borderId="14" xfId="0" quotePrefix="1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9" fontId="1" fillId="0" borderId="2" xfId="0" quotePrefix="1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9" fontId="1" fillId="0" borderId="6" xfId="0" quotePrefix="1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9" fontId="1" fillId="0" borderId="7" xfId="0" quotePrefix="1" applyNumberFormat="1" applyFont="1" applyBorder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9" fontId="1" fillId="0" borderId="2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9" fontId="1" fillId="0" borderId="6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9" fontId="1" fillId="0" borderId="7" xfId="0" applyNumberFormat="1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9" fontId="10" fillId="0" borderId="6" xfId="2" applyFont="1" applyFill="1" applyBorder="1" applyAlignment="1">
      <alignment horizontal="center" vertical="center" wrapText="1"/>
    </xf>
    <xf numFmtId="9" fontId="10" fillId="0" borderId="2" xfId="2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9" fontId="10" fillId="0" borderId="7" xfId="2" applyFont="1" applyFill="1" applyBorder="1" applyAlignment="1">
      <alignment horizontal="center" vertical="center" wrapText="1"/>
    </xf>
    <xf numFmtId="2" fontId="2" fillId="3" borderId="2" xfId="0" applyNumberFormat="1" applyFont="1" applyFill="1" applyBorder="1" applyAlignment="1">
      <alignment vertical="center" wrapText="1"/>
    </xf>
    <xf numFmtId="2" fontId="1" fillId="0" borderId="6" xfId="2" applyNumberFormat="1" applyFont="1" applyFill="1" applyBorder="1" applyAlignment="1">
      <alignment horizontal="center" vertical="center" wrapText="1"/>
    </xf>
    <xf numFmtId="2" fontId="1" fillId="0" borderId="2" xfId="2" applyNumberFormat="1" applyFont="1" applyFill="1" applyBorder="1" applyAlignment="1">
      <alignment horizontal="center" vertical="center" wrapText="1"/>
    </xf>
    <xf numFmtId="2" fontId="1" fillId="0" borderId="7" xfId="2" applyNumberFormat="1" applyFont="1" applyFill="1" applyBorder="1" applyAlignment="1">
      <alignment horizontal="center" vertical="center" wrapText="1"/>
    </xf>
    <xf numFmtId="9" fontId="1" fillId="2" borderId="7" xfId="0" applyNumberFormat="1" applyFont="1" applyFill="1" applyBorder="1" applyAlignment="1">
      <alignment horizontal="center" vertical="center" wrapText="1"/>
    </xf>
    <xf numFmtId="9" fontId="1" fillId="0" borderId="7" xfId="0" applyNumberFormat="1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9" fontId="1" fillId="0" borderId="14" xfId="0" applyNumberFormat="1" applyFont="1" applyFill="1" applyBorder="1" applyAlignment="1">
      <alignment horizontal="center" vertical="center" wrapText="1"/>
    </xf>
    <xf numFmtId="9" fontId="1" fillId="0" borderId="2" xfId="2" applyFont="1" applyFill="1" applyBorder="1" applyAlignment="1">
      <alignment horizontal="center" vertical="center" wrapText="1"/>
    </xf>
    <xf numFmtId="9" fontId="2" fillId="0" borderId="6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2" fontId="2" fillId="3" borderId="7" xfId="0" applyNumberFormat="1" applyFont="1" applyFill="1" applyBorder="1" applyAlignment="1">
      <alignment horizontal="right" vertical="center" wrapText="1"/>
    </xf>
    <xf numFmtId="9" fontId="1" fillId="0" borderId="6" xfId="2" applyFont="1" applyFill="1" applyBorder="1" applyAlignment="1">
      <alignment horizontal="center" vertical="center" wrapText="1"/>
    </xf>
    <xf numFmtId="9" fontId="1" fillId="0" borderId="7" xfId="2" applyFont="1" applyFill="1" applyBorder="1" applyAlignment="1">
      <alignment horizontal="center" vertical="center" wrapText="1"/>
    </xf>
    <xf numFmtId="9" fontId="2" fillId="0" borderId="2" xfId="0" applyNumberFormat="1" applyFont="1" applyBorder="1" applyAlignment="1">
      <alignment horizontal="center" vertical="center" wrapText="1"/>
    </xf>
    <xf numFmtId="9" fontId="2" fillId="0" borderId="6" xfId="0" applyNumberFormat="1" applyFont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vertical="center" wrapText="1"/>
    </xf>
    <xf numFmtId="164" fontId="2" fillId="2" borderId="0" xfId="1" applyFont="1" applyFill="1" applyBorder="1" applyAlignment="1">
      <alignment horizontal="right" vertical="center" wrapText="1"/>
    </xf>
    <xf numFmtId="4" fontId="2" fillId="3" borderId="2" xfId="0" applyNumberFormat="1" applyFont="1" applyFill="1" applyBorder="1" applyAlignment="1">
      <alignment horizontal="right" vertical="center" wrapText="1"/>
    </xf>
    <xf numFmtId="4" fontId="2" fillId="3" borderId="7" xfId="0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center" vertical="center" wrapText="1"/>
    </xf>
    <xf numFmtId="9" fontId="1" fillId="0" borderId="2" xfId="0" applyNumberFormat="1" applyFont="1" applyBorder="1" applyAlignment="1">
      <alignment horizontal="center" vertical="center" wrapText="1"/>
    </xf>
    <xf numFmtId="9" fontId="1" fillId="0" borderId="6" xfId="0" applyNumberFormat="1" applyFont="1" applyBorder="1" applyAlignment="1">
      <alignment horizontal="center" vertical="center" wrapText="1"/>
    </xf>
    <xf numFmtId="9" fontId="1" fillId="2" borderId="2" xfId="0" applyNumberFormat="1" applyFont="1" applyFill="1" applyBorder="1" applyAlignment="1">
      <alignment horizontal="center" vertical="center" wrapText="1"/>
    </xf>
    <xf numFmtId="9" fontId="1" fillId="2" borderId="6" xfId="0" applyNumberFormat="1" applyFont="1" applyFill="1" applyBorder="1" applyAlignment="1">
      <alignment horizontal="center" vertical="center" wrapText="1"/>
    </xf>
    <xf numFmtId="9" fontId="1" fillId="0" borderId="7" xfId="0" applyNumberFormat="1" applyFont="1" applyFill="1" applyBorder="1" applyAlignment="1">
      <alignment horizontal="center" vertical="center" wrapText="1"/>
    </xf>
    <xf numFmtId="9" fontId="1" fillId="0" borderId="6" xfId="0" applyNumberFormat="1" applyFont="1" applyFill="1" applyBorder="1" applyAlignment="1">
      <alignment horizontal="center" vertical="center" wrapText="1"/>
    </xf>
    <xf numFmtId="9" fontId="1" fillId="0" borderId="2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9" fontId="10" fillId="0" borderId="2" xfId="2" applyFont="1" applyFill="1" applyBorder="1" applyAlignment="1">
      <alignment horizontal="center" vertical="center" wrapText="1"/>
    </xf>
    <xf numFmtId="9" fontId="10" fillId="0" borderId="6" xfId="2" applyFont="1" applyFill="1" applyBorder="1" applyAlignment="1">
      <alignment horizontal="center" vertical="center" wrapText="1"/>
    </xf>
    <xf numFmtId="9" fontId="10" fillId="0" borderId="7" xfId="2" applyFont="1" applyFill="1" applyBorder="1" applyAlignment="1">
      <alignment horizontal="center" vertical="center" wrapText="1"/>
    </xf>
    <xf numFmtId="9" fontId="1" fillId="0" borderId="14" xfId="0" applyNumberFormat="1" applyFont="1" applyFill="1" applyBorder="1" applyAlignment="1">
      <alignment horizontal="center" vertical="center" wrapText="1"/>
    </xf>
    <xf numFmtId="9" fontId="2" fillId="2" borderId="2" xfId="0" applyNumberFormat="1" applyFont="1" applyFill="1" applyBorder="1" applyAlignment="1">
      <alignment horizontal="center" vertical="center" wrapText="1"/>
    </xf>
    <xf numFmtId="9" fontId="2" fillId="2" borderId="6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6" fillId="0" borderId="0" xfId="0" applyFont="1" applyAlignment="1">
      <alignment horizontal="left" vertical="center" indent="15"/>
    </xf>
    <xf numFmtId="0" fontId="19" fillId="0" borderId="0" xfId="0" applyFont="1" applyAlignment="1">
      <alignment horizontal="left" vertical="center" indent="15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 indent="15"/>
    </xf>
    <xf numFmtId="0" fontId="21" fillId="0" borderId="0" xfId="0" applyFont="1"/>
    <xf numFmtId="0" fontId="20" fillId="0" borderId="0" xfId="0" applyFont="1"/>
    <xf numFmtId="0" fontId="22" fillId="0" borderId="0" xfId="0" applyFont="1" applyAlignment="1">
      <alignment horizontal="left" vertical="center"/>
    </xf>
    <xf numFmtId="0" fontId="7" fillId="0" borderId="0" xfId="0" applyFont="1"/>
    <xf numFmtId="0" fontId="23" fillId="0" borderId="0" xfId="0" applyFont="1"/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2" fontId="2" fillId="3" borderId="1" xfId="0" quotePrefix="1" applyNumberFormat="1" applyFont="1" applyFill="1" applyBorder="1" applyAlignment="1">
      <alignment horizontal="right" vertical="center" wrapText="1"/>
    </xf>
    <xf numFmtId="2" fontId="11" fillId="3" borderId="1" xfId="0" quotePrefix="1" applyNumberFormat="1" applyFont="1" applyFill="1" applyBorder="1" applyAlignment="1">
      <alignment horizontal="righ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2" fontId="11" fillId="3" borderId="11" xfId="0" quotePrefix="1" applyNumberFormat="1" applyFont="1" applyFill="1" applyBorder="1" applyAlignment="1">
      <alignment horizontal="right" vertical="center" wrapText="1"/>
    </xf>
    <xf numFmtId="2" fontId="11" fillId="3" borderId="17" xfId="0" quotePrefix="1" applyNumberFormat="1" applyFont="1" applyFill="1" applyBorder="1" applyAlignment="1">
      <alignment horizontal="righ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horizontal="left" vertical="center" wrapText="1"/>
    </xf>
    <xf numFmtId="0" fontId="2" fillId="3" borderId="10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2" fontId="1" fillId="0" borderId="4" xfId="0" quotePrefix="1" applyNumberFormat="1" applyFont="1" applyFill="1" applyBorder="1" applyAlignment="1">
      <alignment vertical="center" wrapText="1"/>
    </xf>
    <xf numFmtId="2" fontId="1" fillId="0" borderId="15" xfId="0" quotePrefix="1" applyNumberFormat="1" applyFont="1" applyFill="1" applyBorder="1" applyAlignment="1">
      <alignment vertical="center" wrapText="1"/>
    </xf>
    <xf numFmtId="0" fontId="1" fillId="2" borderId="1" xfId="0" quotePrefix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2" fontId="3" fillId="2" borderId="4" xfId="0" quotePrefix="1" applyNumberFormat="1" applyFont="1" applyFill="1" applyBorder="1" applyAlignment="1">
      <alignment horizontal="right" vertical="center" wrapText="1"/>
    </xf>
    <xf numFmtId="2" fontId="3" fillId="2" borderId="5" xfId="0" applyNumberFormat="1" applyFont="1" applyFill="1" applyBorder="1" applyAlignment="1">
      <alignment horizontal="right" vertical="center" wrapText="1"/>
    </xf>
    <xf numFmtId="2" fontId="3" fillId="2" borderId="3" xfId="0" applyNumberFormat="1" applyFont="1" applyFill="1" applyBorder="1" applyAlignment="1">
      <alignment horizontal="right" vertical="center" wrapText="1"/>
    </xf>
    <xf numFmtId="15" fontId="3" fillId="0" borderId="4" xfId="0" applyNumberFormat="1" applyFont="1" applyBorder="1" applyAlignment="1">
      <alignment horizontal="center" vertical="center" wrapText="1"/>
    </xf>
    <xf numFmtId="15" fontId="3" fillId="0" borderId="5" xfId="0" applyNumberFormat="1" applyFont="1" applyBorder="1" applyAlignment="1">
      <alignment horizontal="center" vertical="center" wrapText="1"/>
    </xf>
    <xf numFmtId="15" fontId="3" fillId="0" borderId="3" xfId="0" applyNumberFormat="1" applyFont="1" applyBorder="1" applyAlignment="1">
      <alignment horizontal="center" vertical="center" wrapText="1"/>
    </xf>
    <xf numFmtId="9" fontId="1" fillId="0" borderId="2" xfId="0" applyNumberFormat="1" applyFont="1" applyBorder="1" applyAlignment="1">
      <alignment horizontal="center" vertical="center" wrapText="1"/>
    </xf>
    <xf numFmtId="9" fontId="1" fillId="0" borderId="6" xfId="0" applyNumberFormat="1" applyFont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2" fontId="1" fillId="0" borderId="14" xfId="0" applyNumberFormat="1" applyFont="1" applyFill="1" applyBorder="1" applyAlignment="1">
      <alignment vertical="center" wrapText="1"/>
    </xf>
    <xf numFmtId="2" fontId="1" fillId="0" borderId="3" xfId="0" applyNumberFormat="1" applyFont="1" applyFill="1" applyBorder="1" applyAlignment="1">
      <alignment vertical="center" wrapText="1"/>
    </xf>
    <xf numFmtId="9" fontId="1" fillId="2" borderId="6" xfId="0" quotePrefix="1" applyNumberFormat="1" applyFont="1" applyFill="1" applyBorder="1" applyAlignment="1">
      <alignment horizontal="center" vertical="center" wrapText="1"/>
    </xf>
    <xf numFmtId="9" fontId="1" fillId="2" borderId="7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1" fillId="0" borderId="1" xfId="0" quotePrefix="1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2" fontId="3" fillId="0" borderId="4" xfId="0" applyNumberFormat="1" applyFont="1" applyBorder="1" applyAlignment="1">
      <alignment horizontal="right" vertical="center" wrapText="1"/>
    </xf>
    <xf numFmtId="2" fontId="3" fillId="0" borderId="5" xfId="0" applyNumberFormat="1" applyFont="1" applyBorder="1" applyAlignment="1">
      <alignment horizontal="right" vertical="center" wrapText="1"/>
    </xf>
    <xf numFmtId="2" fontId="3" fillId="0" borderId="3" xfId="0" applyNumberFormat="1" applyFont="1" applyBorder="1" applyAlignment="1">
      <alignment horizontal="righ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9" fontId="1" fillId="0" borderId="7" xfId="0" applyNumberFormat="1" applyFont="1" applyBorder="1" applyAlignment="1">
      <alignment horizontal="center" vertical="center" wrapText="1"/>
    </xf>
    <xf numFmtId="9" fontId="1" fillId="0" borderId="6" xfId="0" quotePrefix="1" applyNumberFormat="1" applyFont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1" fillId="0" borderId="1" xfId="0" quotePrefix="1" applyNumberFormat="1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2" fontId="1" fillId="0" borderId="4" xfId="0" applyNumberFormat="1" applyFont="1" applyFill="1" applyBorder="1" applyAlignment="1">
      <alignment horizontal="right" vertical="center" wrapText="1"/>
    </xf>
    <xf numFmtId="2" fontId="1" fillId="0" borderId="5" xfId="0" applyNumberFormat="1" applyFont="1" applyFill="1" applyBorder="1" applyAlignment="1">
      <alignment horizontal="right" vertical="center" wrapText="1"/>
    </xf>
    <xf numFmtId="2" fontId="1" fillId="0" borderId="3" xfId="0" applyNumberFormat="1" applyFont="1" applyFill="1" applyBorder="1" applyAlignment="1">
      <alignment horizontal="right" vertical="center" wrapText="1"/>
    </xf>
    <xf numFmtId="15" fontId="3" fillId="0" borderId="4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2" fontId="2" fillId="3" borderId="16" xfId="0" quotePrefix="1" applyNumberFormat="1" applyFont="1" applyFill="1" applyBorder="1" applyAlignment="1">
      <alignment horizontal="right" vertical="center" wrapText="1"/>
    </xf>
    <xf numFmtId="2" fontId="2" fillId="3" borderId="12" xfId="0" quotePrefix="1" applyNumberFormat="1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2" fontId="1" fillId="2" borderId="2" xfId="0" quotePrefix="1" applyNumberFormat="1" applyFont="1" applyFill="1" applyBorder="1" applyAlignment="1">
      <alignment vertical="center" wrapText="1"/>
    </xf>
    <xf numFmtId="2" fontId="1" fillId="2" borderId="6" xfId="0" quotePrefix="1" applyNumberFormat="1" applyFont="1" applyFill="1" applyBorder="1" applyAlignment="1">
      <alignment vertical="center" wrapText="1"/>
    </xf>
    <xf numFmtId="2" fontId="1" fillId="0" borderId="1" xfId="0" quotePrefix="1" applyNumberFormat="1" applyFont="1" applyFill="1" applyBorder="1" applyAlignment="1">
      <alignment horizontal="right" vertical="center" wrapText="1"/>
    </xf>
    <xf numFmtId="2" fontId="1" fillId="0" borderId="1" xfId="0" applyNumberFormat="1" applyFont="1" applyFill="1" applyBorder="1" applyAlignment="1">
      <alignment horizontal="right" vertical="center" wrapText="1"/>
    </xf>
    <xf numFmtId="2" fontId="3" fillId="0" borderId="1" xfId="0" quotePrefix="1" applyNumberFormat="1" applyFont="1" applyFill="1" applyBorder="1" applyAlignment="1">
      <alignment horizontal="right" vertical="center" wrapText="1"/>
    </xf>
    <xf numFmtId="2" fontId="3" fillId="0" borderId="1" xfId="0" applyNumberFormat="1" applyFont="1" applyFill="1" applyBorder="1" applyAlignment="1">
      <alignment horizontal="right" vertical="center" wrapText="1"/>
    </xf>
    <xf numFmtId="15" fontId="3" fillId="0" borderId="1" xfId="0" applyNumberFormat="1" applyFont="1" applyBorder="1" applyAlignment="1">
      <alignment horizontal="center" vertical="center" wrapText="1"/>
    </xf>
    <xf numFmtId="15" fontId="3" fillId="0" borderId="5" xfId="0" applyNumberFormat="1" applyFont="1" applyFill="1" applyBorder="1" applyAlignment="1">
      <alignment horizontal="center" vertical="center" wrapText="1"/>
    </xf>
    <xf numFmtId="15" fontId="3" fillId="0" borderId="3" xfId="0" applyNumberFormat="1" applyFont="1" applyFill="1" applyBorder="1" applyAlignment="1">
      <alignment horizontal="center" vertical="center" wrapText="1"/>
    </xf>
    <xf numFmtId="9" fontId="1" fillId="2" borderId="2" xfId="0" applyNumberFormat="1" applyFont="1" applyFill="1" applyBorder="1" applyAlignment="1">
      <alignment horizontal="center" vertical="center" wrapText="1"/>
    </xf>
    <xf numFmtId="9" fontId="1" fillId="2" borderId="6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2" fontId="1" fillId="2" borderId="6" xfId="0" applyNumberFormat="1" applyFont="1" applyFill="1" applyBorder="1" applyAlignment="1">
      <alignment vertical="center" wrapText="1"/>
    </xf>
    <xf numFmtId="2" fontId="1" fillId="2" borderId="7" xfId="0" applyNumberFormat="1" applyFont="1" applyFill="1" applyBorder="1" applyAlignment="1">
      <alignment vertical="center" wrapText="1"/>
    </xf>
    <xf numFmtId="9" fontId="1" fillId="0" borderId="6" xfId="0" quotePrefix="1" applyNumberFormat="1" applyFont="1" applyFill="1" applyBorder="1" applyAlignment="1">
      <alignment horizontal="center" vertical="center" wrapText="1"/>
    </xf>
    <xf numFmtId="9" fontId="1" fillId="0" borderId="7" xfId="0" applyNumberFormat="1" applyFont="1" applyFill="1" applyBorder="1" applyAlignment="1">
      <alignment horizontal="center" vertical="center" wrapText="1"/>
    </xf>
    <xf numFmtId="2" fontId="1" fillId="2" borderId="1" xfId="0" quotePrefix="1" applyNumberFormat="1" applyFont="1" applyFill="1" applyBorder="1" applyAlignment="1">
      <alignment horizontal="right" vertical="center" wrapText="1"/>
    </xf>
    <xf numFmtId="15" fontId="3" fillId="0" borderId="1" xfId="0" quotePrefix="1" applyNumberFormat="1" applyFont="1" applyBorder="1" applyAlignment="1">
      <alignment horizontal="center" vertical="center" wrapText="1"/>
    </xf>
    <xf numFmtId="15" fontId="3" fillId="2" borderId="4" xfId="0" applyNumberFormat="1" applyFont="1" applyFill="1" applyBorder="1" applyAlignment="1">
      <alignment horizontal="center" vertical="center" wrapText="1"/>
    </xf>
    <xf numFmtId="15" fontId="3" fillId="2" borderId="5" xfId="0" applyNumberFormat="1" applyFont="1" applyFill="1" applyBorder="1" applyAlignment="1">
      <alignment horizontal="center" vertical="center" wrapText="1"/>
    </xf>
    <xf numFmtId="15" fontId="3" fillId="2" borderId="3" xfId="0" applyNumberFormat="1" applyFont="1" applyFill="1" applyBorder="1" applyAlignment="1">
      <alignment horizontal="center" vertical="center" wrapText="1"/>
    </xf>
    <xf numFmtId="2" fontId="2" fillId="3" borderId="4" xfId="0" applyNumberFormat="1" applyFont="1" applyFill="1" applyBorder="1" applyAlignment="1">
      <alignment horizontal="center" vertical="center" wrapText="1"/>
    </xf>
    <xf numFmtId="2" fontId="3" fillId="0" borderId="4" xfId="0" quotePrefix="1" applyNumberFormat="1" applyFont="1" applyBorder="1" applyAlignment="1">
      <alignment horizontal="right" vertical="center" wrapText="1"/>
    </xf>
    <xf numFmtId="9" fontId="1" fillId="0" borderId="6" xfId="0" applyNumberFormat="1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right" vertical="center" wrapText="1"/>
    </xf>
    <xf numFmtId="0" fontId="1" fillId="0" borderId="1" xfId="0" quotePrefix="1" applyFont="1" applyFill="1" applyBorder="1" applyAlignment="1">
      <alignment horizontal="right" vertical="center" wrapText="1"/>
    </xf>
    <xf numFmtId="0" fontId="1" fillId="0" borderId="1" xfId="0" applyFont="1" applyFill="1" applyBorder="1" applyAlignment="1">
      <alignment horizontal="right" vertical="center" wrapText="1"/>
    </xf>
    <xf numFmtId="2" fontId="3" fillId="0" borderId="4" xfId="0" quotePrefix="1" applyNumberFormat="1" applyFont="1" applyFill="1" applyBorder="1" applyAlignment="1">
      <alignment horizontal="right" vertical="center" wrapText="1"/>
    </xf>
    <xf numFmtId="2" fontId="3" fillId="0" borderId="5" xfId="0" applyNumberFormat="1" applyFont="1" applyFill="1" applyBorder="1" applyAlignment="1">
      <alignment horizontal="right" vertical="center" wrapText="1"/>
    </xf>
    <xf numFmtId="2" fontId="3" fillId="0" borderId="3" xfId="0" applyNumberFormat="1" applyFont="1" applyFill="1" applyBorder="1" applyAlignment="1">
      <alignment horizontal="right" vertical="center" wrapText="1"/>
    </xf>
    <xf numFmtId="9" fontId="1" fillId="0" borderId="2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3" borderId="16" xfId="0" quotePrefix="1" applyFont="1" applyFill="1" applyBorder="1" applyAlignment="1">
      <alignment horizontal="right" vertical="center" wrapText="1"/>
    </xf>
    <xf numFmtId="0" fontId="2" fillId="3" borderId="12" xfId="0" quotePrefix="1" applyFont="1" applyFill="1" applyBorder="1" applyAlignment="1">
      <alignment horizontal="right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2" fontId="2" fillId="3" borderId="4" xfId="0" applyNumberFormat="1" applyFont="1" applyFill="1" applyBorder="1" applyAlignment="1">
      <alignment horizontal="right" vertical="center" wrapText="1"/>
    </xf>
    <xf numFmtId="2" fontId="2" fillId="3" borderId="3" xfId="0" applyNumberFormat="1" applyFont="1" applyFill="1" applyBorder="1" applyAlignment="1">
      <alignment horizontal="right" vertical="center" wrapText="1"/>
    </xf>
    <xf numFmtId="2" fontId="11" fillId="3" borderId="4" xfId="0" applyNumberFormat="1" applyFont="1" applyFill="1" applyBorder="1" applyAlignment="1">
      <alignment horizontal="right" vertical="center" wrapText="1"/>
    </xf>
    <xf numFmtId="2" fontId="11" fillId="3" borderId="3" xfId="0" applyNumberFormat="1" applyFont="1" applyFill="1" applyBorder="1" applyAlignment="1">
      <alignment horizontal="right" vertical="center" wrapText="1"/>
    </xf>
    <xf numFmtId="2" fontId="2" fillId="3" borderId="4" xfId="0" quotePrefix="1" applyNumberFormat="1" applyFont="1" applyFill="1" applyBorder="1" applyAlignment="1">
      <alignment horizontal="right" vertical="center" wrapText="1"/>
    </xf>
    <xf numFmtId="2" fontId="2" fillId="3" borderId="3" xfId="0" quotePrefix="1" applyNumberFormat="1" applyFont="1" applyFill="1" applyBorder="1" applyAlignment="1">
      <alignment horizontal="right" vertical="center" wrapText="1"/>
    </xf>
    <xf numFmtId="2" fontId="11" fillId="3" borderId="4" xfId="0" quotePrefix="1" applyNumberFormat="1" applyFont="1" applyFill="1" applyBorder="1" applyAlignment="1">
      <alignment horizontal="right" vertical="center" wrapText="1"/>
    </xf>
    <xf numFmtId="2" fontId="11" fillId="3" borderId="3" xfId="0" quotePrefix="1" applyNumberFormat="1" applyFont="1" applyFill="1" applyBorder="1" applyAlignment="1">
      <alignment horizontal="right" vertical="center" wrapText="1"/>
    </xf>
    <xf numFmtId="0" fontId="8" fillId="3" borderId="8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left" vertical="center" wrapText="1"/>
    </xf>
    <xf numFmtId="2" fontId="3" fillId="2" borderId="4" xfId="0" applyNumberFormat="1" applyFont="1" applyFill="1" applyBorder="1" applyAlignment="1">
      <alignment horizontal="right" vertical="center" wrapText="1"/>
    </xf>
    <xf numFmtId="0" fontId="10" fillId="0" borderId="4" xfId="0" applyFont="1" applyFill="1" applyBorder="1" applyAlignment="1">
      <alignment vertical="center" wrapText="1"/>
    </xf>
    <xf numFmtId="0" fontId="10" fillId="0" borderId="5" xfId="0" applyFont="1" applyFill="1" applyBorder="1" applyAlignment="1">
      <alignment vertical="center" wrapText="1"/>
    </xf>
    <xf numFmtId="0" fontId="10" fillId="0" borderId="3" xfId="0" applyFont="1" applyFill="1" applyBorder="1" applyAlignment="1">
      <alignment vertical="center" wrapText="1"/>
    </xf>
    <xf numFmtId="15" fontId="1" fillId="0" borderId="1" xfId="0" quotePrefix="1" applyNumberFormat="1" applyFont="1" applyFill="1" applyBorder="1" applyAlignment="1">
      <alignment horizontal="center" vertical="center" wrapText="1"/>
    </xf>
    <xf numFmtId="2" fontId="1" fillId="0" borderId="6" xfId="0" applyNumberFormat="1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left" vertical="center" wrapText="1"/>
    </xf>
    <xf numFmtId="2" fontId="1" fillId="0" borderId="2" xfId="0" quotePrefix="1" applyNumberFormat="1" applyFont="1" applyFill="1" applyBorder="1" applyAlignment="1">
      <alignment vertical="center" wrapText="1"/>
    </xf>
    <xf numFmtId="2" fontId="1" fillId="0" borderId="6" xfId="0" quotePrefix="1" applyNumberFormat="1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15" fontId="10" fillId="0" borderId="1" xfId="0" quotePrefix="1" applyNumberFormat="1" applyFont="1" applyFill="1" applyBorder="1" applyAlignment="1">
      <alignment horizontal="center" vertical="center" wrapText="1"/>
    </xf>
    <xf numFmtId="9" fontId="1" fillId="0" borderId="2" xfId="0" quotePrefix="1" applyNumberFormat="1" applyFont="1" applyFill="1" applyBorder="1" applyAlignment="1">
      <alignment horizontal="center" vertical="center" wrapText="1"/>
    </xf>
    <xf numFmtId="2" fontId="1" fillId="0" borderId="7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textRotation="90" wrapText="1"/>
    </xf>
    <xf numFmtId="0" fontId="2" fillId="3" borderId="4" xfId="0" applyFont="1" applyFill="1" applyBorder="1" applyAlignment="1">
      <alignment horizontal="center" vertical="center" textRotation="90" wrapText="1"/>
    </xf>
    <xf numFmtId="9" fontId="2" fillId="3" borderId="1" xfId="2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9" fontId="2" fillId="3" borderId="4" xfId="2" applyFont="1" applyFill="1" applyBorder="1" applyAlignment="1">
      <alignment horizontal="center" vertical="center" wrapText="1"/>
    </xf>
    <xf numFmtId="2" fontId="3" fillId="0" borderId="4" xfId="0" applyNumberFormat="1" applyFont="1" applyFill="1" applyBorder="1" applyAlignment="1">
      <alignment horizontal="right" vertical="center" wrapText="1"/>
    </xf>
    <xf numFmtId="2" fontId="1" fillId="0" borderId="2" xfId="0" applyNumberFormat="1" applyFont="1" applyBorder="1" applyAlignment="1">
      <alignment vertical="center" wrapText="1"/>
    </xf>
    <xf numFmtId="2" fontId="1" fillId="0" borderId="6" xfId="0" applyNumberFormat="1" applyFont="1" applyBorder="1" applyAlignment="1">
      <alignment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2" fontId="10" fillId="0" borderId="1" xfId="0" applyNumberFormat="1" applyFont="1" applyFill="1" applyBorder="1" applyAlignment="1">
      <alignment horizontal="right" vertical="center" wrapText="1"/>
    </xf>
    <xf numFmtId="2" fontId="1" fillId="0" borderId="2" xfId="0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5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2" fontId="1" fillId="2" borderId="6" xfId="0" applyNumberFormat="1" applyFont="1" applyFill="1" applyBorder="1" applyAlignment="1">
      <alignment horizontal="right" vertical="center" wrapText="1"/>
    </xf>
    <xf numFmtId="2" fontId="1" fillId="2" borderId="7" xfId="0" applyNumberFormat="1" applyFont="1" applyFill="1" applyBorder="1" applyAlignment="1">
      <alignment horizontal="right" vertical="center" wrapText="1"/>
    </xf>
    <xf numFmtId="2" fontId="3" fillId="0" borderId="18" xfId="0" applyNumberFormat="1" applyFont="1" applyBorder="1" applyAlignment="1">
      <alignment horizontal="right" vertical="center" wrapText="1"/>
    </xf>
    <xf numFmtId="2" fontId="3" fillId="0" borderId="19" xfId="0" applyNumberFormat="1" applyFont="1" applyBorder="1" applyAlignment="1">
      <alignment horizontal="right" vertical="center" wrapText="1"/>
    </xf>
    <xf numFmtId="2" fontId="3" fillId="0" borderId="13" xfId="0" applyNumberFormat="1" applyFont="1" applyBorder="1" applyAlignment="1">
      <alignment horizontal="right" vertical="center" wrapText="1"/>
    </xf>
    <xf numFmtId="2" fontId="1" fillId="0" borderId="7" xfId="0" applyNumberFormat="1" applyFont="1" applyBorder="1" applyAlignment="1">
      <alignment vertical="center" wrapText="1"/>
    </xf>
    <xf numFmtId="15" fontId="1" fillId="0" borderId="1" xfId="0" applyNumberFormat="1" applyFont="1" applyFill="1" applyBorder="1" applyAlignment="1">
      <alignment horizontal="center" vertical="center" wrapText="1"/>
    </xf>
    <xf numFmtId="164" fontId="2" fillId="3" borderId="4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 wrapText="1"/>
    </xf>
    <xf numFmtId="9" fontId="10" fillId="0" borderId="2" xfId="2" applyNumberFormat="1" applyFont="1" applyFill="1" applyBorder="1" applyAlignment="1">
      <alignment horizontal="center" vertical="center" wrapText="1"/>
    </xf>
    <xf numFmtId="9" fontId="10" fillId="0" borderId="6" xfId="2" applyNumberFormat="1" applyFont="1" applyFill="1" applyBorder="1" applyAlignment="1">
      <alignment horizontal="center" vertical="center" wrapText="1"/>
    </xf>
    <xf numFmtId="9" fontId="10" fillId="0" borderId="7" xfId="2" applyNumberFormat="1" applyFont="1" applyFill="1" applyBorder="1" applyAlignment="1">
      <alignment horizontal="center" vertical="center" wrapText="1"/>
    </xf>
    <xf numFmtId="2" fontId="8" fillId="3" borderId="1" xfId="0" quotePrefix="1" applyNumberFormat="1" applyFont="1" applyFill="1" applyBorder="1" applyAlignment="1">
      <alignment horizontal="right" vertical="center" wrapText="1"/>
    </xf>
    <xf numFmtId="17" fontId="1" fillId="0" borderId="1" xfId="0" quotePrefix="1" applyNumberFormat="1" applyFont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horizontal="left" vertical="center" wrapText="1"/>
    </xf>
    <xf numFmtId="2" fontId="11" fillId="3" borderId="16" xfId="0" quotePrefix="1" applyNumberFormat="1" applyFont="1" applyFill="1" applyBorder="1" applyAlignment="1">
      <alignment horizontal="right" vertical="center" wrapText="1"/>
    </xf>
    <xf numFmtId="2" fontId="11" fillId="3" borderId="12" xfId="0" quotePrefix="1" applyNumberFormat="1" applyFont="1" applyFill="1" applyBorder="1" applyAlignment="1">
      <alignment horizontal="right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2" fontId="1" fillId="0" borderId="10" xfId="0" applyNumberFormat="1" applyFont="1" applyBorder="1" applyAlignment="1">
      <alignment horizontal="right" vertical="center" wrapText="1"/>
    </xf>
    <xf numFmtId="164" fontId="1" fillId="0" borderId="1" xfId="1" applyNumberFormat="1" applyFont="1" applyFill="1" applyBorder="1" applyAlignment="1">
      <alignment horizontal="right" vertical="center" wrapText="1"/>
    </xf>
    <xf numFmtId="2" fontId="1" fillId="0" borderId="10" xfId="0" applyNumberFormat="1" applyFont="1" applyFill="1" applyBorder="1" applyAlignment="1">
      <alignment horizontal="right" vertical="center" wrapText="1"/>
    </xf>
    <xf numFmtId="2" fontId="1" fillId="2" borderId="2" xfId="0" applyNumberFormat="1" applyFont="1" applyFill="1" applyBorder="1" applyAlignment="1">
      <alignment horizontal="right" vertical="center" wrapText="1"/>
    </xf>
    <xf numFmtId="164" fontId="1" fillId="0" borderId="1" xfId="1" applyFont="1" applyFill="1" applyBorder="1" applyAlignment="1">
      <alignment horizontal="right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5" fontId="3" fillId="0" borderId="5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2" borderId="4" xfId="0" applyNumberFormat="1" applyFont="1" applyFill="1" applyBorder="1" applyAlignment="1">
      <alignment horizontal="center" vertical="center" wrapText="1"/>
    </xf>
    <xf numFmtId="165" fontId="3" fillId="2" borderId="5" xfId="0" applyNumberFormat="1" applyFont="1" applyFill="1" applyBorder="1" applyAlignment="1">
      <alignment horizontal="center" vertical="center" wrapText="1"/>
    </xf>
    <xf numFmtId="165" fontId="3" fillId="2" borderId="3" xfId="0" applyNumberFormat="1" applyFont="1" applyFill="1" applyBorder="1" applyAlignment="1">
      <alignment horizontal="center" vertical="center" wrapText="1"/>
    </xf>
    <xf numFmtId="2" fontId="2" fillId="3" borderId="16" xfId="0" applyNumberFormat="1" applyFont="1" applyFill="1" applyBorder="1" applyAlignment="1">
      <alignment horizontal="right" vertical="center" wrapText="1"/>
    </xf>
    <xf numFmtId="2" fontId="2" fillId="3" borderId="12" xfId="0" applyNumberFormat="1" applyFont="1" applyFill="1" applyBorder="1" applyAlignment="1">
      <alignment horizontal="right" vertical="center" wrapText="1"/>
    </xf>
    <xf numFmtId="2" fontId="2" fillId="3" borderId="1" xfId="0" applyNumberFormat="1" applyFont="1" applyFill="1" applyBorder="1" applyAlignment="1">
      <alignment horizontal="right" vertical="center" wrapText="1"/>
    </xf>
    <xf numFmtId="2" fontId="1" fillId="2" borderId="1" xfId="0" applyNumberFormat="1" applyFont="1" applyFill="1" applyBorder="1" applyAlignment="1">
      <alignment horizontal="righ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left" vertical="center" wrapText="1"/>
    </xf>
    <xf numFmtId="2" fontId="1" fillId="2" borderId="2" xfId="0" applyNumberFormat="1" applyFont="1" applyFill="1" applyBorder="1" applyAlignment="1">
      <alignment vertical="center" wrapText="1"/>
    </xf>
    <xf numFmtId="0" fontId="8" fillId="4" borderId="8" xfId="0" applyFont="1" applyFill="1" applyBorder="1" applyAlignment="1">
      <alignment horizontal="left" vertical="center" wrapText="1"/>
    </xf>
    <xf numFmtId="0" fontId="8" fillId="4" borderId="9" xfId="0" applyFont="1" applyFill="1" applyBorder="1" applyAlignment="1">
      <alignment horizontal="left" vertical="center" wrapText="1"/>
    </xf>
    <xf numFmtId="0" fontId="8" fillId="4" borderId="10" xfId="0" applyFont="1" applyFill="1" applyBorder="1" applyAlignment="1">
      <alignment horizontal="left" vertical="center" wrapText="1"/>
    </xf>
    <xf numFmtId="2" fontId="8" fillId="3" borderId="1" xfId="0" applyNumberFormat="1" applyFont="1" applyFill="1" applyBorder="1" applyAlignment="1">
      <alignment horizontal="right" vertical="center" wrapText="1"/>
    </xf>
    <xf numFmtId="9" fontId="10" fillId="2" borderId="6" xfId="2" applyFont="1" applyFill="1" applyBorder="1" applyAlignment="1">
      <alignment horizontal="center" vertical="center" wrapText="1"/>
    </xf>
    <xf numFmtId="9" fontId="10" fillId="2" borderId="7" xfId="2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165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5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9" fontId="10" fillId="0" borderId="2" xfId="2" applyFont="1" applyFill="1" applyBorder="1" applyAlignment="1">
      <alignment horizontal="center" vertical="center" wrapText="1"/>
    </xf>
    <xf numFmtId="9" fontId="10" fillId="0" borderId="6" xfId="2" applyFont="1" applyFill="1" applyBorder="1" applyAlignment="1">
      <alignment horizontal="center" vertical="center" wrapText="1"/>
    </xf>
    <xf numFmtId="9" fontId="10" fillId="0" borderId="7" xfId="2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right" vertical="center" wrapText="1"/>
    </xf>
    <xf numFmtId="10" fontId="10" fillId="0" borderId="6" xfId="2" applyNumberFormat="1" applyFont="1" applyFill="1" applyBorder="1" applyAlignment="1">
      <alignment horizontal="center" vertical="center" wrapText="1"/>
    </xf>
    <xf numFmtId="10" fontId="10" fillId="0" borderId="7" xfId="2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2" fontId="1" fillId="0" borderId="4" xfId="1" applyNumberFormat="1" applyFont="1" applyFill="1" applyBorder="1" applyAlignment="1">
      <alignment horizontal="right" vertical="center" wrapText="1"/>
    </xf>
    <xf numFmtId="2" fontId="1" fillId="0" borderId="5" xfId="1" applyNumberFormat="1" applyFont="1" applyFill="1" applyBorder="1" applyAlignment="1">
      <alignment horizontal="right" vertical="center" wrapText="1"/>
    </xf>
    <xf numFmtId="2" fontId="1" fillId="0" borderId="3" xfId="1" applyNumberFormat="1" applyFont="1" applyFill="1" applyBorder="1" applyAlignment="1">
      <alignment horizontal="right" vertical="center" wrapText="1"/>
    </xf>
    <xf numFmtId="9" fontId="1" fillId="0" borderId="7" xfId="0" quotePrefix="1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2" fontId="10" fillId="0" borderId="1" xfId="0" quotePrefix="1" applyNumberFormat="1" applyFont="1" applyFill="1" applyBorder="1" applyAlignment="1">
      <alignment horizontal="right" vertical="center" wrapText="1"/>
    </xf>
    <xf numFmtId="165" fontId="3" fillId="0" borderId="4" xfId="0" applyNumberFormat="1" applyFont="1" applyFill="1" applyBorder="1" applyAlignment="1">
      <alignment horizontal="center" vertical="center" wrapText="1"/>
    </xf>
    <xf numFmtId="165" fontId="3" fillId="0" borderId="5" xfId="0" applyNumberFormat="1" applyFont="1" applyFill="1" applyBorder="1" applyAlignment="1">
      <alignment horizontal="center" vertical="center" wrapText="1"/>
    </xf>
    <xf numFmtId="15" fontId="10" fillId="0" borderId="1" xfId="0" applyNumberFormat="1" applyFont="1" applyFill="1" applyBorder="1" applyAlignment="1">
      <alignment horizontal="center" vertical="center" wrapText="1"/>
    </xf>
    <xf numFmtId="165" fontId="3" fillId="0" borderId="3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5" fontId="1" fillId="0" borderId="1" xfId="0" quotePrefix="1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9" fontId="10" fillId="0" borderId="2" xfId="0" quotePrefix="1" applyNumberFormat="1" applyFont="1" applyFill="1" applyBorder="1" applyAlignment="1">
      <alignment horizontal="center" vertical="center" wrapText="1"/>
    </xf>
    <xf numFmtId="9" fontId="10" fillId="0" borderId="6" xfId="0" applyNumberFormat="1" applyFont="1" applyFill="1" applyBorder="1" applyAlignment="1">
      <alignment horizontal="center" vertical="center" wrapText="1"/>
    </xf>
    <xf numFmtId="2" fontId="1" fillId="0" borderId="6" xfId="0" quotePrefix="1" applyNumberFormat="1" applyFont="1" applyBorder="1" applyAlignment="1">
      <alignment vertical="center" wrapText="1"/>
    </xf>
    <xf numFmtId="2" fontId="1" fillId="0" borderId="7" xfId="0" quotePrefix="1" applyNumberFormat="1" applyFont="1" applyBorder="1" applyAlignment="1">
      <alignment vertical="center" wrapText="1"/>
    </xf>
    <xf numFmtId="2" fontId="1" fillId="0" borderId="2" xfId="0" quotePrefix="1" applyNumberFormat="1" applyFont="1" applyBorder="1" applyAlignment="1">
      <alignment vertical="center" wrapText="1"/>
    </xf>
    <xf numFmtId="2" fontId="1" fillId="0" borderId="4" xfId="0" quotePrefix="1" applyNumberFormat="1" applyFont="1" applyFill="1" applyBorder="1" applyAlignment="1">
      <alignment horizontal="right" vertical="center" wrapText="1"/>
    </xf>
    <xf numFmtId="2" fontId="1" fillId="0" borderId="5" xfId="0" quotePrefix="1" applyNumberFormat="1" applyFont="1" applyFill="1" applyBorder="1" applyAlignment="1">
      <alignment horizontal="right" vertical="center" wrapText="1"/>
    </xf>
    <xf numFmtId="2" fontId="1" fillId="0" borderId="3" xfId="0" quotePrefix="1" applyNumberFormat="1" applyFont="1" applyFill="1" applyBorder="1" applyAlignment="1">
      <alignment horizontal="right" vertical="center" wrapText="1"/>
    </xf>
    <xf numFmtId="165" fontId="1" fillId="0" borderId="4" xfId="0" applyNumberFormat="1" applyFont="1" applyFill="1" applyBorder="1" applyAlignment="1">
      <alignment horizontal="center" vertical="center" wrapText="1"/>
    </xf>
    <xf numFmtId="165" fontId="1" fillId="0" borderId="5" xfId="0" applyNumberFormat="1" applyFont="1" applyFill="1" applyBorder="1" applyAlignment="1">
      <alignment horizontal="center" vertical="center" wrapText="1"/>
    </xf>
    <xf numFmtId="165" fontId="1" fillId="0" borderId="3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17" fontId="1" fillId="0" borderId="1" xfId="0" applyNumberFormat="1" applyFont="1" applyBorder="1" applyAlignment="1">
      <alignment horizontal="center" vertical="center" wrapText="1"/>
    </xf>
    <xf numFmtId="9" fontId="10" fillId="2" borderId="4" xfId="2" applyFont="1" applyFill="1" applyBorder="1" applyAlignment="1">
      <alignment horizontal="center" vertical="center" wrapText="1"/>
    </xf>
    <xf numFmtId="9" fontId="10" fillId="2" borderId="15" xfId="2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9" fontId="10" fillId="0" borderId="14" xfId="2" applyFont="1" applyFill="1" applyBorder="1" applyAlignment="1">
      <alignment horizontal="center" vertical="center" wrapText="1"/>
    </xf>
    <xf numFmtId="9" fontId="10" fillId="0" borderId="3" xfId="2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164" fontId="1" fillId="0" borderId="4" xfId="1" quotePrefix="1" applyFont="1" applyFill="1" applyBorder="1" applyAlignment="1">
      <alignment horizontal="right" vertical="center" wrapText="1"/>
    </xf>
    <xf numFmtId="164" fontId="1" fillId="0" borderId="5" xfId="1" quotePrefix="1" applyFont="1" applyFill="1" applyBorder="1" applyAlignment="1">
      <alignment horizontal="right" vertical="center" wrapText="1"/>
    </xf>
    <xf numFmtId="164" fontId="1" fillId="0" borderId="3" xfId="1" quotePrefix="1" applyFont="1" applyFill="1" applyBorder="1" applyAlignment="1">
      <alignment horizontal="right" vertical="center" wrapText="1"/>
    </xf>
    <xf numFmtId="15" fontId="1" fillId="0" borderId="4" xfId="0" quotePrefix="1" applyNumberFormat="1" applyFont="1" applyFill="1" applyBorder="1" applyAlignment="1">
      <alignment horizontal="center" vertical="center" wrapText="1"/>
    </xf>
    <xf numFmtId="15" fontId="1" fillId="0" borderId="5" xfId="0" quotePrefix="1" applyNumberFormat="1" applyFont="1" applyFill="1" applyBorder="1" applyAlignment="1">
      <alignment horizontal="center" vertical="center" wrapText="1"/>
    </xf>
    <xf numFmtId="15" fontId="1" fillId="0" borderId="3" xfId="0" quotePrefix="1" applyNumberFormat="1" applyFont="1" applyFill="1" applyBorder="1" applyAlignment="1">
      <alignment horizontal="center" vertical="center" wrapText="1"/>
    </xf>
    <xf numFmtId="9" fontId="10" fillId="0" borderId="6" xfId="2" quotePrefix="1" applyFont="1" applyFill="1" applyBorder="1" applyAlignment="1">
      <alignment horizontal="center" vertical="center" wrapText="1"/>
    </xf>
    <xf numFmtId="164" fontId="1" fillId="0" borderId="1" xfId="1" quotePrefix="1" applyFont="1" applyFill="1" applyBorder="1" applyAlignment="1">
      <alignment horizontal="right" vertical="center" wrapText="1"/>
    </xf>
    <xf numFmtId="0" fontId="1" fillId="0" borderId="1" xfId="0" applyFont="1" applyFill="1" applyBorder="1" applyAlignment="1">
      <alignment vertical="center" wrapText="1"/>
    </xf>
    <xf numFmtId="2" fontId="1" fillId="0" borderId="14" xfId="0" quotePrefix="1" applyNumberFormat="1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2" fillId="3" borderId="9" xfId="0" applyFont="1" applyFill="1" applyBorder="1" applyAlignment="1">
      <alignment vertical="center" wrapText="1"/>
    </xf>
    <xf numFmtId="0" fontId="2" fillId="3" borderId="10" xfId="0" applyFont="1" applyFill="1" applyBorder="1" applyAlignment="1">
      <alignment vertical="center" wrapText="1"/>
    </xf>
    <xf numFmtId="2" fontId="1" fillId="0" borderId="4" xfId="0" applyNumberFormat="1" applyFont="1" applyBorder="1" applyAlignment="1">
      <alignment horizontal="right" vertical="center" wrapText="1"/>
    </xf>
    <xf numFmtId="2" fontId="1" fillId="0" borderId="5" xfId="0" applyNumberFormat="1" applyFont="1" applyBorder="1" applyAlignment="1">
      <alignment horizontal="right" vertical="center" wrapText="1"/>
    </xf>
    <xf numFmtId="2" fontId="1" fillId="0" borderId="3" xfId="0" applyNumberFormat="1" applyFont="1" applyBorder="1" applyAlignment="1">
      <alignment horizontal="right" vertical="center" wrapText="1"/>
    </xf>
    <xf numFmtId="165" fontId="1" fillId="0" borderId="4" xfId="0" applyNumberFormat="1" applyFont="1" applyBorder="1" applyAlignment="1">
      <alignment horizontal="center" vertical="center" wrapText="1"/>
    </xf>
    <xf numFmtId="165" fontId="1" fillId="0" borderId="5" xfId="0" applyNumberFormat="1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165" fontId="10" fillId="2" borderId="4" xfId="0" applyNumberFormat="1" applyFont="1" applyFill="1" applyBorder="1" applyAlignment="1">
      <alignment horizontal="center" vertical="center" wrapText="1"/>
    </xf>
    <xf numFmtId="165" fontId="10" fillId="2" borderId="5" xfId="0" applyNumberFormat="1" applyFont="1" applyFill="1" applyBorder="1" applyAlignment="1">
      <alignment horizontal="center" vertical="center" wrapText="1"/>
    </xf>
    <xf numFmtId="165" fontId="10" fillId="2" borderId="3" xfId="0" applyNumberFormat="1" applyFont="1" applyFill="1" applyBorder="1" applyAlignment="1">
      <alignment horizontal="center" vertical="center" wrapText="1"/>
    </xf>
    <xf numFmtId="9" fontId="10" fillId="2" borderId="2" xfId="2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164" fontId="10" fillId="0" borderId="1" xfId="1" applyFont="1" applyFill="1" applyBorder="1" applyAlignment="1">
      <alignment horizontal="right" vertical="center" wrapText="1"/>
    </xf>
    <xf numFmtId="164" fontId="1" fillId="0" borderId="4" xfId="1" applyFont="1" applyFill="1" applyBorder="1" applyAlignment="1">
      <alignment horizontal="right" vertical="center" wrapText="1"/>
    </xf>
    <xf numFmtId="164" fontId="1" fillId="0" borderId="5" xfId="1" applyFont="1" applyFill="1" applyBorder="1" applyAlignment="1">
      <alignment horizontal="right" vertical="center" wrapText="1"/>
    </xf>
    <xf numFmtId="164" fontId="1" fillId="0" borderId="3" xfId="1" applyFont="1" applyFill="1" applyBorder="1" applyAlignment="1">
      <alignment horizontal="right" vertical="center" wrapText="1"/>
    </xf>
    <xf numFmtId="165" fontId="1" fillId="0" borderId="1" xfId="0" quotePrefix="1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10" fontId="10" fillId="0" borderId="2" xfId="2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2" fontId="14" fillId="2" borderId="1" xfId="0" applyNumberFormat="1" applyFont="1" applyFill="1" applyBorder="1" applyAlignment="1">
      <alignment horizontal="right" vertical="center" wrapText="1"/>
    </xf>
    <xf numFmtId="2" fontId="1" fillId="2" borderId="4" xfId="0" quotePrefix="1" applyNumberFormat="1" applyFont="1" applyFill="1" applyBorder="1" applyAlignment="1">
      <alignment vertical="center" wrapText="1"/>
    </xf>
    <xf numFmtId="2" fontId="1" fillId="2" borderId="15" xfId="0" quotePrefix="1" applyNumberFormat="1" applyFont="1" applyFill="1" applyBorder="1" applyAlignment="1">
      <alignment vertical="center" wrapText="1"/>
    </xf>
    <xf numFmtId="2" fontId="1" fillId="2" borderId="14" xfId="0" applyNumberFormat="1" applyFont="1" applyFill="1" applyBorder="1" applyAlignment="1">
      <alignment vertical="center" wrapText="1"/>
    </xf>
    <xf numFmtId="2" fontId="1" fillId="2" borderId="3" xfId="0" applyNumberFormat="1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left" vertical="center" wrapText="1"/>
    </xf>
    <xf numFmtId="164" fontId="1" fillId="0" borderId="2" xfId="1" applyFont="1" applyFill="1" applyBorder="1" applyAlignment="1">
      <alignment horizontal="right" vertical="center" wrapText="1"/>
    </xf>
    <xf numFmtId="164" fontId="1" fillId="0" borderId="6" xfId="1" applyFont="1" applyFill="1" applyBorder="1" applyAlignment="1">
      <alignment horizontal="right" vertical="center" wrapText="1"/>
    </xf>
    <xf numFmtId="164" fontId="1" fillId="0" borderId="7" xfId="1" applyFont="1" applyFill="1" applyBorder="1" applyAlignment="1">
      <alignment horizontal="right" vertical="center" wrapText="1"/>
    </xf>
    <xf numFmtId="165" fontId="1" fillId="0" borderId="2" xfId="0" applyNumberFormat="1" applyFont="1" applyBorder="1" applyAlignment="1">
      <alignment horizontal="center" vertical="center" wrapText="1"/>
    </xf>
    <xf numFmtId="165" fontId="1" fillId="0" borderId="6" xfId="0" applyNumberFormat="1" applyFont="1" applyBorder="1" applyAlignment="1">
      <alignment horizontal="center" vertical="center" wrapText="1"/>
    </xf>
    <xf numFmtId="165" fontId="1" fillId="0" borderId="7" xfId="0" applyNumberFormat="1" applyFont="1" applyBorder="1" applyAlignment="1">
      <alignment horizontal="center" vertical="center" wrapText="1"/>
    </xf>
    <xf numFmtId="164" fontId="10" fillId="0" borderId="2" xfId="1" applyFont="1" applyFill="1" applyBorder="1" applyAlignment="1">
      <alignment horizontal="right" vertical="center" wrapText="1"/>
    </xf>
    <xf numFmtId="164" fontId="10" fillId="0" borderId="6" xfId="1" applyFont="1" applyFill="1" applyBorder="1" applyAlignment="1">
      <alignment horizontal="right" vertical="center" wrapText="1"/>
    </xf>
    <xf numFmtId="164" fontId="10" fillId="0" borderId="7" xfId="1" applyFont="1" applyFill="1" applyBorder="1" applyAlignment="1">
      <alignment horizontal="right" vertical="center" wrapText="1"/>
    </xf>
    <xf numFmtId="164" fontId="10" fillId="2" borderId="2" xfId="0" applyNumberFormat="1" applyFont="1" applyFill="1" applyBorder="1" applyAlignment="1">
      <alignment horizontal="right" vertical="center" wrapText="1"/>
    </xf>
    <xf numFmtId="164" fontId="10" fillId="2" borderId="6" xfId="0" applyNumberFormat="1" applyFont="1" applyFill="1" applyBorder="1" applyAlignment="1">
      <alignment horizontal="right" vertical="center" wrapText="1"/>
    </xf>
    <xf numFmtId="164" fontId="10" fillId="2" borderId="7" xfId="0" applyNumberFormat="1" applyFont="1" applyFill="1" applyBorder="1" applyAlignment="1">
      <alignment horizontal="right" vertical="center" wrapText="1"/>
    </xf>
    <xf numFmtId="165" fontId="10" fillId="0" borderId="2" xfId="0" applyNumberFormat="1" applyFont="1" applyBorder="1" applyAlignment="1">
      <alignment horizontal="center" vertical="center" wrapText="1"/>
    </xf>
    <xf numFmtId="165" fontId="10" fillId="0" borderId="6" xfId="0" applyNumberFormat="1" applyFont="1" applyBorder="1" applyAlignment="1">
      <alignment horizontal="center" vertical="center" wrapText="1"/>
    </xf>
    <xf numFmtId="165" fontId="10" fillId="0" borderId="7" xfId="0" applyNumberFormat="1" applyFont="1" applyBorder="1" applyAlignment="1">
      <alignment horizontal="center" vertical="center" wrapText="1"/>
    </xf>
    <xf numFmtId="164" fontId="1" fillId="0" borderId="2" xfId="0" applyNumberFormat="1" applyFont="1" applyFill="1" applyBorder="1" applyAlignment="1">
      <alignment horizontal="right" vertical="center" wrapText="1"/>
    </xf>
    <xf numFmtId="164" fontId="1" fillId="0" borderId="6" xfId="0" applyNumberFormat="1" applyFont="1" applyFill="1" applyBorder="1" applyAlignment="1">
      <alignment horizontal="right" vertical="center" wrapText="1"/>
    </xf>
    <xf numFmtId="164" fontId="1" fillId="0" borderId="7" xfId="0" applyNumberFormat="1" applyFont="1" applyFill="1" applyBorder="1" applyAlignment="1">
      <alignment horizontal="right" vertical="center" wrapText="1"/>
    </xf>
    <xf numFmtId="165" fontId="10" fillId="0" borderId="2" xfId="0" applyNumberFormat="1" applyFont="1" applyFill="1" applyBorder="1" applyAlignment="1">
      <alignment horizontal="center" vertical="center" wrapText="1"/>
    </xf>
    <xf numFmtId="165" fontId="10" fillId="0" borderId="6" xfId="0" applyNumberFormat="1" applyFont="1" applyFill="1" applyBorder="1" applyAlignment="1">
      <alignment horizontal="center" vertical="center" wrapText="1"/>
    </xf>
    <xf numFmtId="165" fontId="10" fillId="0" borderId="7" xfId="0" applyNumberFormat="1" applyFont="1" applyFill="1" applyBorder="1" applyAlignment="1">
      <alignment horizontal="center" vertical="center" wrapText="1"/>
    </xf>
    <xf numFmtId="165" fontId="1" fillId="0" borderId="2" xfId="0" applyNumberFormat="1" applyFont="1" applyFill="1" applyBorder="1" applyAlignment="1">
      <alignment horizontal="center" vertical="center" wrapText="1"/>
    </xf>
    <xf numFmtId="165" fontId="1" fillId="0" borderId="6" xfId="0" applyNumberFormat="1" applyFont="1" applyFill="1" applyBorder="1" applyAlignment="1">
      <alignment horizontal="center" vertical="center" wrapText="1"/>
    </xf>
    <xf numFmtId="165" fontId="1" fillId="0" borderId="7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right" vertical="center" wrapText="1"/>
    </xf>
    <xf numFmtId="164" fontId="1" fillId="2" borderId="6" xfId="0" applyNumberFormat="1" applyFont="1" applyFill="1" applyBorder="1" applyAlignment="1">
      <alignment horizontal="right" vertical="center" wrapText="1"/>
    </xf>
    <xf numFmtId="164" fontId="1" fillId="2" borderId="7" xfId="0" applyNumberFormat="1" applyFont="1" applyFill="1" applyBorder="1" applyAlignment="1">
      <alignment horizontal="right" vertical="center" wrapText="1"/>
    </xf>
    <xf numFmtId="165" fontId="10" fillId="2" borderId="2" xfId="0" applyNumberFormat="1" applyFont="1" applyFill="1" applyBorder="1" applyAlignment="1">
      <alignment horizontal="center" vertical="center" wrapText="1"/>
    </xf>
    <xf numFmtId="165" fontId="10" fillId="2" borderId="6" xfId="0" applyNumberFormat="1" applyFont="1" applyFill="1" applyBorder="1" applyAlignment="1">
      <alignment horizontal="center" vertical="center" wrapText="1"/>
    </xf>
    <xf numFmtId="165" fontId="10" fillId="2" borderId="7" xfId="0" applyNumberFormat="1" applyFont="1" applyFill="1" applyBorder="1" applyAlignment="1">
      <alignment horizontal="center" vertical="center" wrapText="1"/>
    </xf>
    <xf numFmtId="9" fontId="10" fillId="2" borderId="2" xfId="2" applyNumberFormat="1" applyFont="1" applyFill="1" applyBorder="1" applyAlignment="1">
      <alignment horizontal="center" vertical="center" wrapText="1"/>
    </xf>
    <xf numFmtId="9" fontId="10" fillId="2" borderId="6" xfId="2" applyNumberFormat="1" applyFont="1" applyFill="1" applyBorder="1" applyAlignment="1">
      <alignment horizontal="center" vertical="center" wrapText="1"/>
    </xf>
    <xf numFmtId="9" fontId="10" fillId="2" borderId="7" xfId="2" applyNumberFormat="1" applyFont="1" applyFill="1" applyBorder="1" applyAlignment="1">
      <alignment horizontal="center" vertical="center" wrapText="1"/>
    </xf>
    <xf numFmtId="165" fontId="10" fillId="2" borderId="14" xfId="0" applyNumberFormat="1" applyFont="1" applyFill="1" applyBorder="1" applyAlignment="1">
      <alignment horizontal="center" vertical="center" wrapText="1"/>
    </xf>
    <xf numFmtId="164" fontId="10" fillId="0" borderId="14" xfId="1" applyFont="1" applyFill="1" applyBorder="1" applyAlignment="1">
      <alignment horizontal="right" vertical="center" wrapText="1"/>
    </xf>
    <xf numFmtId="164" fontId="1" fillId="2" borderId="14" xfId="0" applyNumberFormat="1" applyFont="1" applyFill="1" applyBorder="1" applyAlignment="1">
      <alignment horizontal="right" vertical="center" wrapText="1"/>
    </xf>
    <xf numFmtId="165" fontId="10" fillId="0" borderId="14" xfId="0" applyNumberFormat="1" applyFont="1" applyFill="1" applyBorder="1" applyAlignment="1">
      <alignment horizontal="center" vertical="center" wrapText="1"/>
    </xf>
    <xf numFmtId="9" fontId="10" fillId="0" borderId="14" xfId="2" applyNumberFormat="1" applyFont="1" applyFill="1" applyBorder="1" applyAlignment="1">
      <alignment horizontal="center" vertical="center" wrapText="1"/>
    </xf>
    <xf numFmtId="164" fontId="2" fillId="3" borderId="4" xfId="1" applyFont="1" applyFill="1" applyBorder="1" applyAlignment="1">
      <alignment horizontal="right" vertical="center" wrapText="1"/>
    </xf>
    <xf numFmtId="164" fontId="2" fillId="3" borderId="3" xfId="1" applyFont="1" applyFill="1" applyBorder="1" applyAlignment="1">
      <alignment horizontal="right" vertical="center" wrapText="1"/>
    </xf>
    <xf numFmtId="164" fontId="2" fillId="3" borderId="4" xfId="1" applyNumberFormat="1" applyFont="1" applyFill="1" applyBorder="1" applyAlignment="1">
      <alignment horizontal="right" vertical="center" wrapText="1"/>
    </xf>
    <xf numFmtId="164" fontId="2" fillId="3" borderId="3" xfId="1" applyNumberFormat="1" applyFont="1" applyFill="1" applyBorder="1" applyAlignment="1">
      <alignment horizontal="right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164" fontId="10" fillId="0" borderId="4" xfId="1" applyFont="1" applyFill="1" applyBorder="1" applyAlignment="1">
      <alignment horizontal="right" vertical="center" wrapText="1"/>
    </xf>
    <xf numFmtId="164" fontId="10" fillId="0" borderId="5" xfId="1" applyFont="1" applyFill="1" applyBorder="1" applyAlignment="1">
      <alignment horizontal="right" vertical="center" wrapText="1"/>
    </xf>
    <xf numFmtId="164" fontId="10" fillId="0" borderId="3" xfId="1" applyFont="1" applyFill="1" applyBorder="1" applyAlignment="1">
      <alignment horizontal="right" vertical="center" wrapText="1"/>
    </xf>
    <xf numFmtId="9" fontId="1" fillId="0" borderId="14" xfId="0" applyNumberFormat="1" applyFont="1" applyBorder="1" applyAlignment="1">
      <alignment horizontal="center" vertical="center" wrapText="1"/>
    </xf>
    <xf numFmtId="9" fontId="1" fillId="0" borderId="3" xfId="0" applyNumberFormat="1" applyFont="1" applyBorder="1" applyAlignment="1">
      <alignment horizontal="center" vertical="center" wrapText="1"/>
    </xf>
    <xf numFmtId="9" fontId="1" fillId="2" borderId="4" xfId="0" applyNumberFormat="1" applyFont="1" applyFill="1" applyBorder="1" applyAlignment="1">
      <alignment horizontal="center" vertical="center" wrapText="1"/>
    </xf>
    <xf numFmtId="9" fontId="1" fillId="2" borderId="15" xfId="0" applyNumberFormat="1" applyFont="1" applyFill="1" applyBorder="1" applyAlignment="1">
      <alignment horizontal="center" vertical="center" wrapText="1"/>
    </xf>
    <xf numFmtId="2" fontId="10" fillId="0" borderId="4" xfId="1" applyNumberFormat="1" applyFont="1" applyFill="1" applyBorder="1" applyAlignment="1">
      <alignment horizontal="right" vertical="center" wrapText="1"/>
    </xf>
    <xf numFmtId="2" fontId="10" fillId="0" borderId="5" xfId="1" applyNumberFormat="1" applyFont="1" applyFill="1" applyBorder="1" applyAlignment="1">
      <alignment horizontal="right" vertical="center" wrapText="1"/>
    </xf>
    <xf numFmtId="2" fontId="10" fillId="0" borderId="3" xfId="1" applyNumberFormat="1" applyFont="1" applyFill="1" applyBorder="1" applyAlignment="1">
      <alignment horizontal="right" vertical="center" wrapText="1"/>
    </xf>
    <xf numFmtId="15" fontId="1" fillId="0" borderId="4" xfId="0" applyNumberFormat="1" applyFont="1" applyFill="1" applyBorder="1" applyAlignment="1">
      <alignment horizontal="center" vertical="center" wrapText="1"/>
    </xf>
    <xf numFmtId="15" fontId="1" fillId="0" borderId="5" xfId="0" applyNumberFormat="1" applyFont="1" applyFill="1" applyBorder="1" applyAlignment="1">
      <alignment horizontal="center" vertical="center" wrapText="1"/>
    </xf>
    <xf numFmtId="15" fontId="1" fillId="0" borderId="3" xfId="0" applyNumberFormat="1" applyFont="1" applyFill="1" applyBorder="1" applyAlignment="1">
      <alignment horizontal="center" vertical="center" wrapText="1"/>
    </xf>
    <xf numFmtId="9" fontId="10" fillId="0" borderId="4" xfId="2" applyFont="1" applyFill="1" applyBorder="1" applyAlignment="1">
      <alignment horizontal="center" vertical="center" wrapText="1"/>
    </xf>
    <xf numFmtId="9" fontId="10" fillId="0" borderId="15" xfId="2" applyFont="1" applyFill="1" applyBorder="1" applyAlignment="1">
      <alignment horizontal="center" vertical="center" wrapText="1"/>
    </xf>
    <xf numFmtId="2" fontId="2" fillId="3" borderId="3" xfId="0" applyNumberFormat="1" applyFont="1" applyFill="1" applyBorder="1" applyAlignment="1">
      <alignment horizontal="center" vertical="center" wrapText="1"/>
    </xf>
    <xf numFmtId="15" fontId="1" fillId="0" borderId="4" xfId="0" applyNumberFormat="1" applyFont="1" applyBorder="1" applyAlignment="1">
      <alignment horizontal="center" vertical="center" wrapText="1"/>
    </xf>
    <xf numFmtId="15" fontId="1" fillId="0" borderId="5" xfId="0" applyNumberFormat="1" applyFont="1" applyBorder="1" applyAlignment="1">
      <alignment horizontal="center" vertical="center" wrapText="1"/>
    </xf>
    <xf numFmtId="15" fontId="1" fillId="0" borderId="3" xfId="0" applyNumberFormat="1" applyFont="1" applyBorder="1" applyAlignment="1">
      <alignment horizontal="center" vertical="center" wrapText="1"/>
    </xf>
    <xf numFmtId="10" fontId="10" fillId="0" borderId="4" xfId="2" applyNumberFormat="1" applyFont="1" applyFill="1" applyBorder="1" applyAlignment="1">
      <alignment horizontal="center" vertical="center" wrapText="1"/>
    </xf>
    <xf numFmtId="10" fontId="10" fillId="0" borderId="15" xfId="2" applyNumberFormat="1" applyFont="1" applyFill="1" applyBorder="1" applyAlignment="1">
      <alignment horizontal="center" vertical="center" wrapText="1"/>
    </xf>
    <xf numFmtId="10" fontId="10" fillId="0" borderId="14" xfId="2" applyNumberFormat="1" applyFont="1" applyFill="1" applyBorder="1" applyAlignment="1">
      <alignment horizontal="center" vertical="center" wrapText="1"/>
    </xf>
    <xf numFmtId="10" fontId="10" fillId="0" borderId="3" xfId="2" applyNumberFormat="1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9" fontId="1" fillId="0" borderId="4" xfId="0" applyNumberFormat="1" applyFont="1" applyFill="1" applyBorder="1" applyAlignment="1">
      <alignment horizontal="center" vertical="center" wrapText="1"/>
    </xf>
    <xf numFmtId="9" fontId="1" fillId="0" borderId="15" xfId="0" applyNumberFormat="1" applyFont="1" applyFill="1" applyBorder="1" applyAlignment="1">
      <alignment horizontal="center" vertical="center" wrapText="1"/>
    </xf>
    <xf numFmtId="9" fontId="1" fillId="0" borderId="14" xfId="0" applyNumberFormat="1" applyFont="1" applyFill="1" applyBorder="1" applyAlignment="1">
      <alignment horizontal="center" vertical="center" wrapText="1"/>
    </xf>
    <xf numFmtId="9" fontId="1" fillId="0" borderId="3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15" fontId="1" fillId="0" borderId="2" xfId="0" applyNumberFormat="1" applyFont="1" applyFill="1" applyBorder="1" applyAlignment="1">
      <alignment horizontal="center" vertical="center" wrapText="1"/>
    </xf>
    <xf numFmtId="15" fontId="1" fillId="0" borderId="6" xfId="0" applyNumberFormat="1" applyFont="1" applyFill="1" applyBorder="1" applyAlignment="1">
      <alignment horizontal="center" vertical="center" wrapText="1"/>
    </xf>
    <xf numFmtId="15" fontId="1" fillId="0" borderId="7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2" fillId="3" borderId="19" xfId="0" applyFont="1" applyFill="1" applyBorder="1" applyAlignment="1">
      <alignment horizontal="center" vertical="center" wrapText="1"/>
    </xf>
    <xf numFmtId="164" fontId="2" fillId="3" borderId="5" xfId="1" applyFont="1" applyFill="1" applyBorder="1" applyAlignment="1">
      <alignment horizontal="right" vertical="center" wrapText="1"/>
    </xf>
    <xf numFmtId="166" fontId="10" fillId="0" borderId="6" xfId="2" applyNumberFormat="1" applyFont="1" applyFill="1" applyBorder="1" applyAlignment="1">
      <alignment horizontal="center" vertical="center" wrapText="1"/>
    </xf>
    <xf numFmtId="166" fontId="10" fillId="0" borderId="7" xfId="2" applyNumberFormat="1" applyFont="1" applyFill="1" applyBorder="1" applyAlignment="1">
      <alignment horizontal="center" vertical="center" wrapText="1"/>
    </xf>
    <xf numFmtId="165" fontId="1" fillId="2" borderId="4" xfId="0" applyNumberFormat="1" applyFont="1" applyFill="1" applyBorder="1" applyAlignment="1">
      <alignment horizontal="center" vertical="center" wrapText="1"/>
    </xf>
    <xf numFmtId="165" fontId="1" fillId="2" borderId="5" xfId="0" applyNumberFormat="1" applyFont="1" applyFill="1" applyBorder="1" applyAlignment="1">
      <alignment horizontal="center" vertical="center" wrapText="1"/>
    </xf>
    <xf numFmtId="165" fontId="1" fillId="2" borderId="3" xfId="0" applyNumberFormat="1" applyFont="1" applyFill="1" applyBorder="1" applyAlignment="1">
      <alignment horizontal="center" vertical="center" wrapText="1"/>
    </xf>
    <xf numFmtId="164" fontId="1" fillId="2" borderId="1" xfId="1" applyFont="1" applyFill="1" applyBorder="1" applyAlignment="1">
      <alignment horizontal="right" vertical="center" wrapText="1"/>
    </xf>
    <xf numFmtId="9" fontId="1" fillId="2" borderId="2" xfId="2" applyFont="1" applyFill="1" applyBorder="1" applyAlignment="1">
      <alignment horizontal="center" vertical="center" wrapText="1"/>
    </xf>
    <xf numFmtId="9" fontId="1" fillId="2" borderId="6" xfId="2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righ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9" fontId="1" fillId="2" borderId="7" xfId="2" applyFont="1" applyFill="1" applyBorder="1" applyAlignment="1">
      <alignment horizontal="center" vertical="center" wrapText="1"/>
    </xf>
    <xf numFmtId="164" fontId="2" fillId="3" borderId="1" xfId="1" applyFont="1" applyFill="1" applyBorder="1" applyAlignment="1">
      <alignment horizontal="right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74"/>
  <sheetViews>
    <sheetView tabSelected="1" workbookViewId="0">
      <selection activeCell="D7" sqref="D7"/>
    </sheetView>
  </sheetViews>
  <sheetFormatPr defaultRowHeight="15"/>
  <sheetData>
    <row r="1" spans="1:6" ht="20.25">
      <c r="A1" s="120" t="s">
        <v>271</v>
      </c>
    </row>
    <row r="2" spans="1:6">
      <c r="A2" s="121"/>
    </row>
    <row r="3" spans="1:6" ht="20.25">
      <c r="A3" s="120" t="s">
        <v>272</v>
      </c>
    </row>
    <row r="4" spans="1:6" ht="18.75">
      <c r="A4" s="122"/>
    </row>
    <row r="5" spans="1:6" ht="18.75">
      <c r="A5" s="135" t="s">
        <v>273</v>
      </c>
      <c r="B5" s="135"/>
      <c r="C5" s="135"/>
      <c r="D5" s="132" t="s">
        <v>274</v>
      </c>
      <c r="E5" s="122" t="s">
        <v>275</v>
      </c>
    </row>
    <row r="6" spans="1:6" ht="18.75">
      <c r="A6" s="134" t="s">
        <v>330</v>
      </c>
      <c r="B6" s="134"/>
      <c r="C6" s="134"/>
      <c r="D6" s="129" t="s">
        <v>274</v>
      </c>
      <c r="E6" s="130" t="s">
        <v>329</v>
      </c>
      <c r="F6" s="131"/>
    </row>
    <row r="7" spans="1:6" ht="18.75">
      <c r="A7" s="135" t="s">
        <v>331</v>
      </c>
      <c r="B7" s="135"/>
      <c r="C7" s="135"/>
      <c r="D7" s="132"/>
    </row>
    <row r="8" spans="1:6" ht="20.100000000000001" customHeight="1">
      <c r="B8" s="123" t="s">
        <v>276</v>
      </c>
    </row>
    <row r="9" spans="1:6" ht="20.100000000000001" customHeight="1">
      <c r="B9" s="123" t="s">
        <v>277</v>
      </c>
    </row>
    <row r="10" spans="1:6" ht="20.100000000000001" customHeight="1">
      <c r="B10" s="123" t="s">
        <v>278</v>
      </c>
    </row>
    <row r="11" spans="1:6" ht="20.100000000000001" customHeight="1">
      <c r="B11" s="123" t="s">
        <v>279</v>
      </c>
    </row>
    <row r="12" spans="1:6" ht="20.100000000000001" customHeight="1">
      <c r="B12" s="123" t="s">
        <v>280</v>
      </c>
    </row>
    <row r="13" spans="1:6" ht="20.100000000000001" customHeight="1">
      <c r="B13" s="123" t="s">
        <v>281</v>
      </c>
    </row>
    <row r="14" spans="1:6" ht="20.100000000000001" customHeight="1">
      <c r="B14" s="123" t="s">
        <v>282</v>
      </c>
    </row>
    <row r="15" spans="1:6" ht="20.100000000000001" customHeight="1">
      <c r="B15" s="123" t="s">
        <v>283</v>
      </c>
    </row>
    <row r="16" spans="1:6" ht="20.100000000000001" customHeight="1">
      <c r="B16" s="123" t="s">
        <v>284</v>
      </c>
    </row>
    <row r="17" spans="2:2" ht="20.100000000000001" customHeight="1">
      <c r="B17" s="123" t="s">
        <v>285</v>
      </c>
    </row>
    <row r="18" spans="2:2" ht="20.100000000000001" customHeight="1">
      <c r="B18" s="123" t="s">
        <v>286</v>
      </c>
    </row>
    <row r="19" spans="2:2" ht="20.100000000000001" customHeight="1">
      <c r="B19" s="123" t="s">
        <v>287</v>
      </c>
    </row>
    <row r="20" spans="2:2" ht="20.100000000000001" customHeight="1">
      <c r="B20" s="123" t="s">
        <v>288</v>
      </c>
    </row>
    <row r="21" spans="2:2" ht="20.100000000000001" customHeight="1">
      <c r="B21" s="123" t="s">
        <v>289</v>
      </c>
    </row>
    <row r="22" spans="2:2" ht="20.100000000000001" customHeight="1">
      <c r="B22" s="123" t="s">
        <v>290</v>
      </c>
    </row>
    <row r="23" spans="2:2" ht="20.100000000000001" customHeight="1">
      <c r="B23" s="123" t="s">
        <v>291</v>
      </c>
    </row>
    <row r="24" spans="2:2" ht="20.100000000000001" customHeight="1">
      <c r="B24" s="123" t="s">
        <v>292</v>
      </c>
    </row>
    <row r="25" spans="2:2" ht="20.100000000000001" customHeight="1">
      <c r="B25" s="123" t="s">
        <v>293</v>
      </c>
    </row>
    <row r="26" spans="2:2" ht="20.100000000000001" customHeight="1">
      <c r="B26" s="123" t="s">
        <v>294</v>
      </c>
    </row>
    <row r="27" spans="2:2" ht="20.100000000000001" customHeight="1">
      <c r="B27" s="123" t="s">
        <v>295</v>
      </c>
    </row>
    <row r="28" spans="2:2" ht="20.100000000000001" customHeight="1">
      <c r="B28" s="123" t="s">
        <v>296</v>
      </c>
    </row>
    <row r="29" spans="2:2" ht="20.100000000000001" customHeight="1">
      <c r="B29" s="123" t="s">
        <v>297</v>
      </c>
    </row>
    <row r="30" spans="2:2" ht="20.100000000000001" customHeight="1">
      <c r="B30" s="123" t="s">
        <v>298</v>
      </c>
    </row>
    <row r="31" spans="2:2" ht="20.100000000000001" customHeight="1">
      <c r="B31" s="123" t="s">
        <v>299</v>
      </c>
    </row>
    <row r="32" spans="2:2" ht="20.100000000000001" customHeight="1">
      <c r="B32" s="123" t="s">
        <v>300</v>
      </c>
    </row>
    <row r="33" spans="1:7" ht="20.100000000000001" customHeight="1">
      <c r="B33" s="123" t="s">
        <v>301</v>
      </c>
    </row>
    <row r="34" spans="1:7" ht="20.100000000000001" customHeight="1">
      <c r="B34" s="123" t="s">
        <v>302</v>
      </c>
    </row>
    <row r="35" spans="1:7" ht="20.100000000000001" customHeight="1">
      <c r="B35" s="123" t="s">
        <v>303</v>
      </c>
    </row>
    <row r="36" spans="1:7" ht="20.100000000000001" customHeight="1">
      <c r="A36" s="123"/>
    </row>
    <row r="37" spans="1:7" ht="20.100000000000001" customHeight="1">
      <c r="A37" s="133"/>
      <c r="B37" s="133"/>
      <c r="C37" s="133"/>
      <c r="D37" s="133"/>
      <c r="E37" s="133"/>
      <c r="F37" s="133"/>
      <c r="G37" s="133"/>
    </row>
    <row r="38" spans="1:7" ht="20.100000000000001" customHeight="1">
      <c r="B38" s="123" t="s">
        <v>304</v>
      </c>
    </row>
    <row r="39" spans="1:7" ht="20.100000000000001" customHeight="1">
      <c r="B39" s="123" t="s">
        <v>305</v>
      </c>
    </row>
    <row r="40" spans="1:7" ht="20.100000000000001" customHeight="1">
      <c r="B40" s="123" t="s">
        <v>306</v>
      </c>
    </row>
    <row r="41" spans="1:7" ht="20.100000000000001" customHeight="1">
      <c r="B41" s="123" t="s">
        <v>307</v>
      </c>
    </row>
    <row r="42" spans="1:7" ht="20.100000000000001" customHeight="1">
      <c r="B42" s="123" t="s">
        <v>308</v>
      </c>
    </row>
    <row r="43" spans="1:7" ht="20.100000000000001" customHeight="1">
      <c r="B43" s="123" t="s">
        <v>309</v>
      </c>
    </row>
    <row r="44" spans="1:7" ht="20.100000000000001" customHeight="1">
      <c r="B44" s="123" t="s">
        <v>310</v>
      </c>
    </row>
    <row r="45" spans="1:7" ht="20.100000000000001" customHeight="1">
      <c r="B45" s="123" t="s">
        <v>311</v>
      </c>
    </row>
    <row r="46" spans="1:7" ht="20.100000000000001" customHeight="1">
      <c r="B46" s="123" t="s">
        <v>312</v>
      </c>
    </row>
    <row r="47" spans="1:7" ht="20.100000000000001" customHeight="1">
      <c r="B47" s="123" t="s">
        <v>313</v>
      </c>
    </row>
    <row r="48" spans="1:7" ht="20.100000000000001" customHeight="1">
      <c r="B48" s="123" t="s">
        <v>314</v>
      </c>
    </row>
    <row r="49" spans="2:2" ht="20.100000000000001" customHeight="1">
      <c r="B49" s="123" t="s">
        <v>315</v>
      </c>
    </row>
    <row r="50" spans="2:2" ht="20.100000000000001" customHeight="1">
      <c r="B50" s="123" t="s">
        <v>316</v>
      </c>
    </row>
    <row r="51" spans="2:2" ht="20.100000000000001" customHeight="1">
      <c r="B51" s="123" t="s">
        <v>317</v>
      </c>
    </row>
    <row r="52" spans="2:2" ht="20.100000000000001" customHeight="1">
      <c r="B52" s="123" t="s">
        <v>318</v>
      </c>
    </row>
    <row r="53" spans="2:2" ht="20.100000000000001" customHeight="1">
      <c r="B53" s="123" t="s">
        <v>319</v>
      </c>
    </row>
    <row r="54" spans="2:2" ht="20.100000000000001" customHeight="1">
      <c r="B54" s="123" t="s">
        <v>320</v>
      </c>
    </row>
    <row r="55" spans="2:2" ht="20.100000000000001" customHeight="1">
      <c r="B55" s="123" t="s">
        <v>321</v>
      </c>
    </row>
    <row r="56" spans="2:2" ht="20.100000000000001" customHeight="1">
      <c r="B56" s="123" t="s">
        <v>322</v>
      </c>
    </row>
    <row r="57" spans="2:2" ht="20.100000000000001" customHeight="1">
      <c r="B57" s="123" t="s">
        <v>323</v>
      </c>
    </row>
    <row r="58" spans="2:2" ht="20.100000000000001" customHeight="1">
      <c r="B58" s="123" t="s">
        <v>324</v>
      </c>
    </row>
    <row r="59" spans="2:2" ht="20.100000000000001" customHeight="1">
      <c r="B59" s="123" t="s">
        <v>325</v>
      </c>
    </row>
    <row r="60" spans="2:2" ht="20.100000000000001" customHeight="1">
      <c r="B60" s="123" t="s">
        <v>326</v>
      </c>
    </row>
    <row r="61" spans="2:2" ht="20.100000000000001" customHeight="1">
      <c r="B61" s="123" t="s">
        <v>327</v>
      </c>
    </row>
    <row r="62" spans="2:2" ht="20.100000000000001" customHeight="1">
      <c r="B62" s="123" t="s">
        <v>328</v>
      </c>
    </row>
    <row r="65" spans="1:16" ht="15.75">
      <c r="A65" s="124"/>
    </row>
    <row r="66" spans="1:16">
      <c r="A66" s="125"/>
    </row>
    <row r="67" spans="1:16" s="127" customFormat="1" ht="15.75">
      <c r="A67" s="126"/>
    </row>
    <row r="68" spans="1:16" s="127" customFormat="1" ht="15.75">
      <c r="A68" s="126"/>
    </row>
    <row r="69" spans="1:16" s="127" customFormat="1" ht="15.75">
      <c r="A69" s="126"/>
      <c r="L69" s="128"/>
      <c r="M69" s="128"/>
      <c r="P69" s="128"/>
    </row>
    <row r="70" spans="1:16" s="127" customFormat="1"/>
    <row r="71" spans="1:16" ht="15.75">
      <c r="A71" s="124"/>
    </row>
    <row r="72" spans="1:16" ht="15.75">
      <c r="A72" s="124"/>
    </row>
    <row r="73" spans="1:16" ht="15.75">
      <c r="A73" s="124"/>
    </row>
    <row r="74" spans="1:16" ht="15.75">
      <c r="A74" s="124"/>
    </row>
  </sheetData>
  <mergeCells count="4">
    <mergeCell ref="A37:G37"/>
    <mergeCell ref="A6:C6"/>
    <mergeCell ref="A5:C5"/>
    <mergeCell ref="A7:C7"/>
  </mergeCells>
  <pageMargins left="1" right="1" top="0.3" bottom="0.3" header="0.3" footer="0.3"/>
  <pageSetup paperSize="5" scale="8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39"/>
  <sheetViews>
    <sheetView workbookViewId="0">
      <selection activeCell="P35" sqref="P35"/>
    </sheetView>
  </sheetViews>
  <sheetFormatPr defaultRowHeight="15"/>
  <cols>
    <col min="1" max="1" width="4.140625" style="2" customWidth="1"/>
    <col min="2" max="2" width="30.7109375" style="2" customWidth="1"/>
    <col min="3" max="3" width="14.28515625" style="2" customWidth="1"/>
    <col min="4" max="4" width="14" style="2" customWidth="1"/>
    <col min="5" max="5" width="14.5703125" style="2" customWidth="1"/>
    <col min="6" max="6" width="17" style="2" customWidth="1"/>
    <col min="7" max="7" width="13.28515625" style="2" customWidth="1"/>
    <col min="8" max="8" width="16.7109375" style="2" customWidth="1"/>
    <col min="9" max="9" width="5" style="2" customWidth="1"/>
    <col min="10" max="10" width="6.28515625" style="2" customWidth="1"/>
    <col min="11" max="11" width="6.7109375" style="2" customWidth="1"/>
    <col min="12" max="12" width="6.42578125" style="2" customWidth="1"/>
    <col min="13" max="13" width="6" style="2" customWidth="1"/>
    <col min="14" max="14" width="35.140625" style="2" customWidth="1"/>
    <col min="15" max="16" width="9.140625" style="2"/>
    <col min="17" max="17" width="19.7109375" style="2" customWidth="1"/>
    <col min="18" max="16384" width="9.140625" style="2"/>
  </cols>
  <sheetData>
    <row r="1" spans="1:14" ht="20.100000000000001" customHeight="1">
      <c r="A1" s="282" t="s">
        <v>23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</row>
    <row r="2" spans="1:14" ht="20.100000000000001" customHeight="1">
      <c r="A2" s="283" t="s">
        <v>0</v>
      </c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</row>
    <row r="3" spans="1:14" ht="20.100000000000001" customHeight="1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</row>
    <row r="4" spans="1:14" s="55" customFormat="1" ht="20.100000000000001" customHeight="1">
      <c r="A4" s="284" t="s">
        <v>24</v>
      </c>
      <c r="B4" s="284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4"/>
      <c r="N4" s="284"/>
    </row>
    <row r="5" spans="1:14" ht="48" customHeight="1">
      <c r="A5" s="139" t="s">
        <v>1</v>
      </c>
      <c r="B5" s="136" t="s">
        <v>25</v>
      </c>
      <c r="C5" s="104" t="s">
        <v>26</v>
      </c>
      <c r="D5" s="136" t="s">
        <v>242</v>
      </c>
      <c r="E5" s="136" t="s">
        <v>71</v>
      </c>
      <c r="F5" s="136" t="s">
        <v>27</v>
      </c>
      <c r="G5" s="136" t="s">
        <v>2</v>
      </c>
      <c r="H5" s="279" t="s">
        <v>243</v>
      </c>
      <c r="I5" s="277" t="s">
        <v>3</v>
      </c>
      <c r="J5" s="279" t="s">
        <v>28</v>
      </c>
      <c r="K5" s="279"/>
      <c r="L5" s="279"/>
      <c r="M5" s="279"/>
      <c r="N5" s="139" t="s">
        <v>4</v>
      </c>
    </row>
    <row r="6" spans="1:14" ht="33" customHeight="1">
      <c r="A6" s="280"/>
      <c r="B6" s="139"/>
      <c r="C6" s="112" t="s">
        <v>76</v>
      </c>
      <c r="D6" s="139"/>
      <c r="E6" s="139"/>
      <c r="F6" s="139"/>
      <c r="G6" s="139"/>
      <c r="H6" s="285"/>
      <c r="I6" s="278"/>
      <c r="J6" s="21" t="s">
        <v>244</v>
      </c>
      <c r="K6" s="21" t="s">
        <v>245</v>
      </c>
      <c r="L6" s="21" t="s">
        <v>246</v>
      </c>
      <c r="M6" s="21" t="s">
        <v>247</v>
      </c>
      <c r="N6" s="280"/>
    </row>
    <row r="7" spans="1:14" s="1" customFormat="1" ht="15.95" customHeight="1">
      <c r="A7" s="145" t="s">
        <v>220</v>
      </c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</row>
    <row r="8" spans="1:14" s="1" customFormat="1" ht="15.95" customHeight="1">
      <c r="A8" s="339" t="s">
        <v>129</v>
      </c>
      <c r="B8" s="340"/>
      <c r="C8" s="340"/>
      <c r="D8" s="340"/>
      <c r="E8" s="340"/>
      <c r="F8" s="340"/>
      <c r="G8" s="340"/>
      <c r="H8" s="340"/>
      <c r="I8" s="340"/>
      <c r="J8" s="340"/>
      <c r="K8" s="340"/>
      <c r="L8" s="340"/>
      <c r="M8" s="340"/>
      <c r="N8" s="341"/>
    </row>
    <row r="9" spans="1:14" ht="15.95" customHeight="1">
      <c r="A9" s="146" t="s">
        <v>258</v>
      </c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8"/>
    </row>
    <row r="10" spans="1:14" ht="12.95" customHeight="1">
      <c r="A10" s="405" t="s">
        <v>29</v>
      </c>
      <c r="B10" s="214" t="s">
        <v>17</v>
      </c>
      <c r="C10" s="153">
        <v>52.42</v>
      </c>
      <c r="D10" s="361">
        <v>35</v>
      </c>
      <c r="E10" s="361">
        <v>2</v>
      </c>
      <c r="F10" s="507">
        <v>43819</v>
      </c>
      <c r="G10" s="507">
        <v>44012</v>
      </c>
      <c r="H10" s="504">
        <v>0.54</v>
      </c>
      <c r="I10" s="57" t="s">
        <v>5</v>
      </c>
      <c r="J10" s="66" t="s">
        <v>10</v>
      </c>
      <c r="K10" s="111">
        <v>1</v>
      </c>
      <c r="L10" s="70" t="s">
        <v>10</v>
      </c>
      <c r="M10" s="70" t="s">
        <v>10</v>
      </c>
      <c r="N10" s="214" t="s">
        <v>230</v>
      </c>
    </row>
    <row r="11" spans="1:14" ht="12.95" customHeight="1">
      <c r="A11" s="406"/>
      <c r="B11" s="215"/>
      <c r="C11" s="154"/>
      <c r="D11" s="362"/>
      <c r="E11" s="362"/>
      <c r="F11" s="508"/>
      <c r="G11" s="508"/>
      <c r="H11" s="505"/>
      <c r="I11" s="59" t="s">
        <v>6</v>
      </c>
      <c r="J11" s="66" t="s">
        <v>10</v>
      </c>
      <c r="K11" s="110" t="s">
        <v>10</v>
      </c>
      <c r="L11" s="71" t="s">
        <v>10</v>
      </c>
      <c r="M11" s="71" t="s">
        <v>10</v>
      </c>
      <c r="N11" s="215"/>
    </row>
    <row r="12" spans="1:14" ht="12.95" customHeight="1">
      <c r="A12" s="406"/>
      <c r="B12" s="215"/>
      <c r="C12" s="168">
        <v>52.42</v>
      </c>
      <c r="D12" s="362"/>
      <c r="E12" s="362"/>
      <c r="F12" s="508"/>
      <c r="G12" s="508"/>
      <c r="H12" s="397">
        <f>D10/C12</f>
        <v>0.66768409004196871</v>
      </c>
      <c r="I12" s="59" t="s">
        <v>7</v>
      </c>
      <c r="J12" s="66" t="s">
        <v>10</v>
      </c>
      <c r="K12" s="110">
        <v>0.75</v>
      </c>
      <c r="L12" s="110">
        <v>1</v>
      </c>
      <c r="M12" s="71" t="s">
        <v>10</v>
      </c>
      <c r="N12" s="215"/>
    </row>
    <row r="13" spans="1:14" ht="12.95" customHeight="1">
      <c r="A13" s="407"/>
      <c r="B13" s="216"/>
      <c r="C13" s="169"/>
      <c r="D13" s="363"/>
      <c r="E13" s="363"/>
      <c r="F13" s="509"/>
      <c r="G13" s="509"/>
      <c r="H13" s="398"/>
      <c r="I13" s="61" t="s">
        <v>8</v>
      </c>
      <c r="J13" s="67" t="s">
        <v>10</v>
      </c>
      <c r="K13" s="109" t="s">
        <v>10</v>
      </c>
      <c r="L13" s="73" t="s">
        <v>10</v>
      </c>
      <c r="M13" s="73" t="s">
        <v>10</v>
      </c>
      <c r="N13" s="215"/>
    </row>
    <row r="14" spans="1:14" ht="12.95" customHeight="1">
      <c r="A14" s="405" t="s">
        <v>30</v>
      </c>
      <c r="B14" s="214" t="s">
        <v>52</v>
      </c>
      <c r="C14" s="153">
        <v>362.82</v>
      </c>
      <c r="D14" s="498">
        <v>154</v>
      </c>
      <c r="E14" s="361">
        <v>2</v>
      </c>
      <c r="F14" s="507">
        <v>43179</v>
      </c>
      <c r="G14" s="507">
        <v>44012</v>
      </c>
      <c r="H14" s="504">
        <v>0.47</v>
      </c>
      <c r="I14" s="57" t="s">
        <v>5</v>
      </c>
      <c r="J14" s="64" t="s">
        <v>10</v>
      </c>
      <c r="K14" s="111">
        <v>1</v>
      </c>
      <c r="L14" s="70" t="s">
        <v>10</v>
      </c>
      <c r="M14" s="70" t="s">
        <v>10</v>
      </c>
      <c r="N14" s="215"/>
    </row>
    <row r="15" spans="1:14" ht="12.95" customHeight="1">
      <c r="A15" s="406"/>
      <c r="B15" s="215"/>
      <c r="C15" s="154"/>
      <c r="D15" s="499"/>
      <c r="E15" s="362"/>
      <c r="F15" s="508"/>
      <c r="G15" s="508"/>
      <c r="H15" s="505"/>
      <c r="I15" s="59" t="s">
        <v>6</v>
      </c>
      <c r="J15" s="66" t="s">
        <v>10</v>
      </c>
      <c r="K15" s="110" t="s">
        <v>10</v>
      </c>
      <c r="L15" s="71" t="s">
        <v>10</v>
      </c>
      <c r="M15" s="71" t="s">
        <v>10</v>
      </c>
      <c r="N15" s="215"/>
    </row>
    <row r="16" spans="1:14" ht="12.95" customHeight="1">
      <c r="A16" s="406"/>
      <c r="B16" s="215"/>
      <c r="C16" s="168">
        <v>362.82</v>
      </c>
      <c r="D16" s="499"/>
      <c r="E16" s="362"/>
      <c r="F16" s="508"/>
      <c r="G16" s="508"/>
      <c r="H16" s="397">
        <f>D14/C16</f>
        <v>0.42445289675321096</v>
      </c>
      <c r="I16" s="59" t="s">
        <v>7</v>
      </c>
      <c r="J16" s="66" t="s">
        <v>10</v>
      </c>
      <c r="K16" s="110">
        <v>0.5</v>
      </c>
      <c r="L16" s="110">
        <v>1</v>
      </c>
      <c r="M16" s="71" t="s">
        <v>10</v>
      </c>
      <c r="N16" s="215"/>
    </row>
    <row r="17" spans="1:15" ht="12.95" customHeight="1">
      <c r="A17" s="407"/>
      <c r="B17" s="216"/>
      <c r="C17" s="169"/>
      <c r="D17" s="500"/>
      <c r="E17" s="363"/>
      <c r="F17" s="509"/>
      <c r="G17" s="509"/>
      <c r="H17" s="398"/>
      <c r="I17" s="61" t="s">
        <v>8</v>
      </c>
      <c r="J17" s="67" t="s">
        <v>10</v>
      </c>
      <c r="K17" s="109" t="s">
        <v>10</v>
      </c>
      <c r="L17" s="73" t="s">
        <v>10</v>
      </c>
      <c r="M17" s="73" t="s">
        <v>10</v>
      </c>
      <c r="N17" s="215"/>
    </row>
    <row r="18" spans="1:15" ht="12.95" customHeight="1">
      <c r="A18" s="405" t="s">
        <v>38</v>
      </c>
      <c r="B18" s="214" t="s">
        <v>33</v>
      </c>
      <c r="C18" s="153">
        <v>59.28</v>
      </c>
      <c r="D18" s="498">
        <v>2.4</v>
      </c>
      <c r="E18" s="361">
        <v>1</v>
      </c>
      <c r="F18" s="507">
        <v>43179</v>
      </c>
      <c r="G18" s="507">
        <v>44012</v>
      </c>
      <c r="H18" s="504">
        <v>0.06</v>
      </c>
      <c r="I18" s="57" t="s">
        <v>5</v>
      </c>
      <c r="J18" s="64" t="s">
        <v>10</v>
      </c>
      <c r="K18" s="111">
        <v>1</v>
      </c>
      <c r="L18" s="70" t="s">
        <v>10</v>
      </c>
      <c r="M18" s="70" t="s">
        <v>10</v>
      </c>
      <c r="N18" s="215"/>
    </row>
    <row r="19" spans="1:15" ht="12.95" customHeight="1">
      <c r="A19" s="406"/>
      <c r="B19" s="215"/>
      <c r="C19" s="154"/>
      <c r="D19" s="499"/>
      <c r="E19" s="362"/>
      <c r="F19" s="508"/>
      <c r="G19" s="508"/>
      <c r="H19" s="505"/>
      <c r="I19" s="59" t="s">
        <v>6</v>
      </c>
      <c r="J19" s="66" t="s">
        <v>10</v>
      </c>
      <c r="K19" s="110" t="s">
        <v>10</v>
      </c>
      <c r="L19" s="71" t="s">
        <v>10</v>
      </c>
      <c r="M19" s="71" t="s">
        <v>10</v>
      </c>
      <c r="N19" s="215"/>
    </row>
    <row r="20" spans="1:15" ht="12.95" customHeight="1">
      <c r="A20" s="406"/>
      <c r="B20" s="215"/>
      <c r="C20" s="168">
        <v>59.28</v>
      </c>
      <c r="D20" s="499"/>
      <c r="E20" s="362"/>
      <c r="F20" s="508"/>
      <c r="G20" s="508"/>
      <c r="H20" s="397">
        <f>D18/C20</f>
        <v>4.048582995951417E-2</v>
      </c>
      <c r="I20" s="59" t="s">
        <v>7</v>
      </c>
      <c r="J20" s="66" t="s">
        <v>10</v>
      </c>
      <c r="K20" s="110">
        <v>0.25</v>
      </c>
      <c r="L20" s="110">
        <v>0.5</v>
      </c>
      <c r="M20" s="110">
        <v>1</v>
      </c>
      <c r="N20" s="215"/>
    </row>
    <row r="21" spans="1:15" ht="12.95" customHeight="1">
      <c r="A21" s="407"/>
      <c r="B21" s="216"/>
      <c r="C21" s="169"/>
      <c r="D21" s="500"/>
      <c r="E21" s="363"/>
      <c r="F21" s="509"/>
      <c r="G21" s="509"/>
      <c r="H21" s="398"/>
      <c r="I21" s="61" t="s">
        <v>8</v>
      </c>
      <c r="J21" s="67" t="s">
        <v>10</v>
      </c>
      <c r="K21" s="109" t="s">
        <v>10</v>
      </c>
      <c r="L21" s="73" t="s">
        <v>10</v>
      </c>
      <c r="M21" s="73" t="s">
        <v>10</v>
      </c>
      <c r="N21" s="215"/>
      <c r="O21" s="15"/>
    </row>
    <row r="22" spans="1:15" ht="12.95" customHeight="1">
      <c r="A22" s="514" t="s">
        <v>42</v>
      </c>
      <c r="B22" s="315" t="s">
        <v>53</v>
      </c>
      <c r="C22" s="153">
        <v>44.98</v>
      </c>
      <c r="D22" s="498">
        <v>1.74</v>
      </c>
      <c r="E22" s="361">
        <v>1</v>
      </c>
      <c r="F22" s="424">
        <v>43477</v>
      </c>
      <c r="G22" s="507">
        <v>44012</v>
      </c>
      <c r="H22" s="504">
        <v>0.05</v>
      </c>
      <c r="I22" s="57" t="s">
        <v>5</v>
      </c>
      <c r="J22" s="64" t="s">
        <v>10</v>
      </c>
      <c r="K22" s="111">
        <v>1</v>
      </c>
      <c r="L22" s="70" t="s">
        <v>10</v>
      </c>
      <c r="M22" s="70" t="s">
        <v>10</v>
      </c>
      <c r="N22" s="215"/>
      <c r="O22" s="15"/>
    </row>
    <row r="23" spans="1:15" ht="12.95" customHeight="1">
      <c r="A23" s="515"/>
      <c r="B23" s="316"/>
      <c r="C23" s="154"/>
      <c r="D23" s="499"/>
      <c r="E23" s="362"/>
      <c r="F23" s="425"/>
      <c r="G23" s="508"/>
      <c r="H23" s="505"/>
      <c r="I23" s="59" t="s">
        <v>6</v>
      </c>
      <c r="J23" s="66" t="s">
        <v>10</v>
      </c>
      <c r="K23" s="110" t="s">
        <v>10</v>
      </c>
      <c r="L23" s="71" t="s">
        <v>10</v>
      </c>
      <c r="M23" s="71" t="s">
        <v>10</v>
      </c>
      <c r="N23" s="215"/>
      <c r="O23" s="15"/>
    </row>
    <row r="24" spans="1:15" ht="12.95" customHeight="1">
      <c r="A24" s="515"/>
      <c r="B24" s="316"/>
      <c r="C24" s="168">
        <v>44.98</v>
      </c>
      <c r="D24" s="499"/>
      <c r="E24" s="362"/>
      <c r="F24" s="425"/>
      <c r="G24" s="508"/>
      <c r="H24" s="397">
        <f>D22/C24</f>
        <v>3.8683859493108048E-2</v>
      </c>
      <c r="I24" s="59" t="s">
        <v>7</v>
      </c>
      <c r="J24" s="66" t="s">
        <v>10</v>
      </c>
      <c r="K24" s="110">
        <v>0.25</v>
      </c>
      <c r="L24" s="110">
        <v>0.5</v>
      </c>
      <c r="M24" s="110">
        <v>1</v>
      </c>
      <c r="N24" s="215"/>
    </row>
    <row r="25" spans="1:15" ht="12.95" customHeight="1">
      <c r="A25" s="516"/>
      <c r="B25" s="317"/>
      <c r="C25" s="169"/>
      <c r="D25" s="500"/>
      <c r="E25" s="363"/>
      <c r="F25" s="426"/>
      <c r="G25" s="509"/>
      <c r="H25" s="398"/>
      <c r="I25" s="61" t="s">
        <v>8</v>
      </c>
      <c r="J25" s="67" t="s">
        <v>10</v>
      </c>
      <c r="K25" s="109" t="s">
        <v>10</v>
      </c>
      <c r="L25" s="73" t="s">
        <v>10</v>
      </c>
      <c r="M25" s="73" t="s">
        <v>10</v>
      </c>
      <c r="N25" s="215"/>
    </row>
    <row r="26" spans="1:15" ht="12.95" customHeight="1">
      <c r="A26" s="405" t="s">
        <v>43</v>
      </c>
      <c r="B26" s="214" t="s">
        <v>54</v>
      </c>
      <c r="C26" s="153">
        <v>208.29</v>
      </c>
      <c r="D26" s="498" t="s">
        <v>10</v>
      </c>
      <c r="E26" s="498">
        <v>1</v>
      </c>
      <c r="F26" s="386">
        <v>43831</v>
      </c>
      <c r="G26" s="507">
        <v>44196</v>
      </c>
      <c r="H26" s="510" t="s">
        <v>10</v>
      </c>
      <c r="I26" s="57" t="s">
        <v>5</v>
      </c>
      <c r="J26" s="39" t="s">
        <v>10</v>
      </c>
      <c r="K26" s="111">
        <v>0.4</v>
      </c>
      <c r="L26" s="110">
        <v>0.8</v>
      </c>
      <c r="M26" s="110">
        <v>1</v>
      </c>
      <c r="N26" s="215"/>
    </row>
    <row r="27" spans="1:15" ht="12.95" customHeight="1">
      <c r="A27" s="406"/>
      <c r="B27" s="215"/>
      <c r="C27" s="154"/>
      <c r="D27" s="499"/>
      <c r="E27" s="499"/>
      <c r="F27" s="387"/>
      <c r="G27" s="508"/>
      <c r="H27" s="511"/>
      <c r="I27" s="59" t="s">
        <v>6</v>
      </c>
      <c r="J27" s="71" t="s">
        <v>10</v>
      </c>
      <c r="K27" s="117" t="s">
        <v>10</v>
      </c>
      <c r="L27" s="92" t="s">
        <v>10</v>
      </c>
      <c r="M27" s="71" t="s">
        <v>10</v>
      </c>
      <c r="N27" s="215"/>
    </row>
    <row r="28" spans="1:15" ht="12.95" customHeight="1">
      <c r="A28" s="406"/>
      <c r="B28" s="215"/>
      <c r="C28" s="168">
        <v>208.29</v>
      </c>
      <c r="D28" s="499"/>
      <c r="E28" s="499"/>
      <c r="F28" s="387"/>
      <c r="G28" s="508"/>
      <c r="H28" s="512" t="s">
        <v>10</v>
      </c>
      <c r="I28" s="59" t="s">
        <v>7</v>
      </c>
      <c r="J28" s="93" t="s">
        <v>10</v>
      </c>
      <c r="K28" s="110">
        <v>0.4</v>
      </c>
      <c r="L28" s="110">
        <v>0.8</v>
      </c>
      <c r="M28" s="110">
        <v>1</v>
      </c>
      <c r="N28" s="215"/>
    </row>
    <row r="29" spans="1:15" ht="12.95" customHeight="1">
      <c r="A29" s="407"/>
      <c r="B29" s="216"/>
      <c r="C29" s="169"/>
      <c r="D29" s="500"/>
      <c r="E29" s="500"/>
      <c r="F29" s="388"/>
      <c r="G29" s="509"/>
      <c r="H29" s="513"/>
      <c r="I29" s="61" t="s">
        <v>8</v>
      </c>
      <c r="J29" s="73" t="s">
        <v>10</v>
      </c>
      <c r="K29" s="73" t="s">
        <v>10</v>
      </c>
      <c r="L29" s="73" t="s">
        <v>10</v>
      </c>
      <c r="M29" s="73" t="s">
        <v>10</v>
      </c>
      <c r="N29" s="215"/>
    </row>
    <row r="30" spans="1:15" ht="12.95" customHeight="1">
      <c r="A30" s="405" t="s">
        <v>44</v>
      </c>
      <c r="B30" s="214" t="s">
        <v>55</v>
      </c>
      <c r="C30" s="153">
        <v>8.58</v>
      </c>
      <c r="D30" s="498" t="s">
        <v>10</v>
      </c>
      <c r="E30" s="498">
        <v>0.5</v>
      </c>
      <c r="F30" s="386">
        <v>43833</v>
      </c>
      <c r="G30" s="507">
        <v>44196</v>
      </c>
      <c r="H30" s="510" t="s">
        <v>10</v>
      </c>
      <c r="I30" s="57" t="s">
        <v>5</v>
      </c>
      <c r="J30" s="93" t="s">
        <v>10</v>
      </c>
      <c r="K30" s="111">
        <v>0.4</v>
      </c>
      <c r="L30" s="110">
        <v>0.8</v>
      </c>
      <c r="M30" s="110">
        <v>1</v>
      </c>
      <c r="N30" s="215"/>
    </row>
    <row r="31" spans="1:15" ht="12.95" customHeight="1">
      <c r="A31" s="406"/>
      <c r="B31" s="215"/>
      <c r="C31" s="154"/>
      <c r="D31" s="499"/>
      <c r="E31" s="499"/>
      <c r="F31" s="387"/>
      <c r="G31" s="508"/>
      <c r="H31" s="511"/>
      <c r="I31" s="59" t="s">
        <v>6</v>
      </c>
      <c r="J31" s="71" t="s">
        <v>10</v>
      </c>
      <c r="K31" s="110" t="s">
        <v>10</v>
      </c>
      <c r="L31" s="92" t="s">
        <v>10</v>
      </c>
      <c r="M31" s="71" t="s">
        <v>10</v>
      </c>
      <c r="N31" s="215"/>
    </row>
    <row r="32" spans="1:15" ht="12.95" customHeight="1">
      <c r="A32" s="406"/>
      <c r="B32" s="215"/>
      <c r="C32" s="168">
        <v>8.58</v>
      </c>
      <c r="D32" s="499"/>
      <c r="E32" s="499"/>
      <c r="F32" s="387"/>
      <c r="G32" s="508"/>
      <c r="H32" s="512" t="s">
        <v>10</v>
      </c>
      <c r="I32" s="59" t="s">
        <v>7</v>
      </c>
      <c r="J32" s="93" t="s">
        <v>10</v>
      </c>
      <c r="K32" s="111">
        <v>0.4</v>
      </c>
      <c r="L32" s="110">
        <v>0.8</v>
      </c>
      <c r="M32" s="110">
        <v>1</v>
      </c>
      <c r="N32" s="215"/>
    </row>
    <row r="33" spans="1:14" ht="12.95" customHeight="1">
      <c r="A33" s="407"/>
      <c r="B33" s="216"/>
      <c r="C33" s="169"/>
      <c r="D33" s="500"/>
      <c r="E33" s="500"/>
      <c r="F33" s="388"/>
      <c r="G33" s="509"/>
      <c r="H33" s="513"/>
      <c r="I33" s="61" t="s">
        <v>8</v>
      </c>
      <c r="J33" s="73" t="s">
        <v>10</v>
      </c>
      <c r="K33" s="73" t="s">
        <v>10</v>
      </c>
      <c r="L33" s="73" t="s">
        <v>10</v>
      </c>
      <c r="M33" s="73" t="s">
        <v>10</v>
      </c>
      <c r="N33" s="215"/>
    </row>
    <row r="34" spans="1:14" ht="12.95" customHeight="1">
      <c r="A34" s="405" t="s">
        <v>45</v>
      </c>
      <c r="B34" s="214" t="s">
        <v>12</v>
      </c>
      <c r="C34" s="153">
        <v>15.67</v>
      </c>
      <c r="D34" s="498">
        <v>5.45</v>
      </c>
      <c r="E34" s="498">
        <v>0.5</v>
      </c>
      <c r="F34" s="386">
        <v>43474</v>
      </c>
      <c r="G34" s="501">
        <v>44012</v>
      </c>
      <c r="H34" s="504">
        <v>0.7</v>
      </c>
      <c r="I34" s="39" t="s">
        <v>5</v>
      </c>
      <c r="J34" s="71" t="s">
        <v>10</v>
      </c>
      <c r="K34" s="111">
        <v>1</v>
      </c>
      <c r="L34" s="74" t="s">
        <v>10</v>
      </c>
      <c r="M34" s="74" t="s">
        <v>10</v>
      </c>
      <c r="N34" s="215"/>
    </row>
    <row r="35" spans="1:14" ht="12.95" customHeight="1">
      <c r="A35" s="406"/>
      <c r="B35" s="215"/>
      <c r="C35" s="154"/>
      <c r="D35" s="499"/>
      <c r="E35" s="499"/>
      <c r="F35" s="387"/>
      <c r="G35" s="502"/>
      <c r="H35" s="505"/>
      <c r="I35" s="41" t="s">
        <v>6</v>
      </c>
      <c r="J35" s="71" t="s">
        <v>10</v>
      </c>
      <c r="K35" s="110" t="s">
        <v>10</v>
      </c>
      <c r="L35" s="77" t="s">
        <v>10</v>
      </c>
      <c r="M35" s="77" t="s">
        <v>10</v>
      </c>
      <c r="N35" s="215"/>
    </row>
    <row r="36" spans="1:14" ht="12.95" customHeight="1">
      <c r="A36" s="406"/>
      <c r="B36" s="215"/>
      <c r="C36" s="168">
        <v>15.67</v>
      </c>
      <c r="D36" s="499"/>
      <c r="E36" s="499"/>
      <c r="F36" s="387"/>
      <c r="G36" s="502"/>
      <c r="H36" s="397">
        <f>D34/C36</f>
        <v>0.34779834077855776</v>
      </c>
      <c r="I36" s="41" t="s">
        <v>7</v>
      </c>
      <c r="J36" s="71" t="s">
        <v>10</v>
      </c>
      <c r="K36" s="110">
        <v>1</v>
      </c>
      <c r="L36" s="77" t="s">
        <v>10</v>
      </c>
      <c r="M36" s="77" t="s">
        <v>10</v>
      </c>
      <c r="N36" s="215"/>
    </row>
    <row r="37" spans="1:14" ht="12.95" customHeight="1">
      <c r="A37" s="407"/>
      <c r="B37" s="216"/>
      <c r="C37" s="169"/>
      <c r="D37" s="500"/>
      <c r="E37" s="500"/>
      <c r="F37" s="388"/>
      <c r="G37" s="503"/>
      <c r="H37" s="398"/>
      <c r="I37" s="44" t="s">
        <v>8</v>
      </c>
      <c r="J37" s="44" t="s">
        <v>10</v>
      </c>
      <c r="K37" s="109" t="s">
        <v>10</v>
      </c>
      <c r="L37" s="78" t="s">
        <v>10</v>
      </c>
      <c r="M37" s="78" t="s">
        <v>10</v>
      </c>
      <c r="N37" s="216"/>
    </row>
    <row r="38" spans="1:14" ht="15.95" customHeight="1">
      <c r="A38" s="185" t="s">
        <v>21</v>
      </c>
      <c r="B38" s="248"/>
      <c r="C38" s="53">
        <f>C34+C30+C26+C22+C18+C14+C10</f>
        <v>752.03999999999985</v>
      </c>
      <c r="D38" s="485">
        <f>D34+D22+D18+D14+D10</f>
        <v>198.59</v>
      </c>
      <c r="E38" s="485">
        <f>E34+E30+E26+E22+E18+E14+E10</f>
        <v>8</v>
      </c>
      <c r="F38" s="226"/>
      <c r="G38" s="139"/>
      <c r="H38" s="185"/>
      <c r="I38" s="186"/>
      <c r="J38" s="186"/>
      <c r="K38" s="186"/>
      <c r="L38" s="186"/>
      <c r="M38" s="186"/>
      <c r="N38" s="248"/>
    </row>
    <row r="39" spans="1:14" ht="15.95" customHeight="1">
      <c r="A39" s="187"/>
      <c r="B39" s="249"/>
      <c r="C39" s="94">
        <f>C36+C32+C28+C24+C20+C16+C12</f>
        <v>752.03999999999985</v>
      </c>
      <c r="D39" s="486"/>
      <c r="E39" s="486"/>
      <c r="F39" s="506"/>
      <c r="G39" s="140"/>
      <c r="H39" s="187"/>
      <c r="I39" s="188"/>
      <c r="J39" s="188"/>
      <c r="K39" s="188"/>
      <c r="L39" s="188"/>
      <c r="M39" s="188"/>
      <c r="N39" s="249"/>
    </row>
  </sheetData>
  <mergeCells count="93">
    <mergeCell ref="A9:N9"/>
    <mergeCell ref="A1:N1"/>
    <mergeCell ref="A2:N2"/>
    <mergeCell ref="A4:N4"/>
    <mergeCell ref="A5:A6"/>
    <mergeCell ref="B5:B6"/>
    <mergeCell ref="D5:D6"/>
    <mergeCell ref="E5:E6"/>
    <mergeCell ref="F5:F6"/>
    <mergeCell ref="G5:G6"/>
    <mergeCell ref="H5:H6"/>
    <mergeCell ref="I5:I6"/>
    <mergeCell ref="J5:M5"/>
    <mergeCell ref="N5:N6"/>
    <mergeCell ref="A7:N7"/>
    <mergeCell ref="A8:N8"/>
    <mergeCell ref="A10:A13"/>
    <mergeCell ref="B10:B13"/>
    <mergeCell ref="C10:C11"/>
    <mergeCell ref="D10:D13"/>
    <mergeCell ref="E10:E13"/>
    <mergeCell ref="A14:A17"/>
    <mergeCell ref="B14:B17"/>
    <mergeCell ref="C14:C15"/>
    <mergeCell ref="D14:D17"/>
    <mergeCell ref="E14:E17"/>
    <mergeCell ref="G10:G13"/>
    <mergeCell ref="H10:H11"/>
    <mergeCell ref="N10:N37"/>
    <mergeCell ref="C12:C13"/>
    <mergeCell ref="H12:H13"/>
    <mergeCell ref="F10:F13"/>
    <mergeCell ref="F14:F17"/>
    <mergeCell ref="G14:G17"/>
    <mergeCell ref="H14:H15"/>
    <mergeCell ref="C16:C17"/>
    <mergeCell ref="H16:H17"/>
    <mergeCell ref="F18:F21"/>
    <mergeCell ref="G18:G21"/>
    <mergeCell ref="H18:H19"/>
    <mergeCell ref="H20:H21"/>
    <mergeCell ref="F22:F25"/>
    <mergeCell ref="A18:A21"/>
    <mergeCell ref="B18:B21"/>
    <mergeCell ref="C18:C19"/>
    <mergeCell ref="D18:D21"/>
    <mergeCell ref="E18:E21"/>
    <mergeCell ref="C20:C21"/>
    <mergeCell ref="A22:A25"/>
    <mergeCell ref="B22:B25"/>
    <mergeCell ref="C22:C23"/>
    <mergeCell ref="D22:D25"/>
    <mergeCell ref="E22:E25"/>
    <mergeCell ref="A26:A29"/>
    <mergeCell ref="B26:B29"/>
    <mergeCell ref="C26:C27"/>
    <mergeCell ref="D26:D29"/>
    <mergeCell ref="E26:E29"/>
    <mergeCell ref="A30:A33"/>
    <mergeCell ref="B30:B33"/>
    <mergeCell ref="C30:C31"/>
    <mergeCell ref="D30:D33"/>
    <mergeCell ref="E30:E33"/>
    <mergeCell ref="F30:F33"/>
    <mergeCell ref="G30:G33"/>
    <mergeCell ref="H30:H31"/>
    <mergeCell ref="C32:C33"/>
    <mergeCell ref="H32:H33"/>
    <mergeCell ref="G22:G25"/>
    <mergeCell ref="H22:H23"/>
    <mergeCell ref="C24:C25"/>
    <mergeCell ref="H24:H25"/>
    <mergeCell ref="F26:F29"/>
    <mergeCell ref="G26:G29"/>
    <mergeCell ref="H26:H27"/>
    <mergeCell ref="C28:C29"/>
    <mergeCell ref="H28:H29"/>
    <mergeCell ref="A34:A37"/>
    <mergeCell ref="B34:B37"/>
    <mergeCell ref="C34:C35"/>
    <mergeCell ref="D34:D37"/>
    <mergeCell ref="H38:N39"/>
    <mergeCell ref="F34:F37"/>
    <mergeCell ref="G34:G37"/>
    <mergeCell ref="H34:H35"/>
    <mergeCell ref="C36:C37"/>
    <mergeCell ref="H36:H37"/>
    <mergeCell ref="A38:B39"/>
    <mergeCell ref="D38:D39"/>
    <mergeCell ref="E38:E39"/>
    <mergeCell ref="F38:F39"/>
    <mergeCell ref="G38:G39"/>
    <mergeCell ref="E34:E37"/>
  </mergeCells>
  <pageMargins left="1" right="1" top="0.3" bottom="0.3" header="0.3" footer="0.3"/>
  <pageSetup paperSize="5" scale="8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40"/>
  <sheetViews>
    <sheetView topLeftCell="A19" workbookViewId="0">
      <selection activeCell="O23" sqref="O23"/>
    </sheetView>
  </sheetViews>
  <sheetFormatPr defaultRowHeight="15"/>
  <cols>
    <col min="1" max="1" width="4.140625" style="2" customWidth="1"/>
    <col min="2" max="2" width="30.7109375" style="2" customWidth="1"/>
    <col min="3" max="3" width="14.28515625" style="2" customWidth="1"/>
    <col min="4" max="4" width="14" style="2" customWidth="1"/>
    <col min="5" max="5" width="14.5703125" style="2" customWidth="1"/>
    <col min="6" max="6" width="17" style="2" customWidth="1"/>
    <col min="7" max="7" width="13.28515625" style="2" customWidth="1"/>
    <col min="8" max="8" width="16.7109375" style="2" customWidth="1"/>
    <col min="9" max="9" width="5" style="2" customWidth="1"/>
    <col min="10" max="10" width="6.28515625" style="2" customWidth="1"/>
    <col min="11" max="11" width="6.7109375" style="2" customWidth="1"/>
    <col min="12" max="12" width="6.42578125" style="2" customWidth="1"/>
    <col min="13" max="13" width="6" style="2" customWidth="1"/>
    <col min="14" max="14" width="30.7109375" style="2" customWidth="1"/>
    <col min="15" max="16" width="9.140625" style="2"/>
    <col min="17" max="17" width="19.7109375" style="2" customWidth="1"/>
    <col min="18" max="16384" width="9.140625" style="2"/>
  </cols>
  <sheetData>
    <row r="1" spans="1:14" ht="20.100000000000001" customHeight="1">
      <c r="A1" s="282" t="s">
        <v>23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</row>
    <row r="2" spans="1:14" ht="20.100000000000001" customHeight="1">
      <c r="A2" s="283" t="s">
        <v>0</v>
      </c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</row>
    <row r="3" spans="1:14" ht="20.100000000000001" customHeight="1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s="55" customFormat="1" ht="20.100000000000001" customHeight="1">
      <c r="A4" s="284" t="s">
        <v>24</v>
      </c>
      <c r="B4" s="284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4"/>
      <c r="N4" s="284"/>
    </row>
    <row r="5" spans="1:14" ht="48" customHeight="1">
      <c r="A5" s="139" t="s">
        <v>1</v>
      </c>
      <c r="B5" s="136" t="s">
        <v>25</v>
      </c>
      <c r="C5" s="19" t="s">
        <v>26</v>
      </c>
      <c r="D5" s="136" t="s">
        <v>242</v>
      </c>
      <c r="E5" s="136" t="s">
        <v>71</v>
      </c>
      <c r="F5" s="136" t="s">
        <v>27</v>
      </c>
      <c r="G5" s="136" t="s">
        <v>2</v>
      </c>
      <c r="H5" s="279" t="s">
        <v>243</v>
      </c>
      <c r="I5" s="277" t="s">
        <v>3</v>
      </c>
      <c r="J5" s="279" t="s">
        <v>28</v>
      </c>
      <c r="K5" s="279"/>
      <c r="L5" s="279"/>
      <c r="M5" s="279"/>
      <c r="N5" s="139" t="s">
        <v>4</v>
      </c>
    </row>
    <row r="6" spans="1:14" ht="33" customHeight="1">
      <c r="A6" s="280"/>
      <c r="B6" s="139"/>
      <c r="C6" s="20" t="s">
        <v>76</v>
      </c>
      <c r="D6" s="139"/>
      <c r="E6" s="139"/>
      <c r="F6" s="139"/>
      <c r="G6" s="139"/>
      <c r="H6" s="285"/>
      <c r="I6" s="278"/>
      <c r="J6" s="21" t="s">
        <v>244</v>
      </c>
      <c r="K6" s="21" t="s">
        <v>245</v>
      </c>
      <c r="L6" s="21" t="s">
        <v>246</v>
      </c>
      <c r="M6" s="21" t="s">
        <v>247</v>
      </c>
      <c r="N6" s="280"/>
    </row>
    <row r="7" spans="1:14" s="1" customFormat="1" ht="15.95" customHeight="1">
      <c r="A7" s="145" t="s">
        <v>220</v>
      </c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</row>
    <row r="8" spans="1:14" s="1" customFormat="1" ht="15.95" customHeight="1">
      <c r="A8" s="339" t="s">
        <v>129</v>
      </c>
      <c r="B8" s="340"/>
      <c r="C8" s="340"/>
      <c r="D8" s="340"/>
      <c r="E8" s="340"/>
      <c r="F8" s="340"/>
      <c r="G8" s="340"/>
      <c r="H8" s="340"/>
      <c r="I8" s="340"/>
      <c r="J8" s="340"/>
      <c r="K8" s="340"/>
      <c r="L8" s="340"/>
      <c r="M8" s="340"/>
      <c r="N8" s="341"/>
    </row>
    <row r="9" spans="1:14" ht="15.95" customHeight="1">
      <c r="A9" s="146" t="s">
        <v>238</v>
      </c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8"/>
    </row>
    <row r="10" spans="1:14" ht="15.95" customHeight="1">
      <c r="A10" s="371" t="s">
        <v>29</v>
      </c>
      <c r="B10" s="214" t="s">
        <v>57</v>
      </c>
      <c r="C10" s="153">
        <v>70</v>
      </c>
      <c r="D10" s="421">
        <v>30</v>
      </c>
      <c r="E10" s="421">
        <v>15</v>
      </c>
      <c r="F10" s="507">
        <v>43383</v>
      </c>
      <c r="G10" s="386">
        <v>44043</v>
      </c>
      <c r="H10" s="517">
        <v>0.5</v>
      </c>
      <c r="I10" s="39" t="s">
        <v>5</v>
      </c>
      <c r="J10" s="71" t="s">
        <v>10</v>
      </c>
      <c r="K10" s="40">
        <v>0.75</v>
      </c>
      <c r="L10" s="40">
        <v>1</v>
      </c>
      <c r="M10" s="70" t="s">
        <v>10</v>
      </c>
      <c r="N10" s="214" t="s">
        <v>219</v>
      </c>
    </row>
    <row r="11" spans="1:14" ht="15.95" customHeight="1">
      <c r="A11" s="372"/>
      <c r="B11" s="215"/>
      <c r="C11" s="154"/>
      <c r="D11" s="422"/>
      <c r="E11" s="422"/>
      <c r="F11" s="508"/>
      <c r="G11" s="387"/>
      <c r="H11" s="518"/>
      <c r="I11" s="41" t="s">
        <v>6</v>
      </c>
      <c r="J11" s="71" t="s">
        <v>10</v>
      </c>
      <c r="K11" s="71" t="s">
        <v>10</v>
      </c>
      <c r="L11" s="71" t="s">
        <v>10</v>
      </c>
      <c r="M11" s="71" t="s">
        <v>10</v>
      </c>
      <c r="N11" s="215"/>
    </row>
    <row r="12" spans="1:14" ht="15.95" customHeight="1">
      <c r="A12" s="372"/>
      <c r="B12" s="215"/>
      <c r="C12" s="168">
        <v>70</v>
      </c>
      <c r="D12" s="422"/>
      <c r="E12" s="422"/>
      <c r="F12" s="508"/>
      <c r="G12" s="387"/>
      <c r="H12" s="519">
        <f>D10/C12</f>
        <v>0.42857142857142855</v>
      </c>
      <c r="I12" s="41" t="s">
        <v>7</v>
      </c>
      <c r="J12" s="71" t="s">
        <v>10</v>
      </c>
      <c r="K12" s="43">
        <v>0.75</v>
      </c>
      <c r="L12" s="43">
        <v>1</v>
      </c>
      <c r="M12" s="71" t="s">
        <v>10</v>
      </c>
      <c r="N12" s="215"/>
    </row>
    <row r="13" spans="1:14" ht="15.95" customHeight="1">
      <c r="A13" s="373"/>
      <c r="B13" s="216"/>
      <c r="C13" s="169"/>
      <c r="D13" s="423"/>
      <c r="E13" s="423"/>
      <c r="F13" s="509"/>
      <c r="G13" s="388"/>
      <c r="H13" s="520"/>
      <c r="I13" s="89" t="s">
        <v>8</v>
      </c>
      <c r="J13" s="72" t="s">
        <v>10</v>
      </c>
      <c r="K13" s="72" t="s">
        <v>10</v>
      </c>
      <c r="L13" s="72" t="s">
        <v>10</v>
      </c>
      <c r="M13" s="72" t="s">
        <v>10</v>
      </c>
      <c r="N13" s="216"/>
    </row>
    <row r="14" spans="1:14" ht="15.95" customHeight="1">
      <c r="A14" s="185" t="s">
        <v>21</v>
      </c>
      <c r="B14" s="248"/>
      <c r="C14" s="83">
        <f>C12</f>
        <v>70</v>
      </c>
      <c r="D14" s="485">
        <f>D10</f>
        <v>30</v>
      </c>
      <c r="E14" s="485">
        <f>E10</f>
        <v>15</v>
      </c>
      <c r="F14" s="139"/>
      <c r="G14" s="139"/>
      <c r="H14" s="185"/>
      <c r="I14" s="186"/>
      <c r="J14" s="186"/>
      <c r="K14" s="186"/>
      <c r="L14" s="186"/>
      <c r="M14" s="186"/>
      <c r="N14" s="248"/>
    </row>
    <row r="15" spans="1:14" ht="15.95" customHeight="1">
      <c r="A15" s="187"/>
      <c r="B15" s="249"/>
      <c r="C15" s="35">
        <f>C12</f>
        <v>70</v>
      </c>
      <c r="D15" s="486"/>
      <c r="E15" s="486"/>
      <c r="F15" s="140"/>
      <c r="G15" s="140"/>
      <c r="H15" s="187"/>
      <c r="I15" s="188"/>
      <c r="J15" s="188"/>
      <c r="K15" s="188"/>
      <c r="L15" s="188"/>
      <c r="M15" s="188"/>
      <c r="N15" s="249"/>
    </row>
    <row r="16" spans="1:14" s="1" customFormat="1" ht="15.95" customHeight="1">
      <c r="A16" s="145" t="s">
        <v>220</v>
      </c>
      <c r="B16" s="145"/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</row>
    <row r="17" spans="1:14" ht="15.95" customHeight="1">
      <c r="A17" s="145" t="s">
        <v>178</v>
      </c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</row>
    <row r="18" spans="1:14" ht="15.95" customHeight="1">
      <c r="A18" s="360" t="s">
        <v>239</v>
      </c>
      <c r="B18" s="446"/>
      <c r="C18" s="446"/>
      <c r="D18" s="446"/>
      <c r="E18" s="446"/>
      <c r="F18" s="446"/>
      <c r="G18" s="446"/>
      <c r="H18" s="446"/>
      <c r="I18" s="446"/>
      <c r="J18" s="446"/>
      <c r="K18" s="446"/>
      <c r="L18" s="446"/>
      <c r="M18" s="446"/>
      <c r="N18" s="446"/>
    </row>
    <row r="19" spans="1:14" ht="15.95" customHeight="1">
      <c r="A19" s="292" t="s">
        <v>29</v>
      </c>
      <c r="B19" s="521" t="s">
        <v>17</v>
      </c>
      <c r="C19" s="269">
        <v>3.92</v>
      </c>
      <c r="D19" s="453">
        <v>2.98</v>
      </c>
      <c r="E19" s="447">
        <f>C21-D19</f>
        <v>0.41999999999999993</v>
      </c>
      <c r="F19" s="450">
        <v>43387</v>
      </c>
      <c r="G19" s="524">
        <v>43889</v>
      </c>
      <c r="H19" s="430">
        <v>1</v>
      </c>
      <c r="I19" s="57" t="s">
        <v>5</v>
      </c>
      <c r="J19" s="64" t="s">
        <v>10</v>
      </c>
      <c r="K19" s="64" t="s">
        <v>10</v>
      </c>
      <c r="L19" s="64" t="s">
        <v>10</v>
      </c>
      <c r="M19" s="64" t="s">
        <v>10</v>
      </c>
      <c r="N19" s="315" t="s">
        <v>222</v>
      </c>
    </row>
    <row r="20" spans="1:14" ht="15.95" customHeight="1">
      <c r="A20" s="292"/>
      <c r="B20" s="522"/>
      <c r="C20" s="270"/>
      <c r="D20" s="454"/>
      <c r="E20" s="448"/>
      <c r="F20" s="451"/>
      <c r="G20" s="525"/>
      <c r="H20" s="343"/>
      <c r="I20" s="59" t="s">
        <v>6</v>
      </c>
      <c r="J20" s="66" t="s">
        <v>10</v>
      </c>
      <c r="K20" s="66" t="s">
        <v>10</v>
      </c>
      <c r="L20" s="66" t="s">
        <v>10</v>
      </c>
      <c r="M20" s="66" t="s">
        <v>10</v>
      </c>
      <c r="N20" s="316"/>
    </row>
    <row r="21" spans="1:14" ht="15.95" customHeight="1">
      <c r="A21" s="292"/>
      <c r="B21" s="522"/>
      <c r="C21" s="266">
        <v>3.4</v>
      </c>
      <c r="D21" s="454"/>
      <c r="E21" s="448"/>
      <c r="F21" s="451"/>
      <c r="G21" s="525"/>
      <c r="H21" s="354">
        <f>D19/C21</f>
        <v>0.87647058823529411</v>
      </c>
      <c r="I21" s="59" t="s">
        <v>7</v>
      </c>
      <c r="J21" s="66" t="s">
        <v>10</v>
      </c>
      <c r="K21" s="68">
        <v>1</v>
      </c>
      <c r="L21" s="66" t="s">
        <v>10</v>
      </c>
      <c r="M21" s="66" t="s">
        <v>10</v>
      </c>
      <c r="N21" s="316"/>
    </row>
    <row r="22" spans="1:14" ht="15.95" customHeight="1">
      <c r="A22" s="292"/>
      <c r="B22" s="523"/>
      <c r="C22" s="276"/>
      <c r="D22" s="455"/>
      <c r="E22" s="449"/>
      <c r="F22" s="452"/>
      <c r="G22" s="526"/>
      <c r="H22" s="355"/>
      <c r="I22" s="61" t="s">
        <v>8</v>
      </c>
      <c r="J22" s="69" t="s">
        <v>10</v>
      </c>
      <c r="K22" s="69" t="s">
        <v>10</v>
      </c>
      <c r="L22" s="69" t="s">
        <v>10</v>
      </c>
      <c r="M22" s="69" t="s">
        <v>10</v>
      </c>
      <c r="N22" s="316"/>
    </row>
    <row r="23" spans="1:14" ht="15.95" customHeight="1">
      <c r="A23" s="292" t="s">
        <v>30</v>
      </c>
      <c r="B23" s="521" t="s">
        <v>52</v>
      </c>
      <c r="C23" s="269">
        <v>27.47</v>
      </c>
      <c r="D23" s="453">
        <v>10.61</v>
      </c>
      <c r="E23" s="447">
        <v>5</v>
      </c>
      <c r="F23" s="450">
        <v>43387</v>
      </c>
      <c r="G23" s="468">
        <v>44196</v>
      </c>
      <c r="H23" s="353">
        <v>0.55000000000000004</v>
      </c>
      <c r="I23" s="57" t="s">
        <v>5</v>
      </c>
      <c r="J23" s="70" t="s">
        <v>10</v>
      </c>
      <c r="K23" s="91">
        <v>0.65</v>
      </c>
      <c r="L23" s="91">
        <v>0.85</v>
      </c>
      <c r="M23" s="91">
        <v>1</v>
      </c>
      <c r="N23" s="316"/>
    </row>
    <row r="24" spans="1:14" ht="15.95" customHeight="1">
      <c r="A24" s="292"/>
      <c r="B24" s="522"/>
      <c r="C24" s="270"/>
      <c r="D24" s="454"/>
      <c r="E24" s="448"/>
      <c r="F24" s="451"/>
      <c r="G24" s="469"/>
      <c r="H24" s="354"/>
      <c r="I24" s="59" t="s">
        <v>6</v>
      </c>
      <c r="J24" s="71" t="s">
        <v>10</v>
      </c>
      <c r="K24" s="71" t="s">
        <v>10</v>
      </c>
      <c r="L24" s="71" t="s">
        <v>10</v>
      </c>
      <c r="M24" s="71" t="s">
        <v>10</v>
      </c>
      <c r="N24" s="316"/>
    </row>
    <row r="25" spans="1:14" ht="15.95" customHeight="1">
      <c r="A25" s="292"/>
      <c r="B25" s="522"/>
      <c r="C25" s="266">
        <v>30.42</v>
      </c>
      <c r="D25" s="454"/>
      <c r="E25" s="448"/>
      <c r="F25" s="451"/>
      <c r="G25" s="469"/>
      <c r="H25" s="343">
        <f>D23/C25</f>
        <v>0.34878369493754108</v>
      </c>
      <c r="I25" s="59" t="s">
        <v>7</v>
      </c>
      <c r="J25" s="71" t="s">
        <v>10</v>
      </c>
      <c r="K25" s="95">
        <v>0.6</v>
      </c>
      <c r="L25" s="95">
        <v>0.75</v>
      </c>
      <c r="M25" s="95">
        <v>1</v>
      </c>
      <c r="N25" s="316"/>
    </row>
    <row r="26" spans="1:14" ht="15.95" customHeight="1">
      <c r="A26" s="292"/>
      <c r="B26" s="523"/>
      <c r="C26" s="276"/>
      <c r="D26" s="455"/>
      <c r="E26" s="449"/>
      <c r="F26" s="452"/>
      <c r="G26" s="470"/>
      <c r="H26" s="344"/>
      <c r="I26" s="61" t="s">
        <v>8</v>
      </c>
      <c r="J26" s="73" t="s">
        <v>10</v>
      </c>
      <c r="K26" s="73" t="s">
        <v>10</v>
      </c>
      <c r="L26" s="73" t="s">
        <v>10</v>
      </c>
      <c r="M26" s="73" t="s">
        <v>10</v>
      </c>
      <c r="N26" s="316"/>
    </row>
    <row r="27" spans="1:14" ht="15.95" customHeight="1">
      <c r="A27" s="440" t="s">
        <v>38</v>
      </c>
      <c r="B27" s="521" t="s">
        <v>107</v>
      </c>
      <c r="C27" s="269">
        <v>12.05</v>
      </c>
      <c r="D27" s="453" t="s">
        <v>10</v>
      </c>
      <c r="E27" s="447">
        <v>3</v>
      </c>
      <c r="F27" s="468">
        <v>43861</v>
      </c>
      <c r="G27" s="468">
        <v>44196</v>
      </c>
      <c r="H27" s="353" t="s">
        <v>10</v>
      </c>
      <c r="I27" s="57" t="s">
        <v>5</v>
      </c>
      <c r="J27" s="70" t="s">
        <v>10</v>
      </c>
      <c r="K27" s="91">
        <v>0.15</v>
      </c>
      <c r="L27" s="91">
        <v>0.6</v>
      </c>
      <c r="M27" s="91">
        <v>1</v>
      </c>
      <c r="N27" s="316"/>
    </row>
    <row r="28" spans="1:14" ht="15.95" customHeight="1">
      <c r="A28" s="440"/>
      <c r="B28" s="522"/>
      <c r="C28" s="270"/>
      <c r="D28" s="454"/>
      <c r="E28" s="448"/>
      <c r="F28" s="469"/>
      <c r="G28" s="469"/>
      <c r="H28" s="354"/>
      <c r="I28" s="59" t="s">
        <v>6</v>
      </c>
      <c r="J28" s="71" t="s">
        <v>10</v>
      </c>
      <c r="K28" s="71" t="s">
        <v>10</v>
      </c>
      <c r="L28" s="71" t="s">
        <v>10</v>
      </c>
      <c r="M28" s="71" t="s">
        <v>10</v>
      </c>
      <c r="N28" s="316"/>
    </row>
    <row r="29" spans="1:14" ht="15.95" customHeight="1">
      <c r="A29" s="440"/>
      <c r="B29" s="522"/>
      <c r="C29" s="266">
        <v>10.96</v>
      </c>
      <c r="D29" s="454"/>
      <c r="E29" s="448"/>
      <c r="F29" s="469"/>
      <c r="G29" s="469"/>
      <c r="H29" s="354" t="s">
        <v>10</v>
      </c>
      <c r="I29" s="59" t="s">
        <v>7</v>
      </c>
      <c r="J29" s="71" t="s">
        <v>10</v>
      </c>
      <c r="K29" s="95">
        <v>0.15</v>
      </c>
      <c r="L29" s="95">
        <v>0.6</v>
      </c>
      <c r="M29" s="95">
        <v>1</v>
      </c>
      <c r="N29" s="316"/>
    </row>
    <row r="30" spans="1:14" ht="15.95" customHeight="1">
      <c r="A30" s="440"/>
      <c r="B30" s="523"/>
      <c r="C30" s="276"/>
      <c r="D30" s="455"/>
      <c r="E30" s="449"/>
      <c r="F30" s="470"/>
      <c r="G30" s="470"/>
      <c r="H30" s="355"/>
      <c r="I30" s="61" t="s">
        <v>8</v>
      </c>
      <c r="J30" s="73" t="s">
        <v>10</v>
      </c>
      <c r="K30" s="73" t="s">
        <v>10</v>
      </c>
      <c r="L30" s="73" t="s">
        <v>10</v>
      </c>
      <c r="M30" s="73" t="s">
        <v>10</v>
      </c>
      <c r="N30" s="316"/>
    </row>
    <row r="31" spans="1:14" ht="15.95" customHeight="1">
      <c r="A31" s="292" t="s">
        <v>42</v>
      </c>
      <c r="B31" s="521" t="s">
        <v>58</v>
      </c>
      <c r="C31" s="269">
        <v>1.96</v>
      </c>
      <c r="D31" s="453" t="s">
        <v>10</v>
      </c>
      <c r="E31" s="447">
        <v>1</v>
      </c>
      <c r="F31" s="468">
        <v>43832</v>
      </c>
      <c r="G31" s="468">
        <v>44196</v>
      </c>
      <c r="H31" s="353" t="s">
        <v>10</v>
      </c>
      <c r="I31" s="39" t="s">
        <v>5</v>
      </c>
      <c r="J31" s="70" t="s">
        <v>10</v>
      </c>
      <c r="K31" s="91">
        <v>0.15</v>
      </c>
      <c r="L31" s="91">
        <v>0.6</v>
      </c>
      <c r="M31" s="91">
        <v>1</v>
      </c>
      <c r="N31" s="316"/>
    </row>
    <row r="32" spans="1:14" ht="15.95" customHeight="1">
      <c r="A32" s="292"/>
      <c r="B32" s="522"/>
      <c r="C32" s="270"/>
      <c r="D32" s="454"/>
      <c r="E32" s="448"/>
      <c r="F32" s="469"/>
      <c r="G32" s="469"/>
      <c r="H32" s="354"/>
      <c r="I32" s="41" t="s">
        <v>6</v>
      </c>
      <c r="J32" s="71" t="s">
        <v>10</v>
      </c>
      <c r="K32" s="95" t="s">
        <v>10</v>
      </c>
      <c r="L32" s="95" t="s">
        <v>10</v>
      </c>
      <c r="M32" s="95" t="s">
        <v>10</v>
      </c>
      <c r="N32" s="316"/>
    </row>
    <row r="33" spans="1:14" ht="15.95" customHeight="1">
      <c r="A33" s="292"/>
      <c r="B33" s="522"/>
      <c r="C33" s="266">
        <v>1.65</v>
      </c>
      <c r="D33" s="454"/>
      <c r="E33" s="448"/>
      <c r="F33" s="469"/>
      <c r="G33" s="469"/>
      <c r="H33" s="354" t="s">
        <v>10</v>
      </c>
      <c r="I33" s="41" t="s">
        <v>7</v>
      </c>
      <c r="J33" s="71" t="s">
        <v>10</v>
      </c>
      <c r="K33" s="95">
        <v>0.15</v>
      </c>
      <c r="L33" s="95">
        <v>0.6</v>
      </c>
      <c r="M33" s="95">
        <v>1</v>
      </c>
      <c r="N33" s="316"/>
    </row>
    <row r="34" spans="1:14" ht="15.75" customHeight="1">
      <c r="A34" s="292"/>
      <c r="B34" s="523"/>
      <c r="C34" s="276"/>
      <c r="D34" s="455"/>
      <c r="E34" s="449"/>
      <c r="F34" s="470"/>
      <c r="G34" s="470"/>
      <c r="H34" s="355"/>
      <c r="I34" s="44" t="s">
        <v>8</v>
      </c>
      <c r="J34" s="73" t="s">
        <v>10</v>
      </c>
      <c r="K34" s="96" t="s">
        <v>10</v>
      </c>
      <c r="L34" s="96" t="s">
        <v>10</v>
      </c>
      <c r="M34" s="96" t="s">
        <v>10</v>
      </c>
      <c r="N34" s="316"/>
    </row>
    <row r="35" spans="1:14" ht="18" customHeight="1">
      <c r="A35" s="375" t="s">
        <v>43</v>
      </c>
      <c r="B35" s="527" t="s">
        <v>157</v>
      </c>
      <c r="C35" s="269">
        <v>4.1500000000000004</v>
      </c>
      <c r="D35" s="453">
        <v>6.2E-2</v>
      </c>
      <c r="E35" s="447">
        <v>1.65</v>
      </c>
      <c r="F35" s="450">
        <v>43781</v>
      </c>
      <c r="G35" s="468">
        <v>44196</v>
      </c>
      <c r="H35" s="353">
        <v>0.01</v>
      </c>
      <c r="I35" s="39" t="s">
        <v>5</v>
      </c>
      <c r="J35" s="70" t="s">
        <v>10</v>
      </c>
      <c r="K35" s="91">
        <v>0.2</v>
      </c>
      <c r="L35" s="91">
        <v>0.6</v>
      </c>
      <c r="M35" s="91">
        <v>1</v>
      </c>
      <c r="N35" s="316"/>
    </row>
    <row r="36" spans="1:14" ht="18" customHeight="1">
      <c r="A36" s="376"/>
      <c r="B36" s="528"/>
      <c r="C36" s="270"/>
      <c r="D36" s="454"/>
      <c r="E36" s="448"/>
      <c r="F36" s="451"/>
      <c r="G36" s="469"/>
      <c r="H36" s="354"/>
      <c r="I36" s="41" t="s">
        <v>6</v>
      </c>
      <c r="J36" s="71" t="s">
        <v>10</v>
      </c>
      <c r="K36" s="95" t="s">
        <v>10</v>
      </c>
      <c r="L36" s="95" t="s">
        <v>10</v>
      </c>
      <c r="M36" s="95" t="s">
        <v>10</v>
      </c>
      <c r="N36" s="316"/>
    </row>
    <row r="37" spans="1:14" ht="18" customHeight="1">
      <c r="A37" s="376"/>
      <c r="B37" s="528"/>
      <c r="C37" s="266">
        <v>4.1500000000000004</v>
      </c>
      <c r="D37" s="454"/>
      <c r="E37" s="448"/>
      <c r="F37" s="451"/>
      <c r="G37" s="469"/>
      <c r="H37" s="532">
        <f>D35/C37</f>
        <v>1.4939759036144577E-2</v>
      </c>
      <c r="I37" s="41" t="s">
        <v>7</v>
      </c>
      <c r="J37" s="71" t="s">
        <v>10</v>
      </c>
      <c r="K37" s="95">
        <v>0.2</v>
      </c>
      <c r="L37" s="95">
        <v>0.6</v>
      </c>
      <c r="M37" s="95">
        <v>1</v>
      </c>
      <c r="N37" s="316"/>
    </row>
    <row r="38" spans="1:14" ht="18" customHeight="1">
      <c r="A38" s="377"/>
      <c r="B38" s="529"/>
      <c r="C38" s="276"/>
      <c r="D38" s="455"/>
      <c r="E38" s="449"/>
      <c r="F38" s="452"/>
      <c r="G38" s="470"/>
      <c r="H38" s="533"/>
      <c r="I38" s="44" t="s">
        <v>8</v>
      </c>
      <c r="J38" s="96" t="s">
        <v>10</v>
      </c>
      <c r="K38" s="96" t="s">
        <v>10</v>
      </c>
      <c r="L38" s="96" t="s">
        <v>10</v>
      </c>
      <c r="M38" s="96" t="s">
        <v>10</v>
      </c>
      <c r="N38" s="317"/>
    </row>
    <row r="39" spans="1:14" ht="15.95" customHeight="1">
      <c r="A39" s="185" t="s">
        <v>21</v>
      </c>
      <c r="B39" s="530"/>
      <c r="C39" s="34">
        <f>C19+C23+C27+C31+C35</f>
        <v>49.55</v>
      </c>
      <c r="D39" s="531">
        <f>D19+D23+D35</f>
        <v>13.651999999999999</v>
      </c>
      <c r="E39" s="531">
        <f>E19+E23+E27+E31+E35</f>
        <v>11.07</v>
      </c>
      <c r="F39" s="303"/>
      <c r="G39" s="303"/>
      <c r="H39" s="141"/>
      <c r="I39" s="141"/>
      <c r="J39" s="141"/>
      <c r="K39" s="141"/>
      <c r="L39" s="141"/>
      <c r="M39" s="141"/>
      <c r="N39" s="141"/>
    </row>
    <row r="40" spans="1:14" ht="15.95" customHeight="1">
      <c r="A40" s="187"/>
      <c r="B40" s="249"/>
      <c r="C40" s="35">
        <f>C21+C25+C29+C33+C37</f>
        <v>50.58</v>
      </c>
      <c r="D40" s="486"/>
      <c r="E40" s="486"/>
      <c r="F40" s="140"/>
      <c r="G40" s="140"/>
      <c r="H40" s="142"/>
      <c r="I40" s="142"/>
      <c r="J40" s="142"/>
      <c r="K40" s="142"/>
      <c r="L40" s="142"/>
      <c r="M40" s="142"/>
      <c r="N40" s="142"/>
    </row>
  </sheetData>
  <mergeCells count="93">
    <mergeCell ref="H39:N40"/>
    <mergeCell ref="F35:F38"/>
    <mergeCell ref="G35:G38"/>
    <mergeCell ref="H35:H36"/>
    <mergeCell ref="C37:C38"/>
    <mergeCell ref="H37:H38"/>
    <mergeCell ref="A39:B40"/>
    <mergeCell ref="D39:D40"/>
    <mergeCell ref="E39:E40"/>
    <mergeCell ref="F39:F40"/>
    <mergeCell ref="G39:G40"/>
    <mergeCell ref="B35:B38"/>
    <mergeCell ref="C35:C36"/>
    <mergeCell ref="D35:D38"/>
    <mergeCell ref="E35:E38"/>
    <mergeCell ref="A31:A34"/>
    <mergeCell ref="B31:B34"/>
    <mergeCell ref="C31:C32"/>
    <mergeCell ref="D31:D34"/>
    <mergeCell ref="E31:E34"/>
    <mergeCell ref="C33:C34"/>
    <mergeCell ref="A35:A38"/>
    <mergeCell ref="A27:A30"/>
    <mergeCell ref="B27:B30"/>
    <mergeCell ref="C27:C28"/>
    <mergeCell ref="D27:D30"/>
    <mergeCell ref="E27:E30"/>
    <mergeCell ref="C29:C30"/>
    <mergeCell ref="F27:F30"/>
    <mergeCell ref="G27:G30"/>
    <mergeCell ref="H27:H28"/>
    <mergeCell ref="H29:H30"/>
    <mergeCell ref="F31:F34"/>
    <mergeCell ref="G31:G34"/>
    <mergeCell ref="H31:H32"/>
    <mergeCell ref="H33:H34"/>
    <mergeCell ref="A23:A26"/>
    <mergeCell ref="B23:B26"/>
    <mergeCell ref="C23:C24"/>
    <mergeCell ref="D23:D26"/>
    <mergeCell ref="E23:E26"/>
    <mergeCell ref="C25:C26"/>
    <mergeCell ref="A17:N17"/>
    <mergeCell ref="A19:A22"/>
    <mergeCell ref="B19:B22"/>
    <mergeCell ref="C19:C20"/>
    <mergeCell ref="D19:D22"/>
    <mergeCell ref="E19:E22"/>
    <mergeCell ref="G19:G22"/>
    <mergeCell ref="H19:H20"/>
    <mergeCell ref="N19:N38"/>
    <mergeCell ref="C21:C22"/>
    <mergeCell ref="H21:H22"/>
    <mergeCell ref="F19:F22"/>
    <mergeCell ref="F23:F26"/>
    <mergeCell ref="G23:G26"/>
    <mergeCell ref="H23:H24"/>
    <mergeCell ref="H25:H26"/>
    <mergeCell ref="H14:N15"/>
    <mergeCell ref="A18:N18"/>
    <mergeCell ref="A1:N1"/>
    <mergeCell ref="A2:N2"/>
    <mergeCell ref="A4:N4"/>
    <mergeCell ref="A5:A6"/>
    <mergeCell ref="B5:B6"/>
    <mergeCell ref="D5:D6"/>
    <mergeCell ref="E5:E6"/>
    <mergeCell ref="F5:F6"/>
    <mergeCell ref="G5:G6"/>
    <mergeCell ref="H5:H6"/>
    <mergeCell ref="I5:I6"/>
    <mergeCell ref="J5:M5"/>
    <mergeCell ref="N5:N6"/>
    <mergeCell ref="A16:N16"/>
    <mergeCell ref="A14:B15"/>
    <mergeCell ref="D14:D15"/>
    <mergeCell ref="E14:E15"/>
    <mergeCell ref="F14:F15"/>
    <mergeCell ref="G14:G15"/>
    <mergeCell ref="A7:N7"/>
    <mergeCell ref="A8:N8"/>
    <mergeCell ref="A9:N9"/>
    <mergeCell ref="A10:A13"/>
    <mergeCell ref="B10:B13"/>
    <mergeCell ref="C10:C11"/>
    <mergeCell ref="D10:D13"/>
    <mergeCell ref="E10:E13"/>
    <mergeCell ref="F10:F13"/>
    <mergeCell ref="G10:G13"/>
    <mergeCell ref="H10:H11"/>
    <mergeCell ref="N10:N13"/>
    <mergeCell ref="C12:C13"/>
    <mergeCell ref="H12:H13"/>
  </mergeCells>
  <pageMargins left="1" right="1" top="0.3" bottom="0.3" header="0.3" footer="0.3"/>
  <pageSetup paperSize="5" scale="8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15"/>
  <sheetViews>
    <sheetView workbookViewId="0">
      <selection activeCell="D24" sqref="D24"/>
    </sheetView>
  </sheetViews>
  <sheetFormatPr defaultRowHeight="15"/>
  <cols>
    <col min="1" max="1" width="4.140625" style="2" customWidth="1"/>
    <col min="2" max="2" width="30.7109375" style="2" customWidth="1"/>
    <col min="3" max="3" width="14.28515625" style="2" customWidth="1"/>
    <col min="4" max="4" width="14" style="2" customWidth="1"/>
    <col min="5" max="5" width="14.5703125" style="2" customWidth="1"/>
    <col min="6" max="6" width="17" style="2" customWidth="1"/>
    <col min="7" max="7" width="13.28515625" style="2" customWidth="1"/>
    <col min="8" max="8" width="16.7109375" style="2" customWidth="1"/>
    <col min="9" max="9" width="5" style="2" customWidth="1"/>
    <col min="10" max="10" width="6.28515625" style="2" customWidth="1"/>
    <col min="11" max="11" width="6.7109375" style="2" customWidth="1"/>
    <col min="12" max="12" width="6.42578125" style="2" customWidth="1"/>
    <col min="13" max="13" width="6" style="2" customWidth="1"/>
    <col min="14" max="14" width="35.28515625" style="2" customWidth="1"/>
    <col min="15" max="16" width="9.140625" style="2"/>
    <col min="17" max="17" width="19.7109375" style="2" customWidth="1"/>
    <col min="18" max="16384" width="9.140625" style="2"/>
  </cols>
  <sheetData>
    <row r="1" spans="1:14" ht="20.100000000000001" customHeight="1">
      <c r="A1" s="282" t="s">
        <v>23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</row>
    <row r="2" spans="1:14" ht="20.100000000000001" customHeight="1">
      <c r="A2" s="283" t="s">
        <v>0</v>
      </c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</row>
    <row r="3" spans="1:14" ht="20.100000000000001" customHeight="1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s="55" customFormat="1" ht="20.100000000000001" customHeight="1">
      <c r="A4" s="284" t="s">
        <v>24</v>
      </c>
      <c r="B4" s="284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4"/>
      <c r="N4" s="284"/>
    </row>
    <row r="5" spans="1:14" ht="48" customHeight="1">
      <c r="A5" s="139" t="s">
        <v>1</v>
      </c>
      <c r="B5" s="136" t="s">
        <v>25</v>
      </c>
      <c r="C5" s="19" t="s">
        <v>26</v>
      </c>
      <c r="D5" s="136" t="s">
        <v>242</v>
      </c>
      <c r="E5" s="136" t="s">
        <v>71</v>
      </c>
      <c r="F5" s="136" t="s">
        <v>27</v>
      </c>
      <c r="G5" s="136" t="s">
        <v>2</v>
      </c>
      <c r="H5" s="279" t="s">
        <v>243</v>
      </c>
      <c r="I5" s="277" t="s">
        <v>3</v>
      </c>
      <c r="J5" s="279" t="s">
        <v>28</v>
      </c>
      <c r="K5" s="279"/>
      <c r="L5" s="279"/>
      <c r="M5" s="279"/>
      <c r="N5" s="139" t="s">
        <v>4</v>
      </c>
    </row>
    <row r="6" spans="1:14" ht="33" customHeight="1">
      <c r="A6" s="280"/>
      <c r="B6" s="139"/>
      <c r="C6" s="20" t="s">
        <v>76</v>
      </c>
      <c r="D6" s="139"/>
      <c r="E6" s="139"/>
      <c r="F6" s="139"/>
      <c r="G6" s="139"/>
      <c r="H6" s="285"/>
      <c r="I6" s="278"/>
      <c r="J6" s="21" t="s">
        <v>244</v>
      </c>
      <c r="K6" s="21" t="s">
        <v>245</v>
      </c>
      <c r="L6" s="21" t="s">
        <v>246</v>
      </c>
      <c r="M6" s="21" t="s">
        <v>247</v>
      </c>
      <c r="N6" s="280"/>
    </row>
    <row r="7" spans="1:14" s="1" customFormat="1" ht="15.95" customHeight="1">
      <c r="A7" s="145" t="s">
        <v>220</v>
      </c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</row>
    <row r="8" spans="1:14" ht="15.95" customHeight="1">
      <c r="A8" s="145" t="s">
        <v>178</v>
      </c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</row>
    <row r="9" spans="1:14" ht="15.95" customHeight="1">
      <c r="A9" s="360" t="s">
        <v>240</v>
      </c>
      <c r="B9" s="360"/>
      <c r="C9" s="360"/>
      <c r="D9" s="360"/>
      <c r="E9" s="360"/>
      <c r="F9" s="360"/>
      <c r="G9" s="360"/>
      <c r="H9" s="360"/>
      <c r="I9" s="360"/>
      <c r="J9" s="360"/>
      <c r="K9" s="360"/>
      <c r="L9" s="360"/>
      <c r="M9" s="360"/>
      <c r="N9" s="360"/>
    </row>
    <row r="10" spans="1:14" ht="15.95" customHeight="1">
      <c r="A10" s="149" t="s">
        <v>29</v>
      </c>
      <c r="B10" s="394" t="s">
        <v>179</v>
      </c>
      <c r="C10" s="153">
        <v>105</v>
      </c>
      <c r="D10" s="325">
        <f>95.8-7</f>
        <v>88.8</v>
      </c>
      <c r="E10" s="325">
        <f>C12-D10</f>
        <v>16.200000000000003</v>
      </c>
      <c r="F10" s="265">
        <v>43347</v>
      </c>
      <c r="G10" s="411">
        <v>43891</v>
      </c>
      <c r="H10" s="430">
        <v>1</v>
      </c>
      <c r="I10" s="39" t="s">
        <v>5</v>
      </c>
      <c r="J10" s="39" t="s">
        <v>10</v>
      </c>
      <c r="K10" s="39" t="s">
        <v>10</v>
      </c>
      <c r="L10" s="39" t="s">
        <v>10</v>
      </c>
      <c r="M10" s="39" t="s">
        <v>10</v>
      </c>
      <c r="N10" s="293" t="s">
        <v>228</v>
      </c>
    </row>
    <row r="11" spans="1:14" ht="15.95" customHeight="1">
      <c r="A11" s="149"/>
      <c r="B11" s="395"/>
      <c r="C11" s="154"/>
      <c r="D11" s="325"/>
      <c r="E11" s="325"/>
      <c r="F11" s="302"/>
      <c r="G11" s="412"/>
      <c r="H11" s="343"/>
      <c r="I11" s="41" t="s">
        <v>6</v>
      </c>
      <c r="J11" s="41" t="s">
        <v>10</v>
      </c>
      <c r="K11" s="41" t="s">
        <v>10</v>
      </c>
      <c r="L11" s="41" t="s">
        <v>10</v>
      </c>
      <c r="M11" s="41" t="s">
        <v>10</v>
      </c>
      <c r="N11" s="294"/>
    </row>
    <row r="12" spans="1:14" ht="15.95" customHeight="1">
      <c r="A12" s="149"/>
      <c r="B12" s="395"/>
      <c r="C12" s="168">
        <v>105</v>
      </c>
      <c r="D12" s="325"/>
      <c r="E12" s="325"/>
      <c r="F12" s="302"/>
      <c r="G12" s="412"/>
      <c r="H12" s="354">
        <f>D10/C12</f>
        <v>0.84571428571428564</v>
      </c>
      <c r="I12" s="41" t="s">
        <v>7</v>
      </c>
      <c r="J12" s="41" t="s">
        <v>10</v>
      </c>
      <c r="K12" s="42">
        <v>1</v>
      </c>
      <c r="L12" s="41" t="s">
        <v>10</v>
      </c>
      <c r="M12" s="41" t="s">
        <v>10</v>
      </c>
      <c r="N12" s="294"/>
    </row>
    <row r="13" spans="1:14" ht="15.95" customHeight="1">
      <c r="A13" s="149"/>
      <c r="B13" s="396"/>
      <c r="C13" s="169"/>
      <c r="D13" s="325"/>
      <c r="E13" s="325"/>
      <c r="F13" s="302"/>
      <c r="G13" s="413"/>
      <c r="H13" s="355"/>
      <c r="I13" s="44" t="s">
        <v>8</v>
      </c>
      <c r="J13" s="44" t="s">
        <v>10</v>
      </c>
      <c r="K13" s="44" t="s">
        <v>10</v>
      </c>
      <c r="L13" s="44" t="s">
        <v>10</v>
      </c>
      <c r="M13" s="44" t="s">
        <v>10</v>
      </c>
      <c r="N13" s="295"/>
    </row>
    <row r="14" spans="1:14" ht="15.95" customHeight="1">
      <c r="A14" s="185" t="s">
        <v>21</v>
      </c>
      <c r="B14" s="186"/>
      <c r="C14" s="34">
        <f>C10</f>
        <v>105</v>
      </c>
      <c r="D14" s="250">
        <f>D10</f>
        <v>88.8</v>
      </c>
      <c r="E14" s="250">
        <f>E10</f>
        <v>16.200000000000003</v>
      </c>
      <c r="F14" s="303"/>
      <c r="G14" s="303"/>
      <c r="H14" s="141"/>
      <c r="I14" s="141"/>
      <c r="J14" s="141"/>
      <c r="K14" s="141"/>
      <c r="L14" s="141"/>
      <c r="M14" s="141"/>
      <c r="N14" s="141"/>
    </row>
    <row r="15" spans="1:14" ht="15.95" customHeight="1">
      <c r="A15" s="187"/>
      <c r="B15" s="188"/>
      <c r="C15" s="35">
        <f>C12</f>
        <v>105</v>
      </c>
      <c r="D15" s="251"/>
      <c r="E15" s="251"/>
      <c r="F15" s="140"/>
      <c r="G15" s="140"/>
      <c r="H15" s="142"/>
      <c r="I15" s="142"/>
      <c r="J15" s="142"/>
      <c r="K15" s="142"/>
      <c r="L15" s="142"/>
      <c r="M15" s="142"/>
      <c r="N15" s="142"/>
    </row>
  </sheetData>
  <mergeCells count="33">
    <mergeCell ref="H14:N15"/>
    <mergeCell ref="A14:B15"/>
    <mergeCell ref="D14:D15"/>
    <mergeCell ref="E14:E15"/>
    <mergeCell ref="F14:F15"/>
    <mergeCell ref="G14:G15"/>
    <mergeCell ref="A7:N7"/>
    <mergeCell ref="A8:N8"/>
    <mergeCell ref="A9:N9"/>
    <mergeCell ref="A10:A13"/>
    <mergeCell ref="B10:B13"/>
    <mergeCell ref="C10:C11"/>
    <mergeCell ref="D10:D13"/>
    <mergeCell ref="E10:E13"/>
    <mergeCell ref="F10:F13"/>
    <mergeCell ref="G10:G13"/>
    <mergeCell ref="H10:H11"/>
    <mergeCell ref="N10:N13"/>
    <mergeCell ref="C12:C13"/>
    <mergeCell ref="H12:H13"/>
    <mergeCell ref="A1:N1"/>
    <mergeCell ref="A2:N2"/>
    <mergeCell ref="A4:N4"/>
    <mergeCell ref="A5:A6"/>
    <mergeCell ref="B5:B6"/>
    <mergeCell ref="D5:D6"/>
    <mergeCell ref="E5:E6"/>
    <mergeCell ref="F5:F6"/>
    <mergeCell ref="G5:G6"/>
    <mergeCell ref="H5:H6"/>
    <mergeCell ref="I5:I6"/>
    <mergeCell ref="J5:M5"/>
    <mergeCell ref="N5:N6"/>
  </mergeCells>
  <pageMargins left="1" right="1" top="0.3" bottom="0.3" header="0.3" footer="0.3"/>
  <pageSetup paperSize="5" scale="8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15"/>
  <sheetViews>
    <sheetView workbookViewId="0">
      <selection activeCell="D20" sqref="D20"/>
    </sheetView>
  </sheetViews>
  <sheetFormatPr defaultRowHeight="15"/>
  <cols>
    <col min="1" max="1" width="4.140625" style="2" customWidth="1"/>
    <col min="2" max="2" width="30.7109375" style="2" customWidth="1"/>
    <col min="3" max="3" width="14.28515625" style="2" customWidth="1"/>
    <col min="4" max="4" width="14" style="2" customWidth="1"/>
    <col min="5" max="5" width="14.5703125" style="2" customWidth="1"/>
    <col min="6" max="6" width="17" style="2" customWidth="1"/>
    <col min="7" max="7" width="13.28515625" style="2" customWidth="1"/>
    <col min="8" max="8" width="16.7109375" style="2" customWidth="1"/>
    <col min="9" max="9" width="5" style="2" customWidth="1"/>
    <col min="10" max="10" width="6.28515625" style="2" customWidth="1"/>
    <col min="11" max="11" width="6.7109375" style="2" customWidth="1"/>
    <col min="12" max="12" width="6.42578125" style="2" customWidth="1"/>
    <col min="13" max="13" width="6" style="2" customWidth="1"/>
    <col min="14" max="14" width="32.42578125" style="2" customWidth="1"/>
    <col min="15" max="16" width="9.140625" style="2"/>
    <col min="17" max="17" width="19.7109375" style="2" customWidth="1"/>
    <col min="18" max="16384" width="9.140625" style="2"/>
  </cols>
  <sheetData>
    <row r="1" spans="1:14" ht="20.100000000000001" customHeight="1">
      <c r="A1" s="282" t="s">
        <v>23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</row>
    <row r="2" spans="1:14" ht="20.100000000000001" customHeight="1">
      <c r="A2" s="283" t="s">
        <v>0</v>
      </c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</row>
    <row r="3" spans="1:14" ht="20.100000000000001" customHeight="1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s="55" customFormat="1" ht="20.100000000000001" customHeight="1">
      <c r="A4" s="284" t="s">
        <v>24</v>
      </c>
      <c r="B4" s="284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4"/>
      <c r="N4" s="284"/>
    </row>
    <row r="5" spans="1:14" ht="48" customHeight="1">
      <c r="A5" s="139" t="s">
        <v>1</v>
      </c>
      <c r="B5" s="136" t="s">
        <v>25</v>
      </c>
      <c r="C5" s="19" t="s">
        <v>26</v>
      </c>
      <c r="D5" s="136" t="s">
        <v>242</v>
      </c>
      <c r="E5" s="136" t="s">
        <v>71</v>
      </c>
      <c r="F5" s="136" t="s">
        <v>27</v>
      </c>
      <c r="G5" s="136" t="s">
        <v>2</v>
      </c>
      <c r="H5" s="279" t="s">
        <v>243</v>
      </c>
      <c r="I5" s="277" t="s">
        <v>3</v>
      </c>
      <c r="J5" s="279" t="s">
        <v>28</v>
      </c>
      <c r="K5" s="279"/>
      <c r="L5" s="279"/>
      <c r="M5" s="279"/>
      <c r="N5" s="139" t="s">
        <v>4</v>
      </c>
    </row>
    <row r="6" spans="1:14" ht="33" customHeight="1">
      <c r="A6" s="280"/>
      <c r="B6" s="139"/>
      <c r="C6" s="20" t="s">
        <v>76</v>
      </c>
      <c r="D6" s="139"/>
      <c r="E6" s="139"/>
      <c r="F6" s="139"/>
      <c r="G6" s="139"/>
      <c r="H6" s="285"/>
      <c r="I6" s="278"/>
      <c r="J6" s="21" t="s">
        <v>244</v>
      </c>
      <c r="K6" s="21" t="s">
        <v>245</v>
      </c>
      <c r="L6" s="21" t="s">
        <v>246</v>
      </c>
      <c r="M6" s="21" t="s">
        <v>247</v>
      </c>
      <c r="N6" s="280"/>
    </row>
    <row r="7" spans="1:14" s="1" customFormat="1" ht="15.95" customHeight="1">
      <c r="A7" s="145" t="s">
        <v>220</v>
      </c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</row>
    <row r="8" spans="1:14" ht="15.95" customHeight="1">
      <c r="A8" s="145" t="s">
        <v>130</v>
      </c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</row>
    <row r="9" spans="1:14" ht="15.95" customHeight="1">
      <c r="A9" s="146" t="s">
        <v>259</v>
      </c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8"/>
    </row>
    <row r="10" spans="1:14" ht="15.95" customHeight="1">
      <c r="A10" s="292" t="s">
        <v>29</v>
      </c>
      <c r="B10" s="350" t="s">
        <v>31</v>
      </c>
      <c r="C10" s="153">
        <v>21.91</v>
      </c>
      <c r="D10" s="194">
        <v>10.039999999999999</v>
      </c>
      <c r="E10" s="194">
        <f>C12-D10</f>
        <v>10.010000000000002</v>
      </c>
      <c r="F10" s="534">
        <v>43321</v>
      </c>
      <c r="G10" s="427">
        <v>43982</v>
      </c>
      <c r="H10" s="163">
        <v>0.85</v>
      </c>
      <c r="I10" s="57" t="s">
        <v>5</v>
      </c>
      <c r="J10" s="81" t="s">
        <v>10</v>
      </c>
      <c r="K10" s="24">
        <v>1</v>
      </c>
      <c r="L10" s="97" t="s">
        <v>10</v>
      </c>
      <c r="M10" s="97" t="s">
        <v>10</v>
      </c>
      <c r="N10" s="214" t="s">
        <v>96</v>
      </c>
    </row>
    <row r="11" spans="1:14" ht="15.95" customHeight="1">
      <c r="A11" s="292"/>
      <c r="B11" s="350"/>
      <c r="C11" s="154"/>
      <c r="D11" s="195"/>
      <c r="E11" s="195"/>
      <c r="F11" s="535"/>
      <c r="G11" s="428"/>
      <c r="H11" s="164"/>
      <c r="I11" s="59" t="s">
        <v>6</v>
      </c>
      <c r="J11" s="68" t="s">
        <v>10</v>
      </c>
      <c r="K11" s="38" t="s">
        <v>10</v>
      </c>
      <c r="L11" s="98" t="s">
        <v>10</v>
      </c>
      <c r="M11" s="66" t="s">
        <v>10</v>
      </c>
      <c r="N11" s="215"/>
    </row>
    <row r="12" spans="1:14" ht="15.95" customHeight="1">
      <c r="A12" s="292"/>
      <c r="B12" s="350"/>
      <c r="C12" s="168">
        <v>20.05</v>
      </c>
      <c r="D12" s="195"/>
      <c r="E12" s="195"/>
      <c r="F12" s="535"/>
      <c r="G12" s="428"/>
      <c r="H12" s="164">
        <f>D10/C12</f>
        <v>0.50074812967581039</v>
      </c>
      <c r="I12" s="59" t="s">
        <v>7</v>
      </c>
      <c r="J12" s="81" t="s">
        <v>10</v>
      </c>
      <c r="K12" s="38">
        <v>1</v>
      </c>
      <c r="L12" s="66" t="s">
        <v>10</v>
      </c>
      <c r="M12" s="66" t="s">
        <v>10</v>
      </c>
      <c r="N12" s="215"/>
    </row>
    <row r="13" spans="1:14" ht="15.95" customHeight="1">
      <c r="A13" s="292"/>
      <c r="B13" s="350"/>
      <c r="C13" s="169"/>
      <c r="D13" s="196"/>
      <c r="E13" s="196"/>
      <c r="F13" s="536"/>
      <c r="G13" s="429"/>
      <c r="H13" s="183"/>
      <c r="I13" s="61" t="s">
        <v>8</v>
      </c>
      <c r="J13" s="69" t="s">
        <v>10</v>
      </c>
      <c r="K13" s="78" t="s">
        <v>10</v>
      </c>
      <c r="L13" s="69" t="s">
        <v>10</v>
      </c>
      <c r="M13" s="69" t="s">
        <v>10</v>
      </c>
      <c r="N13" s="216"/>
    </row>
    <row r="14" spans="1:14" ht="15.95" customHeight="1">
      <c r="A14" s="185" t="s">
        <v>21</v>
      </c>
      <c r="B14" s="248"/>
      <c r="C14" s="34">
        <f>C10</f>
        <v>21.91</v>
      </c>
      <c r="D14" s="250">
        <f>D10</f>
        <v>10.039999999999999</v>
      </c>
      <c r="E14" s="332">
        <f>E10</f>
        <v>10.010000000000002</v>
      </c>
      <c r="F14" s="139"/>
      <c r="G14" s="139"/>
      <c r="H14" s="141"/>
      <c r="I14" s="141"/>
      <c r="J14" s="141"/>
      <c r="K14" s="141"/>
      <c r="L14" s="141"/>
      <c r="M14" s="141"/>
      <c r="N14" s="141"/>
    </row>
    <row r="15" spans="1:14" ht="15.95" customHeight="1">
      <c r="A15" s="187"/>
      <c r="B15" s="249"/>
      <c r="C15" s="35">
        <f>C12</f>
        <v>20.05</v>
      </c>
      <c r="D15" s="251"/>
      <c r="E15" s="333"/>
      <c r="F15" s="140"/>
      <c r="G15" s="140"/>
      <c r="H15" s="142"/>
      <c r="I15" s="142"/>
      <c r="J15" s="142"/>
      <c r="K15" s="142"/>
      <c r="L15" s="142"/>
      <c r="M15" s="142"/>
      <c r="N15" s="142"/>
    </row>
  </sheetData>
  <mergeCells count="33">
    <mergeCell ref="H14:N15"/>
    <mergeCell ref="A14:B15"/>
    <mergeCell ref="D14:D15"/>
    <mergeCell ref="E14:E15"/>
    <mergeCell ref="F14:F15"/>
    <mergeCell ref="G14:G15"/>
    <mergeCell ref="A8:N8"/>
    <mergeCell ref="A9:N9"/>
    <mergeCell ref="A10:A13"/>
    <mergeCell ref="B10:B13"/>
    <mergeCell ref="C10:C11"/>
    <mergeCell ref="D10:D13"/>
    <mergeCell ref="E10:E13"/>
    <mergeCell ref="F10:F13"/>
    <mergeCell ref="G10:G13"/>
    <mergeCell ref="H10:H11"/>
    <mergeCell ref="N10:N13"/>
    <mergeCell ref="C12:C13"/>
    <mergeCell ref="H12:H13"/>
    <mergeCell ref="I5:I6"/>
    <mergeCell ref="J5:M5"/>
    <mergeCell ref="N5:N6"/>
    <mergeCell ref="A7:N7"/>
    <mergeCell ref="A1:N1"/>
    <mergeCell ref="A2:N2"/>
    <mergeCell ref="A4:N4"/>
    <mergeCell ref="A5:A6"/>
    <mergeCell ref="B5:B6"/>
    <mergeCell ref="D5:D6"/>
    <mergeCell ref="E5:E6"/>
    <mergeCell ref="F5:F6"/>
    <mergeCell ref="G5:G6"/>
    <mergeCell ref="H5:H6"/>
  </mergeCells>
  <pageMargins left="1" right="1" top="0.3" bottom="0.3" header="0.3" footer="0.3"/>
  <pageSetup paperSize="5" scale="8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19"/>
  <sheetViews>
    <sheetView workbookViewId="0">
      <selection activeCell="P7" sqref="P7"/>
    </sheetView>
  </sheetViews>
  <sheetFormatPr defaultRowHeight="15"/>
  <cols>
    <col min="1" max="1" width="4.140625" style="2" customWidth="1"/>
    <col min="2" max="2" width="30.7109375" style="2" customWidth="1"/>
    <col min="3" max="3" width="14.28515625" style="2" customWidth="1"/>
    <col min="4" max="4" width="14" style="2" customWidth="1"/>
    <col min="5" max="5" width="14.5703125" style="2" customWidth="1"/>
    <col min="6" max="6" width="17" style="2" customWidth="1"/>
    <col min="7" max="7" width="13.28515625" style="2" customWidth="1"/>
    <col min="8" max="8" width="16.7109375" style="2" customWidth="1"/>
    <col min="9" max="9" width="5" style="2" customWidth="1"/>
    <col min="10" max="10" width="6.28515625" style="2" customWidth="1"/>
    <col min="11" max="11" width="6.7109375" style="2" customWidth="1"/>
    <col min="12" max="12" width="6.42578125" style="2" customWidth="1"/>
    <col min="13" max="13" width="6" style="2" customWidth="1"/>
    <col min="14" max="14" width="33.85546875" style="2" customWidth="1"/>
    <col min="15" max="16" width="9.140625" style="2"/>
    <col min="17" max="17" width="19.7109375" style="2" customWidth="1"/>
    <col min="18" max="16384" width="9.140625" style="2"/>
  </cols>
  <sheetData>
    <row r="1" spans="1:14" ht="20.100000000000001" customHeight="1">
      <c r="A1" s="282" t="s">
        <v>23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</row>
    <row r="2" spans="1:14" ht="20.100000000000001" customHeight="1">
      <c r="A2" s="283" t="s">
        <v>0</v>
      </c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</row>
    <row r="3" spans="1:14" ht="20.100000000000001" customHeight="1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s="55" customFormat="1" ht="20.100000000000001" customHeight="1">
      <c r="A4" s="284" t="s">
        <v>24</v>
      </c>
      <c r="B4" s="284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4"/>
      <c r="N4" s="284"/>
    </row>
    <row r="5" spans="1:14" ht="48" customHeight="1">
      <c r="A5" s="139" t="s">
        <v>1</v>
      </c>
      <c r="B5" s="136" t="s">
        <v>25</v>
      </c>
      <c r="C5" s="19" t="s">
        <v>26</v>
      </c>
      <c r="D5" s="136" t="s">
        <v>242</v>
      </c>
      <c r="E5" s="136" t="s">
        <v>71</v>
      </c>
      <c r="F5" s="136" t="s">
        <v>27</v>
      </c>
      <c r="G5" s="136" t="s">
        <v>2</v>
      </c>
      <c r="H5" s="279" t="s">
        <v>243</v>
      </c>
      <c r="I5" s="277" t="s">
        <v>3</v>
      </c>
      <c r="J5" s="279" t="s">
        <v>28</v>
      </c>
      <c r="K5" s="279"/>
      <c r="L5" s="279"/>
      <c r="M5" s="279"/>
      <c r="N5" s="139" t="s">
        <v>4</v>
      </c>
    </row>
    <row r="6" spans="1:14" ht="33" customHeight="1">
      <c r="A6" s="280"/>
      <c r="B6" s="139"/>
      <c r="C6" s="20" t="s">
        <v>76</v>
      </c>
      <c r="D6" s="139"/>
      <c r="E6" s="139"/>
      <c r="F6" s="139"/>
      <c r="G6" s="139"/>
      <c r="H6" s="285"/>
      <c r="I6" s="278"/>
      <c r="J6" s="21" t="s">
        <v>244</v>
      </c>
      <c r="K6" s="21" t="s">
        <v>245</v>
      </c>
      <c r="L6" s="21" t="s">
        <v>246</v>
      </c>
      <c r="M6" s="21" t="s">
        <v>247</v>
      </c>
      <c r="N6" s="280"/>
    </row>
    <row r="7" spans="1:14" s="1" customFormat="1" ht="15.95" customHeight="1">
      <c r="A7" s="145" t="s">
        <v>220</v>
      </c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</row>
    <row r="8" spans="1:14" ht="15.95" customHeight="1">
      <c r="A8" s="145" t="s">
        <v>130</v>
      </c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</row>
    <row r="9" spans="1:14" ht="15.95" customHeight="1">
      <c r="A9" s="146" t="s">
        <v>141</v>
      </c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8"/>
    </row>
    <row r="10" spans="1:14" ht="15.95" customHeight="1">
      <c r="A10" s="292" t="s">
        <v>29</v>
      </c>
      <c r="B10" s="214" t="s">
        <v>57</v>
      </c>
      <c r="C10" s="153">
        <v>96</v>
      </c>
      <c r="D10" s="433">
        <f>52-3</f>
        <v>49</v>
      </c>
      <c r="E10" s="325">
        <v>19</v>
      </c>
      <c r="F10" s="437">
        <v>43368</v>
      </c>
      <c r="G10" s="349">
        <v>44043</v>
      </c>
      <c r="H10" s="353">
        <v>0.57999999999999996</v>
      </c>
      <c r="I10" s="57" t="s">
        <v>5</v>
      </c>
      <c r="J10" s="64" t="s">
        <v>10</v>
      </c>
      <c r="K10" s="65">
        <v>0.7</v>
      </c>
      <c r="L10" s="38">
        <v>1</v>
      </c>
      <c r="M10" s="57" t="s">
        <v>10</v>
      </c>
      <c r="N10" s="214" t="s">
        <v>223</v>
      </c>
    </row>
    <row r="11" spans="1:14" ht="15.95" customHeight="1">
      <c r="A11" s="292"/>
      <c r="B11" s="215"/>
      <c r="C11" s="154"/>
      <c r="D11" s="434"/>
      <c r="E11" s="325"/>
      <c r="F11" s="437"/>
      <c r="G11" s="349"/>
      <c r="H11" s="354"/>
      <c r="I11" s="59" t="s">
        <v>6</v>
      </c>
      <c r="J11" s="66" t="s">
        <v>10</v>
      </c>
      <c r="K11" s="59" t="s">
        <v>10</v>
      </c>
      <c r="L11" s="25" t="s">
        <v>10</v>
      </c>
      <c r="M11" s="59" t="s">
        <v>10</v>
      </c>
      <c r="N11" s="215"/>
    </row>
    <row r="12" spans="1:14" ht="15.95" customHeight="1">
      <c r="A12" s="292"/>
      <c r="B12" s="215"/>
      <c r="C12" s="168">
        <v>96</v>
      </c>
      <c r="D12" s="434"/>
      <c r="E12" s="325"/>
      <c r="F12" s="437"/>
      <c r="G12" s="349"/>
      <c r="H12" s="354">
        <f>D10/C12</f>
        <v>0.51041666666666663</v>
      </c>
      <c r="I12" s="59" t="s">
        <v>7</v>
      </c>
      <c r="J12" s="66" t="s">
        <v>10</v>
      </c>
      <c r="K12" s="43">
        <v>0.7</v>
      </c>
      <c r="L12" s="38">
        <v>1</v>
      </c>
      <c r="M12" s="41" t="s">
        <v>10</v>
      </c>
      <c r="N12" s="215"/>
    </row>
    <row r="13" spans="1:14" ht="15.95" customHeight="1">
      <c r="A13" s="292"/>
      <c r="B13" s="216"/>
      <c r="C13" s="169"/>
      <c r="D13" s="435"/>
      <c r="E13" s="325"/>
      <c r="F13" s="437"/>
      <c r="G13" s="349"/>
      <c r="H13" s="355"/>
      <c r="I13" s="61" t="s">
        <v>8</v>
      </c>
      <c r="J13" s="67" t="s">
        <v>10</v>
      </c>
      <c r="K13" s="89" t="s">
        <v>10</v>
      </c>
      <c r="L13" s="89" t="s">
        <v>10</v>
      </c>
      <c r="M13" s="89" t="s">
        <v>10</v>
      </c>
      <c r="N13" s="215"/>
    </row>
    <row r="14" spans="1:14" ht="15.95" customHeight="1">
      <c r="A14" s="375" t="s">
        <v>30</v>
      </c>
      <c r="B14" s="214" t="s">
        <v>180</v>
      </c>
      <c r="C14" s="153">
        <v>67</v>
      </c>
      <c r="D14" s="491">
        <v>40</v>
      </c>
      <c r="E14" s="433">
        <v>16</v>
      </c>
      <c r="F14" s="424">
        <v>43221</v>
      </c>
      <c r="G14" s="386">
        <v>44043</v>
      </c>
      <c r="H14" s="353">
        <v>0.75</v>
      </c>
      <c r="I14" s="57" t="s">
        <v>5</v>
      </c>
      <c r="J14" s="64" t="s">
        <v>10</v>
      </c>
      <c r="K14" s="65">
        <v>0.8</v>
      </c>
      <c r="L14" s="24">
        <v>1</v>
      </c>
      <c r="M14" s="57" t="s">
        <v>10</v>
      </c>
      <c r="N14" s="215"/>
    </row>
    <row r="15" spans="1:14" ht="15.95" customHeight="1">
      <c r="A15" s="376"/>
      <c r="B15" s="215"/>
      <c r="C15" s="154"/>
      <c r="D15" s="492"/>
      <c r="E15" s="434"/>
      <c r="F15" s="425"/>
      <c r="G15" s="387"/>
      <c r="H15" s="354"/>
      <c r="I15" s="59" t="s">
        <v>6</v>
      </c>
      <c r="J15" s="66" t="s">
        <v>10</v>
      </c>
      <c r="K15" s="41" t="s">
        <v>10</v>
      </c>
      <c r="L15" s="41" t="s">
        <v>10</v>
      </c>
      <c r="M15" s="41" t="s">
        <v>10</v>
      </c>
      <c r="N15" s="215"/>
    </row>
    <row r="16" spans="1:14" ht="15.95" customHeight="1">
      <c r="A16" s="376"/>
      <c r="B16" s="215"/>
      <c r="C16" s="168">
        <v>67</v>
      </c>
      <c r="D16" s="492"/>
      <c r="E16" s="434"/>
      <c r="F16" s="425"/>
      <c r="G16" s="387"/>
      <c r="H16" s="354">
        <f>D14/C16</f>
        <v>0.59701492537313428</v>
      </c>
      <c r="I16" s="59" t="s">
        <v>7</v>
      </c>
      <c r="J16" s="66" t="s">
        <v>10</v>
      </c>
      <c r="K16" s="43">
        <v>0.75</v>
      </c>
      <c r="L16" s="38">
        <v>1</v>
      </c>
      <c r="M16" s="41" t="s">
        <v>10</v>
      </c>
      <c r="N16" s="215"/>
    </row>
    <row r="17" spans="1:14" s="1" customFormat="1" ht="15.95" customHeight="1">
      <c r="A17" s="377"/>
      <c r="B17" s="216"/>
      <c r="C17" s="169"/>
      <c r="D17" s="493"/>
      <c r="E17" s="435"/>
      <c r="F17" s="426"/>
      <c r="G17" s="388"/>
      <c r="H17" s="355"/>
      <c r="I17" s="61" t="s">
        <v>8</v>
      </c>
      <c r="J17" s="69" t="s">
        <v>10</v>
      </c>
      <c r="K17" s="44" t="s">
        <v>10</v>
      </c>
      <c r="L17" s="44" t="s">
        <v>10</v>
      </c>
      <c r="M17" s="44" t="s">
        <v>10</v>
      </c>
      <c r="N17" s="216"/>
    </row>
    <row r="18" spans="1:14" s="1" customFormat="1" ht="15.95" customHeight="1">
      <c r="A18" s="185" t="s">
        <v>21</v>
      </c>
      <c r="B18" s="186"/>
      <c r="C18" s="34">
        <f>C10+C14</f>
        <v>163</v>
      </c>
      <c r="D18" s="485">
        <f>D10+D14</f>
        <v>89</v>
      </c>
      <c r="E18" s="485">
        <f>E10+E14</f>
        <v>35</v>
      </c>
      <c r="F18" s="139"/>
      <c r="G18" s="139"/>
      <c r="H18" s="141"/>
      <c r="I18" s="141"/>
      <c r="J18" s="141"/>
      <c r="K18" s="141"/>
      <c r="L18" s="141"/>
      <c r="M18" s="141"/>
      <c r="N18" s="141"/>
    </row>
    <row r="19" spans="1:14" ht="15.95" customHeight="1">
      <c r="A19" s="187"/>
      <c r="B19" s="188"/>
      <c r="C19" s="35">
        <f>C12+C16</f>
        <v>163</v>
      </c>
      <c r="D19" s="486"/>
      <c r="E19" s="486"/>
      <c r="F19" s="140"/>
      <c r="G19" s="140"/>
      <c r="H19" s="142"/>
      <c r="I19" s="142"/>
      <c r="J19" s="142"/>
      <c r="K19" s="142"/>
      <c r="L19" s="142"/>
      <c r="M19" s="142"/>
      <c r="N19" s="142"/>
    </row>
  </sheetData>
  <mergeCells count="43">
    <mergeCell ref="H16:H17"/>
    <mergeCell ref="A18:B19"/>
    <mergeCell ref="D18:D19"/>
    <mergeCell ref="E18:E19"/>
    <mergeCell ref="F18:F19"/>
    <mergeCell ref="G18:G19"/>
    <mergeCell ref="H18:N19"/>
    <mergeCell ref="N10:N17"/>
    <mergeCell ref="C12:C13"/>
    <mergeCell ref="H12:H13"/>
    <mergeCell ref="A14:A17"/>
    <mergeCell ref="B14:B17"/>
    <mergeCell ref="C14:C15"/>
    <mergeCell ref="D14:D17"/>
    <mergeCell ref="A7:N7"/>
    <mergeCell ref="A8:N8"/>
    <mergeCell ref="E14:E17"/>
    <mergeCell ref="F14:F17"/>
    <mergeCell ref="G14:G17"/>
    <mergeCell ref="A9:N9"/>
    <mergeCell ref="A10:A13"/>
    <mergeCell ref="B10:B13"/>
    <mergeCell ref="C10:C11"/>
    <mergeCell ref="D10:D13"/>
    <mergeCell ref="E10:E13"/>
    <mergeCell ref="F10:F13"/>
    <mergeCell ref="G10:G13"/>
    <mergeCell ref="H10:H11"/>
    <mergeCell ref="H14:H15"/>
    <mergeCell ref="C16:C17"/>
    <mergeCell ref="A1:N1"/>
    <mergeCell ref="A2:N2"/>
    <mergeCell ref="A4:N4"/>
    <mergeCell ref="A5:A6"/>
    <mergeCell ref="B5:B6"/>
    <mergeCell ref="D5:D6"/>
    <mergeCell ref="E5:E6"/>
    <mergeCell ref="F5:F6"/>
    <mergeCell ref="G5:G6"/>
    <mergeCell ref="H5:H6"/>
    <mergeCell ref="I5:I6"/>
    <mergeCell ref="J5:M5"/>
    <mergeCell ref="N5:N6"/>
  </mergeCells>
  <pageMargins left="1" right="1" top="1" bottom="1" header="0.3" footer="0.3"/>
  <pageSetup paperSize="5" scale="8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22"/>
  <sheetViews>
    <sheetView workbookViewId="0">
      <selection activeCell="F22" sqref="F22"/>
    </sheetView>
  </sheetViews>
  <sheetFormatPr defaultRowHeight="15"/>
  <cols>
    <col min="1" max="1" width="4.140625" style="2" customWidth="1"/>
    <col min="2" max="2" width="30.7109375" style="2" customWidth="1"/>
    <col min="3" max="3" width="14.28515625" style="2" customWidth="1"/>
    <col min="4" max="4" width="14" style="2" customWidth="1"/>
    <col min="5" max="5" width="14.5703125" style="2" customWidth="1"/>
    <col min="6" max="6" width="17" style="2" customWidth="1"/>
    <col min="7" max="7" width="13.28515625" style="2" customWidth="1"/>
    <col min="8" max="8" width="16.7109375" style="2" customWidth="1"/>
    <col min="9" max="9" width="5" style="2" customWidth="1"/>
    <col min="10" max="10" width="6.28515625" style="2" customWidth="1"/>
    <col min="11" max="11" width="6.7109375" style="2" customWidth="1"/>
    <col min="12" max="12" width="6.42578125" style="2" customWidth="1"/>
    <col min="13" max="13" width="6" style="2" customWidth="1"/>
    <col min="14" max="14" width="34.5703125" style="2" customWidth="1"/>
    <col min="15" max="16" width="9.140625" style="2"/>
    <col min="17" max="17" width="19.7109375" style="2" customWidth="1"/>
    <col min="18" max="16384" width="9.140625" style="2"/>
  </cols>
  <sheetData>
    <row r="1" spans="1:14" ht="20.100000000000001" customHeight="1">
      <c r="A1" s="282" t="s">
        <v>23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</row>
    <row r="2" spans="1:14" ht="20.100000000000001" customHeight="1">
      <c r="A2" s="283" t="s">
        <v>0</v>
      </c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</row>
    <row r="3" spans="1:14" ht="20.100000000000001" customHeight="1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s="55" customFormat="1" ht="20.100000000000001" customHeight="1">
      <c r="A4" s="284" t="s">
        <v>24</v>
      </c>
      <c r="B4" s="284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4"/>
      <c r="N4" s="284"/>
    </row>
    <row r="5" spans="1:14" ht="48" customHeight="1">
      <c r="A5" s="139" t="s">
        <v>1</v>
      </c>
      <c r="B5" s="136" t="s">
        <v>25</v>
      </c>
      <c r="C5" s="19" t="s">
        <v>26</v>
      </c>
      <c r="D5" s="136" t="s">
        <v>242</v>
      </c>
      <c r="E5" s="136" t="s">
        <v>71</v>
      </c>
      <c r="F5" s="136" t="s">
        <v>27</v>
      </c>
      <c r="G5" s="136" t="s">
        <v>2</v>
      </c>
      <c r="H5" s="279" t="s">
        <v>243</v>
      </c>
      <c r="I5" s="277" t="s">
        <v>3</v>
      </c>
      <c r="J5" s="279" t="s">
        <v>28</v>
      </c>
      <c r="K5" s="279"/>
      <c r="L5" s="279"/>
      <c r="M5" s="279"/>
      <c r="N5" s="139" t="s">
        <v>4</v>
      </c>
    </row>
    <row r="6" spans="1:14" ht="33" customHeight="1">
      <c r="A6" s="280"/>
      <c r="B6" s="139"/>
      <c r="C6" s="20" t="s">
        <v>76</v>
      </c>
      <c r="D6" s="139"/>
      <c r="E6" s="139"/>
      <c r="F6" s="139"/>
      <c r="G6" s="139"/>
      <c r="H6" s="285"/>
      <c r="I6" s="278"/>
      <c r="J6" s="21" t="s">
        <v>244</v>
      </c>
      <c r="K6" s="21" t="s">
        <v>245</v>
      </c>
      <c r="L6" s="21" t="s">
        <v>246</v>
      </c>
      <c r="M6" s="21" t="s">
        <v>247</v>
      </c>
      <c r="N6" s="280"/>
    </row>
    <row r="7" spans="1:14" s="1" customFormat="1" ht="15.95" customHeight="1">
      <c r="A7" s="145" t="s">
        <v>220</v>
      </c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</row>
    <row r="8" spans="1:14" ht="15.95" customHeight="1">
      <c r="A8" s="145" t="s">
        <v>130</v>
      </c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</row>
    <row r="9" spans="1:14" ht="15.95" customHeight="1">
      <c r="A9" s="360" t="s">
        <v>108</v>
      </c>
      <c r="B9" s="360"/>
      <c r="C9" s="360"/>
      <c r="D9" s="360"/>
      <c r="E9" s="360"/>
      <c r="F9" s="360"/>
      <c r="G9" s="360"/>
      <c r="H9" s="360"/>
      <c r="I9" s="360"/>
      <c r="J9" s="360"/>
      <c r="K9" s="360"/>
      <c r="L9" s="360"/>
      <c r="M9" s="360"/>
      <c r="N9" s="360"/>
    </row>
    <row r="10" spans="1:14" ht="15.95" customHeight="1">
      <c r="A10" s="292" t="s">
        <v>29</v>
      </c>
      <c r="B10" s="214" t="s">
        <v>109</v>
      </c>
      <c r="C10" s="153">
        <v>150</v>
      </c>
      <c r="D10" s="433">
        <v>51.68</v>
      </c>
      <c r="E10" s="537">
        <v>9.33</v>
      </c>
      <c r="F10" s="534">
        <v>43342</v>
      </c>
      <c r="G10" s="534">
        <v>44012</v>
      </c>
      <c r="H10" s="538">
        <v>0.7</v>
      </c>
      <c r="I10" s="22" t="s">
        <v>5</v>
      </c>
      <c r="J10" s="22" t="s">
        <v>10</v>
      </c>
      <c r="K10" s="24">
        <v>1</v>
      </c>
      <c r="L10" s="22" t="s">
        <v>10</v>
      </c>
      <c r="M10" s="57" t="s">
        <v>10</v>
      </c>
      <c r="N10" s="214" t="s">
        <v>224</v>
      </c>
    </row>
    <row r="11" spans="1:14" ht="15.95" customHeight="1">
      <c r="A11" s="292"/>
      <c r="B11" s="215"/>
      <c r="C11" s="154"/>
      <c r="D11" s="434"/>
      <c r="E11" s="537"/>
      <c r="F11" s="535"/>
      <c r="G11" s="535"/>
      <c r="H11" s="539"/>
      <c r="I11" s="25" t="s">
        <v>6</v>
      </c>
      <c r="J11" s="25" t="s">
        <v>10</v>
      </c>
      <c r="K11" s="25" t="s">
        <v>10</v>
      </c>
      <c r="L11" s="25" t="s">
        <v>10</v>
      </c>
      <c r="M11" s="68" t="s">
        <v>10</v>
      </c>
      <c r="N11" s="541"/>
    </row>
    <row r="12" spans="1:14" ht="15.95" customHeight="1">
      <c r="A12" s="292"/>
      <c r="B12" s="215"/>
      <c r="C12" s="168">
        <v>150</v>
      </c>
      <c r="D12" s="434"/>
      <c r="E12" s="537"/>
      <c r="F12" s="535"/>
      <c r="G12" s="535"/>
      <c r="H12" s="539">
        <f>D10/C12</f>
        <v>0.34453333333333336</v>
      </c>
      <c r="I12" s="25" t="s">
        <v>7</v>
      </c>
      <c r="J12" s="38" t="s">
        <v>10</v>
      </c>
      <c r="K12" s="43">
        <v>0.55000000000000004</v>
      </c>
      <c r="L12" s="43">
        <v>0.75</v>
      </c>
      <c r="M12" s="43">
        <v>1</v>
      </c>
      <c r="N12" s="541"/>
    </row>
    <row r="13" spans="1:14" ht="15.95" customHeight="1">
      <c r="A13" s="292"/>
      <c r="B13" s="216"/>
      <c r="C13" s="169"/>
      <c r="D13" s="435"/>
      <c r="E13" s="537"/>
      <c r="F13" s="536"/>
      <c r="G13" s="536"/>
      <c r="H13" s="543"/>
      <c r="I13" s="27" t="s">
        <v>8</v>
      </c>
      <c r="J13" s="27" t="s">
        <v>10</v>
      </c>
      <c r="K13" s="27" t="s">
        <v>10</v>
      </c>
      <c r="L13" s="27" t="s">
        <v>10</v>
      </c>
      <c r="M13" s="76" t="s">
        <v>10</v>
      </c>
      <c r="N13" s="542"/>
    </row>
    <row r="14" spans="1:14" ht="15.95" customHeight="1">
      <c r="A14" s="136" t="s">
        <v>21</v>
      </c>
      <c r="B14" s="136"/>
      <c r="C14" s="34">
        <f>C12</f>
        <v>150</v>
      </c>
      <c r="D14" s="544">
        <f>D10</f>
        <v>51.68</v>
      </c>
      <c r="E14" s="544">
        <f>E10</f>
        <v>9.33</v>
      </c>
      <c r="F14" s="136"/>
      <c r="G14" s="136"/>
      <c r="H14" s="136"/>
      <c r="I14" s="136"/>
      <c r="J14" s="136"/>
      <c r="K14" s="136"/>
      <c r="L14" s="136"/>
      <c r="M14" s="136"/>
      <c r="N14" s="136"/>
    </row>
    <row r="15" spans="1:14" ht="15.95" customHeight="1">
      <c r="A15" s="136"/>
      <c r="B15" s="136"/>
      <c r="C15" s="35">
        <f>C12</f>
        <v>150</v>
      </c>
      <c r="D15" s="544"/>
      <c r="E15" s="544"/>
      <c r="F15" s="136"/>
      <c r="G15" s="136"/>
      <c r="H15" s="136"/>
      <c r="I15" s="136"/>
      <c r="J15" s="136"/>
      <c r="K15" s="136"/>
      <c r="L15" s="136"/>
      <c r="M15" s="136"/>
      <c r="N15" s="136"/>
    </row>
    <row r="16" spans="1:14" s="18" customFormat="1" ht="15.95" customHeight="1">
      <c r="A16" s="99"/>
      <c r="B16" s="99"/>
      <c r="C16" s="100"/>
      <c r="D16" s="101"/>
      <c r="E16" s="101"/>
      <c r="F16" s="99"/>
      <c r="G16" s="99"/>
      <c r="H16" s="99"/>
      <c r="I16" s="99"/>
      <c r="J16" s="99"/>
      <c r="K16" s="99"/>
      <c r="L16" s="99"/>
      <c r="M16" s="99"/>
      <c r="N16" s="99"/>
    </row>
    <row r="17" spans="1:14" s="18" customFormat="1" ht="15.95" customHeight="1">
      <c r="A17" s="99"/>
      <c r="B17" s="99"/>
      <c r="C17" s="100"/>
      <c r="D17" s="101"/>
      <c r="E17" s="101"/>
      <c r="F17" s="99"/>
      <c r="G17" s="99"/>
      <c r="H17" s="99"/>
      <c r="I17" s="99"/>
      <c r="J17" s="99"/>
      <c r="K17" s="99"/>
      <c r="L17" s="99"/>
      <c r="M17" s="99"/>
      <c r="N17" s="99"/>
    </row>
    <row r="18" spans="1:14" ht="15.95" customHeight="1">
      <c r="A18" s="136" t="s">
        <v>75</v>
      </c>
      <c r="B18" s="136"/>
      <c r="C18" s="102">
        <v>4665.6899999999996</v>
      </c>
      <c r="D18" s="540">
        <v>1809.35</v>
      </c>
      <c r="E18" s="540">
        <v>600</v>
      </c>
      <c r="F18" s="185"/>
      <c r="G18" s="186"/>
      <c r="H18" s="186"/>
      <c r="I18" s="186"/>
      <c r="J18" s="186"/>
      <c r="K18" s="186"/>
      <c r="L18" s="186"/>
      <c r="M18" s="186"/>
      <c r="N18" s="248"/>
    </row>
    <row r="19" spans="1:14" s="8" customFormat="1" ht="15" customHeight="1">
      <c r="A19" s="136"/>
      <c r="B19" s="136"/>
      <c r="C19" s="103">
        <v>4384.79</v>
      </c>
      <c r="D19" s="540"/>
      <c r="E19" s="540"/>
      <c r="F19" s="187"/>
      <c r="G19" s="188"/>
      <c r="H19" s="188"/>
      <c r="I19" s="188"/>
      <c r="J19" s="188"/>
      <c r="K19" s="188"/>
      <c r="L19" s="188"/>
      <c r="M19" s="188"/>
      <c r="N19" s="249"/>
    </row>
    <row r="20" spans="1:14" s="8" customFormat="1" ht="15" customHeight="1">
      <c r="A20" s="6"/>
      <c r="B20" s="6"/>
      <c r="C20" s="10"/>
      <c r="D20" s="11"/>
      <c r="E20" s="11"/>
      <c r="F20" s="6"/>
      <c r="G20" s="6"/>
      <c r="H20" s="6"/>
      <c r="I20" s="6"/>
      <c r="J20" s="6"/>
      <c r="K20" s="6"/>
      <c r="L20" s="6"/>
      <c r="M20" s="6"/>
      <c r="N20" s="7"/>
    </row>
    <row r="21" spans="1:14">
      <c r="C21" s="4"/>
    </row>
    <row r="22" spans="1:14">
      <c r="C22" s="4"/>
    </row>
  </sheetData>
  <mergeCells count="35">
    <mergeCell ref="A18:B19"/>
    <mergeCell ref="D18:D19"/>
    <mergeCell ref="E18:E19"/>
    <mergeCell ref="F18:N19"/>
    <mergeCell ref="N10:N13"/>
    <mergeCell ref="C12:C13"/>
    <mergeCell ref="H12:H13"/>
    <mergeCell ref="A14:B15"/>
    <mergeCell ref="D14:D15"/>
    <mergeCell ref="E14:E15"/>
    <mergeCell ref="F14:N15"/>
    <mergeCell ref="A7:N7"/>
    <mergeCell ref="A8:N8"/>
    <mergeCell ref="A9:N9"/>
    <mergeCell ref="A10:A13"/>
    <mergeCell ref="B10:B13"/>
    <mergeCell ref="C10:C11"/>
    <mergeCell ref="D10:D13"/>
    <mergeCell ref="E10:E13"/>
    <mergeCell ref="F10:F13"/>
    <mergeCell ref="G10:G13"/>
    <mergeCell ref="H10:H11"/>
    <mergeCell ref="A1:N1"/>
    <mergeCell ref="A2:N2"/>
    <mergeCell ref="A4:N4"/>
    <mergeCell ref="A5:A6"/>
    <mergeCell ref="B5:B6"/>
    <mergeCell ref="D5:D6"/>
    <mergeCell ref="E5:E6"/>
    <mergeCell ref="F5:F6"/>
    <mergeCell ref="G5:G6"/>
    <mergeCell ref="H5:H6"/>
    <mergeCell ref="I5:I6"/>
    <mergeCell ref="J5:M5"/>
    <mergeCell ref="N5:N6"/>
  </mergeCells>
  <pageMargins left="1" right="1" top="0.3" bottom="0.3" header="0.3" footer="0.3"/>
  <pageSetup paperSize="5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48"/>
  <sheetViews>
    <sheetView topLeftCell="A133" workbookViewId="0">
      <selection activeCell="Q84" sqref="Q84"/>
    </sheetView>
  </sheetViews>
  <sheetFormatPr defaultRowHeight="15"/>
  <cols>
    <col min="1" max="1" width="4.140625" style="2" customWidth="1"/>
    <col min="2" max="2" width="30.7109375" style="2" customWidth="1"/>
    <col min="3" max="3" width="14.28515625" style="2" customWidth="1"/>
    <col min="4" max="4" width="14" style="2" customWidth="1"/>
    <col min="5" max="5" width="14.5703125" style="2" customWidth="1"/>
    <col min="6" max="6" width="17" style="2" customWidth="1"/>
    <col min="7" max="7" width="13.28515625" style="2" customWidth="1"/>
    <col min="8" max="8" width="16.7109375" style="2" customWidth="1"/>
    <col min="9" max="9" width="5" style="2" customWidth="1"/>
    <col min="10" max="10" width="6.28515625" style="2" customWidth="1"/>
    <col min="11" max="11" width="6.7109375" style="2" customWidth="1"/>
    <col min="12" max="12" width="6.42578125" style="2" customWidth="1"/>
    <col min="13" max="13" width="6" style="2" customWidth="1"/>
    <col min="14" max="14" width="34" style="2" customWidth="1"/>
    <col min="15" max="16" width="9.140625" style="2"/>
    <col min="17" max="17" width="19.7109375" style="2" customWidth="1"/>
    <col min="18" max="16384" width="9.140625" style="2"/>
  </cols>
  <sheetData>
    <row r="1" spans="1:14" ht="20.100000000000001" customHeight="1">
      <c r="A1" s="282" t="s">
        <v>23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</row>
    <row r="2" spans="1:14" ht="20.100000000000001" customHeight="1">
      <c r="A2" s="283" t="s">
        <v>0</v>
      </c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</row>
    <row r="3" spans="1:14" ht="20.100000000000001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 ht="20.100000000000001" customHeight="1">
      <c r="A4" s="284" t="s">
        <v>24</v>
      </c>
      <c r="B4" s="284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4"/>
      <c r="N4" s="284"/>
    </row>
    <row r="5" spans="1:14" ht="48" customHeight="1">
      <c r="A5" s="139" t="s">
        <v>1</v>
      </c>
      <c r="B5" s="136" t="s">
        <v>25</v>
      </c>
      <c r="C5" s="19" t="s">
        <v>26</v>
      </c>
      <c r="D5" s="136" t="s">
        <v>242</v>
      </c>
      <c r="E5" s="136" t="s">
        <v>71</v>
      </c>
      <c r="F5" s="136" t="s">
        <v>27</v>
      </c>
      <c r="G5" s="136" t="s">
        <v>2</v>
      </c>
      <c r="H5" s="279" t="s">
        <v>243</v>
      </c>
      <c r="I5" s="277" t="s">
        <v>3</v>
      </c>
      <c r="J5" s="279" t="s">
        <v>28</v>
      </c>
      <c r="K5" s="279"/>
      <c r="L5" s="279"/>
      <c r="M5" s="279"/>
      <c r="N5" s="139" t="s">
        <v>4</v>
      </c>
    </row>
    <row r="6" spans="1:14" ht="33" customHeight="1">
      <c r="A6" s="280"/>
      <c r="B6" s="139"/>
      <c r="C6" s="20" t="s">
        <v>76</v>
      </c>
      <c r="D6" s="139"/>
      <c r="E6" s="139"/>
      <c r="F6" s="139"/>
      <c r="G6" s="139"/>
      <c r="H6" s="285"/>
      <c r="I6" s="278"/>
      <c r="J6" s="21" t="s">
        <v>244</v>
      </c>
      <c r="K6" s="21" t="s">
        <v>245</v>
      </c>
      <c r="L6" s="21" t="s">
        <v>246</v>
      </c>
      <c r="M6" s="21" t="s">
        <v>247</v>
      </c>
      <c r="N6" s="280"/>
    </row>
    <row r="7" spans="1:14" ht="15.95" customHeight="1">
      <c r="A7" s="281" t="s">
        <v>185</v>
      </c>
      <c r="B7" s="281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1"/>
      <c r="N7" s="281"/>
    </row>
    <row r="8" spans="1:14" ht="15.95" customHeight="1">
      <c r="A8" s="281" t="s">
        <v>181</v>
      </c>
      <c r="B8" s="281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1"/>
      <c r="N8" s="281"/>
    </row>
    <row r="9" spans="1:14" ht="15.95" customHeight="1">
      <c r="A9" s="146" t="s">
        <v>147</v>
      </c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8"/>
    </row>
    <row r="10" spans="1:14" ht="15.95" customHeight="1">
      <c r="A10" s="267" t="s">
        <v>29</v>
      </c>
      <c r="B10" s="271" t="s">
        <v>143</v>
      </c>
      <c r="C10" s="269">
        <v>185</v>
      </c>
      <c r="D10" s="205">
        <v>60.65</v>
      </c>
      <c r="E10" s="232">
        <v>98.82</v>
      </c>
      <c r="F10" s="197">
        <v>43707</v>
      </c>
      <c r="G10" s="265" t="s">
        <v>59</v>
      </c>
      <c r="H10" s="235">
        <v>0.35</v>
      </c>
      <c r="I10" s="22" t="s">
        <v>5</v>
      </c>
      <c r="J10" s="23" t="s">
        <v>10</v>
      </c>
      <c r="K10" s="24">
        <v>0.8</v>
      </c>
      <c r="L10" s="24">
        <v>1</v>
      </c>
      <c r="M10" s="23" t="s">
        <v>10</v>
      </c>
      <c r="N10" s="214" t="s">
        <v>186</v>
      </c>
    </row>
    <row r="11" spans="1:14" ht="15.95" customHeight="1">
      <c r="A11" s="267"/>
      <c r="B11" s="272"/>
      <c r="C11" s="270"/>
      <c r="D11" s="206"/>
      <c r="E11" s="233"/>
      <c r="F11" s="210"/>
      <c r="G11" s="265"/>
      <c r="H11" s="228"/>
      <c r="I11" s="25" t="s">
        <v>6</v>
      </c>
      <c r="J11" s="26" t="s">
        <v>10</v>
      </c>
      <c r="K11" s="26" t="s">
        <v>10</v>
      </c>
      <c r="L11" s="26" t="s">
        <v>10</v>
      </c>
      <c r="M11" s="26" t="s">
        <v>10</v>
      </c>
      <c r="N11" s="215"/>
    </row>
    <row r="12" spans="1:14" ht="15.95" customHeight="1">
      <c r="A12" s="267"/>
      <c r="B12" s="272"/>
      <c r="C12" s="266">
        <v>175</v>
      </c>
      <c r="D12" s="206"/>
      <c r="E12" s="233"/>
      <c r="F12" s="210"/>
      <c r="G12" s="265"/>
      <c r="H12" s="228">
        <f>D10/C12</f>
        <v>0.34657142857142859</v>
      </c>
      <c r="I12" s="25" t="s">
        <v>7</v>
      </c>
      <c r="J12" s="26" t="s">
        <v>10</v>
      </c>
      <c r="K12" s="26">
        <v>0.8</v>
      </c>
      <c r="L12" s="26">
        <v>1</v>
      </c>
      <c r="M12" s="26" t="s">
        <v>10</v>
      </c>
      <c r="N12" s="215"/>
    </row>
    <row r="13" spans="1:14" ht="15.95" customHeight="1">
      <c r="A13" s="267"/>
      <c r="B13" s="273"/>
      <c r="C13" s="168"/>
      <c r="D13" s="206"/>
      <c r="E13" s="234"/>
      <c r="F13" s="211"/>
      <c r="G13" s="265"/>
      <c r="H13" s="220"/>
      <c r="I13" s="27" t="s">
        <v>8</v>
      </c>
      <c r="J13" s="28" t="s">
        <v>10</v>
      </c>
      <c r="K13" s="28" t="s">
        <v>10</v>
      </c>
      <c r="L13" s="28" t="s">
        <v>10</v>
      </c>
      <c r="M13" s="28" t="s">
        <v>10</v>
      </c>
      <c r="N13" s="215"/>
    </row>
    <row r="14" spans="1:14" ht="15.95" customHeight="1">
      <c r="A14" s="267" t="s">
        <v>30</v>
      </c>
      <c r="B14" s="268" t="s">
        <v>144</v>
      </c>
      <c r="C14" s="269">
        <v>80</v>
      </c>
      <c r="D14" s="230" t="s">
        <v>10</v>
      </c>
      <c r="E14" s="232" t="s">
        <v>10</v>
      </c>
      <c r="F14" s="265">
        <v>44044</v>
      </c>
      <c r="G14" s="274" t="s">
        <v>145</v>
      </c>
      <c r="H14" s="275" t="s">
        <v>10</v>
      </c>
      <c r="I14" s="22" t="s">
        <v>5</v>
      </c>
      <c r="J14" s="23" t="s">
        <v>10</v>
      </c>
      <c r="K14" s="26" t="s">
        <v>10</v>
      </c>
      <c r="L14" s="29">
        <v>0.5</v>
      </c>
      <c r="M14" s="30">
        <v>1</v>
      </c>
      <c r="N14" s="215"/>
    </row>
    <row r="15" spans="1:14" ht="15.95" customHeight="1">
      <c r="A15" s="267"/>
      <c r="B15" s="190"/>
      <c r="C15" s="270"/>
      <c r="D15" s="231"/>
      <c r="E15" s="233"/>
      <c r="F15" s="265"/>
      <c r="G15" s="274"/>
      <c r="H15" s="228"/>
      <c r="I15" s="25" t="s">
        <v>6</v>
      </c>
      <c r="J15" s="26" t="s">
        <v>10</v>
      </c>
      <c r="K15" s="26" t="s">
        <v>10</v>
      </c>
      <c r="L15" s="31" t="s">
        <v>10</v>
      </c>
      <c r="M15" s="31" t="s">
        <v>10</v>
      </c>
      <c r="N15" s="215"/>
    </row>
    <row r="16" spans="1:14" ht="15.95" customHeight="1">
      <c r="A16" s="267"/>
      <c r="B16" s="190"/>
      <c r="C16" s="266">
        <v>68.48</v>
      </c>
      <c r="D16" s="231"/>
      <c r="E16" s="233"/>
      <c r="F16" s="265"/>
      <c r="G16" s="274"/>
      <c r="H16" s="219" t="s">
        <v>10</v>
      </c>
      <c r="I16" s="25" t="s">
        <v>7</v>
      </c>
      <c r="J16" s="26" t="s">
        <v>10</v>
      </c>
      <c r="K16" s="26" t="s">
        <v>10</v>
      </c>
      <c r="L16" s="32">
        <v>0.5</v>
      </c>
      <c r="M16" s="33">
        <v>1</v>
      </c>
      <c r="N16" s="215"/>
    </row>
    <row r="17" spans="1:14" ht="15.95" customHeight="1">
      <c r="A17" s="267"/>
      <c r="B17" s="191"/>
      <c r="C17" s="276"/>
      <c r="D17" s="231"/>
      <c r="E17" s="234"/>
      <c r="F17" s="265"/>
      <c r="G17" s="274"/>
      <c r="H17" s="220"/>
      <c r="I17" s="27" t="s">
        <v>8</v>
      </c>
      <c r="J17" s="28" t="s">
        <v>10</v>
      </c>
      <c r="K17" s="28" t="s">
        <v>10</v>
      </c>
      <c r="L17" s="28" t="s">
        <v>10</v>
      </c>
      <c r="M17" s="28" t="s">
        <v>10</v>
      </c>
      <c r="N17" s="216"/>
    </row>
    <row r="18" spans="1:14" s="1" customFormat="1" ht="15.95" customHeight="1">
      <c r="A18" s="185" t="s">
        <v>21</v>
      </c>
      <c r="B18" s="248"/>
      <c r="C18" s="34">
        <f>C10+C14</f>
        <v>265</v>
      </c>
      <c r="D18" s="250">
        <f t="shared" ref="D18" si="0">SUM(D10:D17)</f>
        <v>60.65</v>
      </c>
      <c r="E18" s="250">
        <f>E10</f>
        <v>98.82</v>
      </c>
      <c r="F18" s="226"/>
      <c r="G18" s="139"/>
      <c r="H18" s="141"/>
      <c r="I18" s="141"/>
      <c r="J18" s="141"/>
      <c r="K18" s="141"/>
      <c r="L18" s="141"/>
      <c r="M18" s="141"/>
      <c r="N18" s="141"/>
    </row>
    <row r="19" spans="1:14" s="1" customFormat="1" ht="15.95" customHeight="1">
      <c r="A19" s="187"/>
      <c r="B19" s="249"/>
      <c r="C19" s="35">
        <f>C16+C12</f>
        <v>243.48000000000002</v>
      </c>
      <c r="D19" s="251"/>
      <c r="E19" s="251"/>
      <c r="F19" s="140"/>
      <c r="G19" s="140"/>
      <c r="H19" s="142"/>
      <c r="I19" s="142"/>
      <c r="J19" s="142"/>
      <c r="K19" s="142"/>
      <c r="L19" s="142"/>
      <c r="M19" s="142"/>
      <c r="N19" s="142"/>
    </row>
    <row r="20" spans="1:14" ht="15.95" customHeight="1">
      <c r="A20" s="146" t="s">
        <v>158</v>
      </c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8"/>
    </row>
    <row r="21" spans="1:14" ht="15.95" customHeight="1">
      <c r="A21" s="149" t="s">
        <v>29</v>
      </c>
      <c r="B21" s="189" t="s">
        <v>248</v>
      </c>
      <c r="C21" s="153">
        <v>60</v>
      </c>
      <c r="D21" s="205">
        <v>15.76</v>
      </c>
      <c r="E21" s="232">
        <v>5</v>
      </c>
      <c r="F21" s="197">
        <v>43782</v>
      </c>
      <c r="G21" s="197">
        <v>44043</v>
      </c>
      <c r="H21" s="212">
        <v>0.75</v>
      </c>
      <c r="I21" s="22" t="s">
        <v>5</v>
      </c>
      <c r="J21" s="23" t="s">
        <v>10</v>
      </c>
      <c r="K21" s="37" t="s">
        <v>10</v>
      </c>
      <c r="L21" s="24">
        <v>1</v>
      </c>
      <c r="M21" s="23" t="s">
        <v>10</v>
      </c>
      <c r="N21" s="236" t="s">
        <v>187</v>
      </c>
    </row>
    <row r="22" spans="1:14" ht="15.95" customHeight="1">
      <c r="A22" s="149"/>
      <c r="B22" s="190"/>
      <c r="C22" s="154"/>
      <c r="D22" s="206"/>
      <c r="E22" s="233"/>
      <c r="F22" s="198"/>
      <c r="G22" s="210"/>
      <c r="H22" s="213"/>
      <c r="I22" s="25" t="s">
        <v>6</v>
      </c>
      <c r="J22" s="26" t="s">
        <v>10</v>
      </c>
      <c r="K22" s="26" t="s">
        <v>10</v>
      </c>
      <c r="L22" s="26" t="s">
        <v>10</v>
      </c>
      <c r="M22" s="26" t="s">
        <v>10</v>
      </c>
      <c r="N22" s="237"/>
    </row>
    <row r="23" spans="1:14" ht="15.95" customHeight="1">
      <c r="A23" s="149"/>
      <c r="B23" s="190"/>
      <c r="C23" s="168">
        <v>48.85</v>
      </c>
      <c r="D23" s="206"/>
      <c r="E23" s="233"/>
      <c r="F23" s="198"/>
      <c r="G23" s="210"/>
      <c r="H23" s="219">
        <f>D21/C23</f>
        <v>0.32262026612077788</v>
      </c>
      <c r="I23" s="25" t="s">
        <v>7</v>
      </c>
      <c r="J23" s="26" t="s">
        <v>10</v>
      </c>
      <c r="K23" s="26">
        <v>0.5</v>
      </c>
      <c r="L23" s="38">
        <v>1</v>
      </c>
      <c r="M23" s="26" t="s">
        <v>10</v>
      </c>
      <c r="N23" s="237"/>
    </row>
    <row r="24" spans="1:14" ht="15.95" customHeight="1">
      <c r="A24" s="149"/>
      <c r="B24" s="191"/>
      <c r="C24" s="169"/>
      <c r="D24" s="206"/>
      <c r="E24" s="234"/>
      <c r="F24" s="199"/>
      <c r="G24" s="211"/>
      <c r="H24" s="220"/>
      <c r="I24" s="27" t="s">
        <v>8</v>
      </c>
      <c r="J24" s="28" t="s">
        <v>10</v>
      </c>
      <c r="K24" s="28" t="s">
        <v>10</v>
      </c>
      <c r="L24" s="28" t="s">
        <v>10</v>
      </c>
      <c r="M24" s="28" t="s">
        <v>10</v>
      </c>
      <c r="N24" s="238"/>
    </row>
    <row r="25" spans="1:14" ht="15.95" customHeight="1">
      <c r="A25" s="136" t="s">
        <v>21</v>
      </c>
      <c r="B25" s="136"/>
      <c r="C25" s="34">
        <f>C21</f>
        <v>60</v>
      </c>
      <c r="D25" s="137">
        <f>D21</f>
        <v>15.76</v>
      </c>
      <c r="E25" s="138">
        <f>E21</f>
        <v>5</v>
      </c>
      <c r="F25" s="139"/>
      <c r="G25" s="139"/>
      <c r="H25" s="141"/>
      <c r="I25" s="141"/>
      <c r="J25" s="141"/>
      <c r="K25" s="141"/>
      <c r="L25" s="141"/>
      <c r="M25" s="141"/>
      <c r="N25" s="141"/>
    </row>
    <row r="26" spans="1:14" ht="15.95" customHeight="1">
      <c r="A26" s="136"/>
      <c r="B26" s="136"/>
      <c r="C26" s="35">
        <f>C23</f>
        <v>48.85</v>
      </c>
      <c r="D26" s="137"/>
      <c r="E26" s="138"/>
      <c r="F26" s="140"/>
      <c r="G26" s="140"/>
      <c r="H26" s="142"/>
      <c r="I26" s="142"/>
      <c r="J26" s="142"/>
      <c r="K26" s="142"/>
      <c r="L26" s="142"/>
      <c r="M26" s="142"/>
      <c r="N26" s="142"/>
    </row>
    <row r="27" spans="1:14" ht="15.95" customHeight="1">
      <c r="A27" s="146" t="s">
        <v>161</v>
      </c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8"/>
    </row>
    <row r="28" spans="1:14" ht="15.95" customHeight="1">
      <c r="A28" s="149" t="s">
        <v>29</v>
      </c>
      <c r="B28" s="150" t="s">
        <v>148</v>
      </c>
      <c r="C28" s="153">
        <v>100</v>
      </c>
      <c r="D28" s="205">
        <v>50.9</v>
      </c>
      <c r="E28" s="232">
        <v>10</v>
      </c>
      <c r="F28" s="197">
        <v>43311</v>
      </c>
      <c r="G28" s="197">
        <v>44043</v>
      </c>
      <c r="H28" s="235">
        <v>0.95</v>
      </c>
      <c r="I28" s="39" t="s">
        <v>5</v>
      </c>
      <c r="J28" s="37" t="s">
        <v>10</v>
      </c>
      <c r="K28" s="37" t="s">
        <v>10</v>
      </c>
      <c r="L28" s="40">
        <v>1</v>
      </c>
      <c r="M28" s="23" t="s">
        <v>10</v>
      </c>
      <c r="N28" s="165" t="s">
        <v>188</v>
      </c>
    </row>
    <row r="29" spans="1:14" ht="15.95" customHeight="1">
      <c r="A29" s="149"/>
      <c r="B29" s="151"/>
      <c r="C29" s="154"/>
      <c r="D29" s="206"/>
      <c r="E29" s="233"/>
      <c r="F29" s="198"/>
      <c r="G29" s="210"/>
      <c r="H29" s="228"/>
      <c r="I29" s="41" t="s">
        <v>6</v>
      </c>
      <c r="J29" s="42" t="s">
        <v>10</v>
      </c>
      <c r="K29" s="42" t="s">
        <v>10</v>
      </c>
      <c r="L29" s="42" t="s">
        <v>10</v>
      </c>
      <c r="M29" s="26" t="s">
        <v>10</v>
      </c>
      <c r="N29" s="166"/>
    </row>
    <row r="30" spans="1:14" ht="15.95" customHeight="1">
      <c r="A30" s="149"/>
      <c r="B30" s="151"/>
      <c r="C30" s="168">
        <v>80.489999999999995</v>
      </c>
      <c r="D30" s="206"/>
      <c r="E30" s="233"/>
      <c r="F30" s="198"/>
      <c r="G30" s="210"/>
      <c r="H30" s="219">
        <f>D28/C30</f>
        <v>0.63237669275686426</v>
      </c>
      <c r="I30" s="41" t="s">
        <v>7</v>
      </c>
      <c r="J30" s="42" t="s">
        <v>10</v>
      </c>
      <c r="K30" s="42">
        <v>0.8</v>
      </c>
      <c r="L30" s="43">
        <v>1</v>
      </c>
      <c r="M30" s="26" t="s">
        <v>10</v>
      </c>
      <c r="N30" s="166"/>
    </row>
    <row r="31" spans="1:14" ht="15.95" customHeight="1">
      <c r="A31" s="149"/>
      <c r="B31" s="152"/>
      <c r="C31" s="169"/>
      <c r="D31" s="206"/>
      <c r="E31" s="234"/>
      <c r="F31" s="199"/>
      <c r="G31" s="211"/>
      <c r="H31" s="220"/>
      <c r="I31" s="44" t="s">
        <v>8</v>
      </c>
      <c r="J31" s="45" t="s">
        <v>10</v>
      </c>
      <c r="K31" s="45" t="s">
        <v>10</v>
      </c>
      <c r="L31" s="45" t="s">
        <v>10</v>
      </c>
      <c r="M31" s="28" t="s">
        <v>10</v>
      </c>
      <c r="N31" s="167"/>
    </row>
    <row r="32" spans="1:14" ht="15.95" customHeight="1">
      <c r="A32" s="136" t="s">
        <v>21</v>
      </c>
      <c r="B32" s="136"/>
      <c r="C32" s="34">
        <f>C28</f>
        <v>100</v>
      </c>
      <c r="D32" s="137">
        <v>50.9</v>
      </c>
      <c r="E32" s="138">
        <f>E28</f>
        <v>10</v>
      </c>
      <c r="F32" s="139"/>
      <c r="G32" s="139"/>
      <c r="H32" s="141"/>
      <c r="I32" s="141"/>
      <c r="J32" s="141"/>
      <c r="K32" s="141"/>
      <c r="L32" s="141"/>
      <c r="M32" s="141"/>
      <c r="N32" s="141"/>
    </row>
    <row r="33" spans="1:14" ht="15.95" customHeight="1">
      <c r="A33" s="136"/>
      <c r="B33" s="136"/>
      <c r="C33" s="35">
        <f>C30</f>
        <v>80.489999999999995</v>
      </c>
      <c r="D33" s="137"/>
      <c r="E33" s="138"/>
      <c r="F33" s="140"/>
      <c r="G33" s="140"/>
      <c r="H33" s="142"/>
      <c r="I33" s="142"/>
      <c r="J33" s="142"/>
      <c r="K33" s="142"/>
      <c r="L33" s="142"/>
      <c r="M33" s="142"/>
      <c r="N33" s="142"/>
    </row>
    <row r="34" spans="1:14" s="1" customFormat="1" ht="15.95" customHeight="1">
      <c r="A34" s="145" t="s">
        <v>120</v>
      </c>
      <c r="B34" s="145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</row>
    <row r="35" spans="1:14" ht="15.95" customHeight="1">
      <c r="A35" s="258" t="s">
        <v>162</v>
      </c>
      <c r="B35" s="259"/>
      <c r="C35" s="259"/>
      <c r="D35" s="259"/>
      <c r="E35" s="259"/>
      <c r="F35" s="259"/>
      <c r="G35" s="259"/>
      <c r="H35" s="259"/>
      <c r="I35" s="259"/>
      <c r="J35" s="259"/>
      <c r="K35" s="259"/>
      <c r="L35" s="259"/>
      <c r="M35" s="259"/>
      <c r="N35" s="260"/>
    </row>
    <row r="36" spans="1:14" ht="17.100000000000001" customHeight="1">
      <c r="A36" s="172" t="s">
        <v>29</v>
      </c>
      <c r="B36" s="189" t="s">
        <v>142</v>
      </c>
      <c r="C36" s="153">
        <v>26.26</v>
      </c>
      <c r="D36" s="206">
        <v>10.83</v>
      </c>
      <c r="E36" s="261">
        <v>8</v>
      </c>
      <c r="F36" s="197">
        <v>43669</v>
      </c>
      <c r="G36" s="197">
        <v>44012</v>
      </c>
      <c r="H36" s="235">
        <v>0.75</v>
      </c>
      <c r="I36" s="22" t="s">
        <v>5</v>
      </c>
      <c r="J36" s="23" t="s">
        <v>10</v>
      </c>
      <c r="K36" s="40">
        <v>1</v>
      </c>
      <c r="L36" s="23" t="s">
        <v>10</v>
      </c>
      <c r="M36" s="23" t="s">
        <v>10</v>
      </c>
      <c r="N36" s="262" t="s">
        <v>160</v>
      </c>
    </row>
    <row r="37" spans="1:14" ht="17.100000000000001" customHeight="1">
      <c r="A37" s="172"/>
      <c r="B37" s="190"/>
      <c r="C37" s="154"/>
      <c r="D37" s="206"/>
      <c r="E37" s="158"/>
      <c r="F37" s="198"/>
      <c r="G37" s="198"/>
      <c r="H37" s="228"/>
      <c r="I37" s="25" t="s">
        <v>6</v>
      </c>
      <c r="J37" s="26" t="s">
        <v>10</v>
      </c>
      <c r="K37" s="42" t="s">
        <v>10</v>
      </c>
      <c r="L37" s="26" t="s">
        <v>10</v>
      </c>
      <c r="M37" s="26" t="s">
        <v>10</v>
      </c>
      <c r="N37" s="263"/>
    </row>
    <row r="38" spans="1:14" ht="17.100000000000001" customHeight="1">
      <c r="A38" s="172"/>
      <c r="B38" s="190"/>
      <c r="C38" s="168">
        <v>23.33</v>
      </c>
      <c r="D38" s="206"/>
      <c r="E38" s="158"/>
      <c r="F38" s="198"/>
      <c r="G38" s="198"/>
      <c r="H38" s="219">
        <f>D36/C38</f>
        <v>0.46420917273896273</v>
      </c>
      <c r="I38" s="25" t="s">
        <v>7</v>
      </c>
      <c r="J38" s="26" t="s">
        <v>10</v>
      </c>
      <c r="K38" s="43">
        <v>0.8</v>
      </c>
      <c r="L38" s="26">
        <v>1</v>
      </c>
      <c r="M38" s="26" t="s">
        <v>10</v>
      </c>
      <c r="N38" s="263"/>
    </row>
    <row r="39" spans="1:14" ht="17.100000000000001" customHeight="1">
      <c r="A39" s="172"/>
      <c r="B39" s="191"/>
      <c r="C39" s="169"/>
      <c r="D39" s="206"/>
      <c r="E39" s="159"/>
      <c r="F39" s="199"/>
      <c r="G39" s="199"/>
      <c r="H39" s="220"/>
      <c r="I39" s="27" t="s">
        <v>8</v>
      </c>
      <c r="J39" s="28" t="s">
        <v>10</v>
      </c>
      <c r="K39" s="45" t="s">
        <v>10</v>
      </c>
      <c r="L39" s="28" t="s">
        <v>10</v>
      </c>
      <c r="M39" s="28" t="s">
        <v>10</v>
      </c>
      <c r="N39" s="264"/>
    </row>
    <row r="40" spans="1:14" ht="15.95" customHeight="1">
      <c r="A40" s="185" t="s">
        <v>21</v>
      </c>
      <c r="B40" s="248"/>
      <c r="C40" s="34">
        <f>C36</f>
        <v>26.26</v>
      </c>
      <c r="D40" s="250">
        <f>D36</f>
        <v>10.83</v>
      </c>
      <c r="E40" s="252">
        <f>E36</f>
        <v>8</v>
      </c>
      <c r="F40" s="139"/>
      <c r="G40" s="139"/>
      <c r="H40" s="141"/>
      <c r="I40" s="141"/>
      <c r="J40" s="141"/>
      <c r="K40" s="141"/>
      <c r="L40" s="141"/>
      <c r="M40" s="141"/>
      <c r="N40" s="141"/>
    </row>
    <row r="41" spans="1:14" ht="15.95" customHeight="1">
      <c r="A41" s="187"/>
      <c r="B41" s="249"/>
      <c r="C41" s="35">
        <f>C38</f>
        <v>23.33</v>
      </c>
      <c r="D41" s="251"/>
      <c r="E41" s="253"/>
      <c r="F41" s="140"/>
      <c r="G41" s="140"/>
      <c r="H41" s="142"/>
      <c r="I41" s="142"/>
      <c r="J41" s="142"/>
      <c r="K41" s="142"/>
      <c r="L41" s="142"/>
      <c r="M41" s="142"/>
      <c r="N41" s="142"/>
    </row>
    <row r="42" spans="1:14" ht="15.95" customHeight="1">
      <c r="A42" s="146" t="s">
        <v>233</v>
      </c>
      <c r="B42" s="147"/>
      <c r="C42" s="147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8"/>
    </row>
    <row r="43" spans="1:14" ht="15.95" customHeight="1">
      <c r="A43" s="149" t="s">
        <v>29</v>
      </c>
      <c r="B43" s="150" t="s">
        <v>249</v>
      </c>
      <c r="C43" s="153">
        <v>5.87</v>
      </c>
      <c r="D43" s="205">
        <v>3.6</v>
      </c>
      <c r="E43" s="157">
        <v>3</v>
      </c>
      <c r="F43" s="197">
        <v>43760</v>
      </c>
      <c r="G43" s="197">
        <v>44012</v>
      </c>
      <c r="H43" s="235">
        <v>0.6</v>
      </c>
      <c r="I43" s="22" t="s">
        <v>5</v>
      </c>
      <c r="J43" s="23" t="s">
        <v>10</v>
      </c>
      <c r="K43" s="46">
        <v>1</v>
      </c>
      <c r="L43" s="23" t="s">
        <v>10</v>
      </c>
      <c r="M43" s="23" t="s">
        <v>10</v>
      </c>
      <c r="N43" s="165" t="s">
        <v>189</v>
      </c>
    </row>
    <row r="44" spans="1:14" ht="15.95" customHeight="1">
      <c r="A44" s="149"/>
      <c r="B44" s="151"/>
      <c r="C44" s="154"/>
      <c r="D44" s="206"/>
      <c r="E44" s="158"/>
      <c r="F44" s="210"/>
      <c r="G44" s="210"/>
      <c r="H44" s="228"/>
      <c r="I44" s="25" t="s">
        <v>6</v>
      </c>
      <c r="J44" s="26" t="s">
        <v>10</v>
      </c>
      <c r="K44" s="42" t="s">
        <v>10</v>
      </c>
      <c r="L44" s="26" t="s">
        <v>10</v>
      </c>
      <c r="M44" s="26" t="s">
        <v>10</v>
      </c>
      <c r="N44" s="166"/>
    </row>
    <row r="45" spans="1:14" ht="15.95" customHeight="1">
      <c r="A45" s="149"/>
      <c r="B45" s="151"/>
      <c r="C45" s="168">
        <v>7.08</v>
      </c>
      <c r="D45" s="206"/>
      <c r="E45" s="158"/>
      <c r="F45" s="210"/>
      <c r="G45" s="210"/>
      <c r="H45" s="219">
        <f>D43/C45</f>
        <v>0.50847457627118642</v>
      </c>
      <c r="I45" s="25" t="s">
        <v>7</v>
      </c>
      <c r="J45" s="26" t="s">
        <v>10</v>
      </c>
      <c r="K45" s="42">
        <v>0.9</v>
      </c>
      <c r="L45" s="26">
        <v>1</v>
      </c>
      <c r="M45" s="26" t="s">
        <v>10</v>
      </c>
      <c r="N45" s="166"/>
    </row>
    <row r="46" spans="1:14" ht="15.95" customHeight="1">
      <c r="A46" s="149"/>
      <c r="B46" s="152"/>
      <c r="C46" s="169"/>
      <c r="D46" s="206"/>
      <c r="E46" s="159"/>
      <c r="F46" s="211"/>
      <c r="G46" s="211"/>
      <c r="H46" s="220"/>
      <c r="I46" s="27" t="s">
        <v>8</v>
      </c>
      <c r="J46" s="28" t="s">
        <v>10</v>
      </c>
      <c r="K46" s="45" t="s">
        <v>10</v>
      </c>
      <c r="L46" s="28" t="s">
        <v>10</v>
      </c>
      <c r="M46" s="28" t="s">
        <v>10</v>
      </c>
      <c r="N46" s="167"/>
    </row>
    <row r="47" spans="1:14" ht="15.95" customHeight="1">
      <c r="A47" s="185" t="s">
        <v>21</v>
      </c>
      <c r="B47" s="248"/>
      <c r="C47" s="34">
        <f>C43</f>
        <v>5.87</v>
      </c>
      <c r="D47" s="254">
        <f>D43</f>
        <v>3.6</v>
      </c>
      <c r="E47" s="256">
        <f>E43</f>
        <v>3</v>
      </c>
      <c r="F47" s="139"/>
      <c r="G47" s="139"/>
      <c r="H47" s="141"/>
      <c r="I47" s="141"/>
      <c r="J47" s="141"/>
      <c r="K47" s="141"/>
      <c r="L47" s="141"/>
      <c r="M47" s="141"/>
      <c r="N47" s="141"/>
    </row>
    <row r="48" spans="1:14" ht="15.95" customHeight="1">
      <c r="A48" s="187"/>
      <c r="B48" s="249"/>
      <c r="C48" s="35">
        <f>C45</f>
        <v>7.08</v>
      </c>
      <c r="D48" s="255"/>
      <c r="E48" s="257"/>
      <c r="F48" s="140"/>
      <c r="G48" s="140"/>
      <c r="H48" s="142"/>
      <c r="I48" s="142"/>
      <c r="J48" s="142"/>
      <c r="K48" s="142"/>
      <c r="L48" s="142"/>
      <c r="M48" s="142"/>
      <c r="N48" s="142"/>
    </row>
    <row r="49" spans="1:14" ht="15.95" customHeight="1">
      <c r="A49" s="146" t="s">
        <v>163</v>
      </c>
      <c r="B49" s="147"/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8"/>
    </row>
    <row r="50" spans="1:14" ht="15.95" customHeight="1">
      <c r="A50" s="172" t="s">
        <v>29</v>
      </c>
      <c r="B50" s="150" t="s">
        <v>77</v>
      </c>
      <c r="C50" s="153">
        <v>6.81</v>
      </c>
      <c r="D50" s="230">
        <v>3.82</v>
      </c>
      <c r="E50" s="232">
        <v>1.99</v>
      </c>
      <c r="F50" s="223">
        <v>43760</v>
      </c>
      <c r="G50" s="223">
        <v>44043</v>
      </c>
      <c r="H50" s="235">
        <v>0.5</v>
      </c>
      <c r="I50" s="22" t="s">
        <v>5</v>
      </c>
      <c r="J50" s="23" t="s">
        <v>10</v>
      </c>
      <c r="K50" s="23">
        <v>0.75</v>
      </c>
      <c r="L50" s="40">
        <v>1</v>
      </c>
      <c r="M50" s="23" t="s">
        <v>10</v>
      </c>
      <c r="N50" s="245" t="s">
        <v>190</v>
      </c>
    </row>
    <row r="51" spans="1:14" ht="15.95" customHeight="1">
      <c r="A51" s="172"/>
      <c r="B51" s="151"/>
      <c r="C51" s="154"/>
      <c r="D51" s="231"/>
      <c r="E51" s="233"/>
      <c r="F51" s="224"/>
      <c r="G51" s="224"/>
      <c r="H51" s="228"/>
      <c r="I51" s="25" t="s">
        <v>6</v>
      </c>
      <c r="J51" s="26" t="s">
        <v>10</v>
      </c>
      <c r="K51" s="26" t="s">
        <v>10</v>
      </c>
      <c r="L51" s="42" t="s">
        <v>10</v>
      </c>
      <c r="M51" s="26" t="s">
        <v>10</v>
      </c>
      <c r="N51" s="246"/>
    </row>
    <row r="52" spans="1:14" ht="15.95" customHeight="1">
      <c r="A52" s="172"/>
      <c r="B52" s="151"/>
      <c r="C52" s="168">
        <v>7.81</v>
      </c>
      <c r="D52" s="231"/>
      <c r="E52" s="233"/>
      <c r="F52" s="224"/>
      <c r="G52" s="224"/>
      <c r="H52" s="219">
        <f>D50/C52</f>
        <v>0.48911651728553135</v>
      </c>
      <c r="I52" s="25" t="s">
        <v>7</v>
      </c>
      <c r="J52" s="26" t="s">
        <v>10</v>
      </c>
      <c r="K52" s="26">
        <v>0.6</v>
      </c>
      <c r="L52" s="42">
        <v>1</v>
      </c>
      <c r="M52" s="26" t="s">
        <v>10</v>
      </c>
      <c r="N52" s="246"/>
    </row>
    <row r="53" spans="1:14" ht="15.95" customHeight="1">
      <c r="A53" s="172"/>
      <c r="B53" s="152"/>
      <c r="C53" s="169"/>
      <c r="D53" s="231"/>
      <c r="E53" s="234"/>
      <c r="F53" s="225"/>
      <c r="G53" s="225"/>
      <c r="H53" s="220"/>
      <c r="I53" s="27" t="s">
        <v>8</v>
      </c>
      <c r="J53" s="28" t="s">
        <v>10</v>
      </c>
      <c r="K53" s="28" t="s">
        <v>10</v>
      </c>
      <c r="L53" s="45" t="s">
        <v>10</v>
      </c>
      <c r="M53" s="28" t="s">
        <v>10</v>
      </c>
      <c r="N53" s="247"/>
    </row>
    <row r="54" spans="1:14" ht="15.95" customHeight="1">
      <c r="A54" s="185" t="s">
        <v>21</v>
      </c>
      <c r="B54" s="186"/>
      <c r="C54" s="34">
        <f>C50</f>
        <v>6.81</v>
      </c>
      <c r="D54" s="229">
        <f>D50</f>
        <v>3.82</v>
      </c>
      <c r="E54" s="138">
        <f>E50</f>
        <v>1.99</v>
      </c>
      <c r="F54" s="226"/>
      <c r="G54" s="139"/>
      <c r="H54" s="141"/>
      <c r="I54" s="141"/>
      <c r="J54" s="141"/>
      <c r="K54" s="141"/>
      <c r="L54" s="141"/>
      <c r="M54" s="141"/>
      <c r="N54" s="141"/>
    </row>
    <row r="55" spans="1:14" ht="15.95" customHeight="1">
      <c r="A55" s="187"/>
      <c r="B55" s="188"/>
      <c r="C55" s="35">
        <f>C52</f>
        <v>7.81</v>
      </c>
      <c r="D55" s="229"/>
      <c r="E55" s="138"/>
      <c r="F55" s="140"/>
      <c r="G55" s="140"/>
      <c r="H55" s="142"/>
      <c r="I55" s="142"/>
      <c r="J55" s="142"/>
      <c r="K55" s="142"/>
      <c r="L55" s="142"/>
      <c r="M55" s="142"/>
      <c r="N55" s="142"/>
    </row>
    <row r="56" spans="1:14" ht="15.95" customHeight="1">
      <c r="A56" s="146" t="s">
        <v>164</v>
      </c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8"/>
    </row>
    <row r="57" spans="1:14" ht="15.95" customHeight="1">
      <c r="A57" s="149" t="s">
        <v>29</v>
      </c>
      <c r="B57" s="150" t="s">
        <v>78</v>
      </c>
      <c r="C57" s="153">
        <v>5.19</v>
      </c>
      <c r="D57" s="205">
        <v>4</v>
      </c>
      <c r="E57" s="232">
        <v>2.4700000000000002</v>
      </c>
      <c r="F57" s="197">
        <v>43755</v>
      </c>
      <c r="G57" s="197">
        <v>43889</v>
      </c>
      <c r="H57" s="212">
        <v>1</v>
      </c>
      <c r="I57" s="22" t="s">
        <v>5</v>
      </c>
      <c r="J57" s="23" t="s">
        <v>10</v>
      </c>
      <c r="K57" s="23" t="s">
        <v>10</v>
      </c>
      <c r="L57" s="23" t="s">
        <v>10</v>
      </c>
      <c r="M57" s="23" t="s">
        <v>10</v>
      </c>
      <c r="N57" s="236" t="s">
        <v>191</v>
      </c>
    </row>
    <row r="58" spans="1:14" ht="15.95" customHeight="1">
      <c r="A58" s="149"/>
      <c r="B58" s="151"/>
      <c r="C58" s="154"/>
      <c r="D58" s="206"/>
      <c r="E58" s="233"/>
      <c r="F58" s="210"/>
      <c r="G58" s="210"/>
      <c r="H58" s="213"/>
      <c r="I58" s="25" t="s">
        <v>6</v>
      </c>
      <c r="J58" s="26" t="s">
        <v>10</v>
      </c>
      <c r="K58" s="26" t="s">
        <v>10</v>
      </c>
      <c r="L58" s="26" t="s">
        <v>10</v>
      </c>
      <c r="M58" s="26" t="s">
        <v>10</v>
      </c>
      <c r="N58" s="237"/>
    </row>
    <row r="59" spans="1:14" ht="15.95" customHeight="1">
      <c r="A59" s="149"/>
      <c r="B59" s="151"/>
      <c r="C59" s="168">
        <v>6.47</v>
      </c>
      <c r="D59" s="206"/>
      <c r="E59" s="233"/>
      <c r="F59" s="210"/>
      <c r="G59" s="210"/>
      <c r="H59" s="219">
        <f>D57/C59</f>
        <v>0.61823802163833075</v>
      </c>
      <c r="I59" s="25" t="s">
        <v>7</v>
      </c>
      <c r="J59" s="26" t="s">
        <v>10</v>
      </c>
      <c r="K59" s="26">
        <v>1</v>
      </c>
      <c r="L59" s="26" t="s">
        <v>10</v>
      </c>
      <c r="M59" s="26" t="s">
        <v>10</v>
      </c>
      <c r="N59" s="237"/>
    </row>
    <row r="60" spans="1:14" ht="15.95" customHeight="1">
      <c r="A60" s="149"/>
      <c r="B60" s="152"/>
      <c r="C60" s="169"/>
      <c r="D60" s="206"/>
      <c r="E60" s="234"/>
      <c r="F60" s="211"/>
      <c r="G60" s="211"/>
      <c r="H60" s="220"/>
      <c r="I60" s="27" t="s">
        <v>8</v>
      </c>
      <c r="J60" s="28" t="s">
        <v>10</v>
      </c>
      <c r="K60" s="28" t="s">
        <v>10</v>
      </c>
      <c r="L60" s="28" t="s">
        <v>10</v>
      </c>
      <c r="M60" s="28" t="s">
        <v>10</v>
      </c>
      <c r="N60" s="238"/>
    </row>
    <row r="61" spans="1:14" ht="15.95" customHeight="1">
      <c r="A61" s="185" t="s">
        <v>21</v>
      </c>
      <c r="B61" s="186"/>
      <c r="C61" s="34">
        <f>C57</f>
        <v>5.19</v>
      </c>
      <c r="D61" s="137">
        <f>D57</f>
        <v>4</v>
      </c>
      <c r="E61" s="137">
        <f>E57</f>
        <v>2.4700000000000002</v>
      </c>
      <c r="F61" s="139"/>
      <c r="G61" s="226"/>
      <c r="H61" s="141"/>
      <c r="I61" s="141"/>
      <c r="J61" s="141"/>
      <c r="K61" s="141"/>
      <c r="L61" s="141"/>
      <c r="M61" s="141"/>
      <c r="N61" s="141"/>
    </row>
    <row r="62" spans="1:14" ht="15.95" customHeight="1">
      <c r="A62" s="187"/>
      <c r="B62" s="188"/>
      <c r="C62" s="35">
        <f>C59</f>
        <v>6.47</v>
      </c>
      <c r="D62" s="137"/>
      <c r="E62" s="137"/>
      <c r="F62" s="140"/>
      <c r="G62" s="140"/>
      <c r="H62" s="142"/>
      <c r="I62" s="142"/>
      <c r="J62" s="142"/>
      <c r="K62" s="142"/>
      <c r="L62" s="142"/>
      <c r="M62" s="142"/>
      <c r="N62" s="142"/>
    </row>
    <row r="63" spans="1:14" ht="15.95" customHeight="1">
      <c r="A63" s="146" t="s">
        <v>234</v>
      </c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8"/>
    </row>
    <row r="64" spans="1:14" ht="15.95" customHeight="1">
      <c r="A64" s="172" t="s">
        <v>29</v>
      </c>
      <c r="B64" s="150" t="s">
        <v>250</v>
      </c>
      <c r="C64" s="153">
        <v>6.6</v>
      </c>
      <c r="D64" s="230">
        <v>1.84</v>
      </c>
      <c r="E64" s="232">
        <v>4</v>
      </c>
      <c r="F64" s="197">
        <v>43662</v>
      </c>
      <c r="G64" s="197">
        <v>44012</v>
      </c>
      <c r="H64" s="235">
        <v>0.5</v>
      </c>
      <c r="I64" s="22" t="s">
        <v>5</v>
      </c>
      <c r="J64" s="23" t="s">
        <v>10</v>
      </c>
      <c r="K64" s="40">
        <v>1</v>
      </c>
      <c r="L64" s="23" t="s">
        <v>10</v>
      </c>
      <c r="M64" s="23" t="s">
        <v>10</v>
      </c>
      <c r="N64" s="242" t="s">
        <v>227</v>
      </c>
    </row>
    <row r="65" spans="1:14" ht="15.95" customHeight="1">
      <c r="A65" s="172"/>
      <c r="B65" s="151"/>
      <c r="C65" s="154"/>
      <c r="D65" s="231"/>
      <c r="E65" s="233"/>
      <c r="F65" s="198"/>
      <c r="G65" s="198"/>
      <c r="H65" s="228"/>
      <c r="I65" s="25" t="s">
        <v>6</v>
      </c>
      <c r="J65" s="26" t="s">
        <v>10</v>
      </c>
      <c r="K65" s="42" t="s">
        <v>10</v>
      </c>
      <c r="L65" s="47" t="s">
        <v>10</v>
      </c>
      <c r="M65" s="26" t="s">
        <v>10</v>
      </c>
      <c r="N65" s="243"/>
    </row>
    <row r="66" spans="1:14" ht="15.95" customHeight="1">
      <c r="A66" s="172"/>
      <c r="B66" s="151"/>
      <c r="C66" s="168">
        <v>7.63</v>
      </c>
      <c r="D66" s="231"/>
      <c r="E66" s="233"/>
      <c r="F66" s="198"/>
      <c r="G66" s="198"/>
      <c r="H66" s="219">
        <f>D64/C66</f>
        <v>0.24115334207077327</v>
      </c>
      <c r="I66" s="25" t="s">
        <v>7</v>
      </c>
      <c r="J66" s="26" t="s">
        <v>10</v>
      </c>
      <c r="K66" s="42">
        <v>0.77</v>
      </c>
      <c r="L66" s="43">
        <v>1</v>
      </c>
      <c r="M66" s="26" t="s">
        <v>10</v>
      </c>
      <c r="N66" s="243"/>
    </row>
    <row r="67" spans="1:14" ht="15.95" customHeight="1">
      <c r="A67" s="172"/>
      <c r="B67" s="152"/>
      <c r="C67" s="169"/>
      <c r="D67" s="231"/>
      <c r="E67" s="234"/>
      <c r="F67" s="199"/>
      <c r="G67" s="199"/>
      <c r="H67" s="220"/>
      <c r="I67" s="27" t="s">
        <v>8</v>
      </c>
      <c r="J67" s="28" t="s">
        <v>10</v>
      </c>
      <c r="K67" s="45" t="s">
        <v>10</v>
      </c>
      <c r="L67" s="28" t="s">
        <v>10</v>
      </c>
      <c r="M67" s="28" t="s">
        <v>10</v>
      </c>
      <c r="N67" s="244"/>
    </row>
    <row r="68" spans="1:14" ht="15.95" customHeight="1">
      <c r="A68" s="136" t="s">
        <v>21</v>
      </c>
      <c r="B68" s="136"/>
      <c r="C68" s="34">
        <f>C64</f>
        <v>6.6</v>
      </c>
      <c r="D68" s="239">
        <f>D64</f>
        <v>1.84</v>
      </c>
      <c r="E68" s="137">
        <f>E64</f>
        <v>4</v>
      </c>
      <c r="F68" s="139"/>
      <c r="G68" s="139"/>
      <c r="H68" s="141"/>
      <c r="I68" s="141"/>
      <c r="J68" s="141"/>
      <c r="K68" s="141"/>
      <c r="L68" s="141"/>
      <c r="M68" s="141"/>
      <c r="N68" s="141"/>
    </row>
    <row r="69" spans="1:14" ht="15.95" customHeight="1">
      <c r="A69" s="136"/>
      <c r="B69" s="136"/>
      <c r="C69" s="35">
        <f>C66</f>
        <v>7.63</v>
      </c>
      <c r="D69" s="240"/>
      <c r="E69" s="137"/>
      <c r="F69" s="140"/>
      <c r="G69" s="140"/>
      <c r="H69" s="142"/>
      <c r="I69" s="142"/>
      <c r="J69" s="142"/>
      <c r="K69" s="142"/>
      <c r="L69" s="142"/>
      <c r="M69" s="142"/>
      <c r="N69" s="142"/>
    </row>
    <row r="70" spans="1:14" ht="15.95" customHeight="1">
      <c r="A70" s="146" t="s">
        <v>235</v>
      </c>
      <c r="B70" s="147"/>
      <c r="C70" s="147"/>
      <c r="D70" s="147"/>
      <c r="E70" s="147"/>
      <c r="F70" s="147"/>
      <c r="G70" s="147"/>
      <c r="H70" s="147"/>
      <c r="I70" s="147"/>
      <c r="J70" s="147"/>
      <c r="K70" s="147"/>
      <c r="L70" s="147"/>
      <c r="M70" s="147"/>
      <c r="N70" s="148"/>
    </row>
    <row r="71" spans="1:14" ht="15.95" customHeight="1">
      <c r="A71" s="149" t="s">
        <v>29</v>
      </c>
      <c r="B71" s="150" t="s">
        <v>250</v>
      </c>
      <c r="C71" s="153">
        <v>9.0500000000000007</v>
      </c>
      <c r="D71" s="205" t="s">
        <v>10</v>
      </c>
      <c r="E71" s="232">
        <v>3</v>
      </c>
      <c r="F71" s="197">
        <v>43662</v>
      </c>
      <c r="G71" s="197">
        <v>44043</v>
      </c>
      <c r="H71" s="235">
        <v>0.25</v>
      </c>
      <c r="I71" s="39" t="s">
        <v>5</v>
      </c>
      <c r="J71" s="42" t="s">
        <v>10</v>
      </c>
      <c r="K71" s="42">
        <v>0.75</v>
      </c>
      <c r="L71" s="40">
        <v>1</v>
      </c>
      <c r="M71" s="26" t="s">
        <v>10</v>
      </c>
      <c r="N71" s="165" t="s">
        <v>192</v>
      </c>
    </row>
    <row r="72" spans="1:14" ht="15.95" customHeight="1">
      <c r="A72" s="149"/>
      <c r="B72" s="151"/>
      <c r="C72" s="154"/>
      <c r="D72" s="206"/>
      <c r="E72" s="233"/>
      <c r="F72" s="198"/>
      <c r="G72" s="198"/>
      <c r="H72" s="228"/>
      <c r="I72" s="41" t="s">
        <v>6</v>
      </c>
      <c r="J72" s="42" t="s">
        <v>10</v>
      </c>
      <c r="K72" s="42" t="s">
        <v>10</v>
      </c>
      <c r="L72" s="42" t="s">
        <v>10</v>
      </c>
      <c r="M72" s="26" t="s">
        <v>10</v>
      </c>
      <c r="N72" s="166"/>
    </row>
    <row r="73" spans="1:14" ht="15.95" customHeight="1">
      <c r="A73" s="149"/>
      <c r="B73" s="151"/>
      <c r="C73" s="168">
        <v>5.74</v>
      </c>
      <c r="D73" s="206"/>
      <c r="E73" s="233"/>
      <c r="F73" s="198"/>
      <c r="G73" s="198"/>
      <c r="H73" s="219" t="s">
        <v>10</v>
      </c>
      <c r="I73" s="41" t="s">
        <v>7</v>
      </c>
      <c r="J73" s="42" t="s">
        <v>10</v>
      </c>
      <c r="K73" s="42">
        <v>0.5</v>
      </c>
      <c r="L73" s="42">
        <v>1</v>
      </c>
      <c r="M73" s="26" t="s">
        <v>10</v>
      </c>
      <c r="N73" s="166"/>
    </row>
    <row r="74" spans="1:14" ht="15.95" customHeight="1">
      <c r="A74" s="149"/>
      <c r="B74" s="152"/>
      <c r="C74" s="169"/>
      <c r="D74" s="206"/>
      <c r="E74" s="234"/>
      <c r="F74" s="199"/>
      <c r="G74" s="199"/>
      <c r="H74" s="220"/>
      <c r="I74" s="48" t="s">
        <v>8</v>
      </c>
      <c r="J74" s="42" t="s">
        <v>10</v>
      </c>
      <c r="K74" s="42" t="s">
        <v>10</v>
      </c>
      <c r="L74" s="42" t="s">
        <v>10</v>
      </c>
      <c r="M74" s="26" t="s">
        <v>10</v>
      </c>
      <c r="N74" s="167"/>
    </row>
    <row r="75" spans="1:14" ht="18" customHeight="1">
      <c r="A75" s="136" t="s">
        <v>21</v>
      </c>
      <c r="B75" s="136"/>
      <c r="C75" s="34">
        <f>C71</f>
        <v>9.0500000000000007</v>
      </c>
      <c r="D75" s="239" t="s">
        <v>10</v>
      </c>
      <c r="E75" s="137">
        <f>E71</f>
        <v>3</v>
      </c>
      <c r="F75" s="139"/>
      <c r="G75" s="139"/>
      <c r="H75" s="141"/>
      <c r="I75" s="141"/>
      <c r="J75" s="141"/>
      <c r="K75" s="141"/>
      <c r="L75" s="141"/>
      <c r="M75" s="141"/>
      <c r="N75" s="241"/>
    </row>
    <row r="76" spans="1:14" ht="18" customHeight="1">
      <c r="A76" s="136"/>
      <c r="B76" s="136"/>
      <c r="C76" s="35">
        <f>C73</f>
        <v>5.74</v>
      </c>
      <c r="D76" s="240"/>
      <c r="E76" s="137"/>
      <c r="F76" s="140"/>
      <c r="G76" s="140"/>
      <c r="H76" s="142"/>
      <c r="I76" s="142"/>
      <c r="J76" s="142"/>
      <c r="K76" s="142"/>
      <c r="L76" s="142"/>
      <c r="M76" s="142"/>
      <c r="N76" s="142"/>
    </row>
    <row r="77" spans="1:14" ht="20.100000000000001" customHeight="1">
      <c r="A77" s="146" t="s">
        <v>167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47"/>
      <c r="L77" s="147"/>
      <c r="M77" s="147"/>
      <c r="N77" s="148"/>
    </row>
    <row r="78" spans="1:14" ht="20.100000000000001" customHeight="1">
      <c r="A78" s="172" t="s">
        <v>29</v>
      </c>
      <c r="B78" s="150" t="s">
        <v>250</v>
      </c>
      <c r="C78" s="153">
        <v>8.32</v>
      </c>
      <c r="D78" s="230">
        <v>4.42</v>
      </c>
      <c r="E78" s="232">
        <f>C83-D78</f>
        <v>4.9800000000000004</v>
      </c>
      <c r="F78" s="197">
        <v>43662</v>
      </c>
      <c r="G78" s="197">
        <v>43889</v>
      </c>
      <c r="H78" s="212">
        <v>1</v>
      </c>
      <c r="I78" s="22" t="s">
        <v>5</v>
      </c>
      <c r="J78" s="24" t="s">
        <v>10</v>
      </c>
      <c r="K78" s="23" t="s">
        <v>10</v>
      </c>
      <c r="L78" s="23" t="s">
        <v>10</v>
      </c>
      <c r="M78" s="23" t="s">
        <v>10</v>
      </c>
      <c r="N78" s="236" t="s">
        <v>251</v>
      </c>
    </row>
    <row r="79" spans="1:14" ht="20.100000000000001" customHeight="1">
      <c r="A79" s="172"/>
      <c r="B79" s="151"/>
      <c r="C79" s="154"/>
      <c r="D79" s="231"/>
      <c r="E79" s="233"/>
      <c r="F79" s="198"/>
      <c r="G79" s="210"/>
      <c r="H79" s="213"/>
      <c r="I79" s="25" t="s">
        <v>6</v>
      </c>
      <c r="J79" s="26" t="s">
        <v>10</v>
      </c>
      <c r="K79" s="26" t="s">
        <v>10</v>
      </c>
      <c r="L79" s="26" t="s">
        <v>10</v>
      </c>
      <c r="M79" s="26" t="s">
        <v>10</v>
      </c>
      <c r="N79" s="237"/>
    </row>
    <row r="80" spans="1:14" ht="20.100000000000001" customHeight="1">
      <c r="A80" s="172"/>
      <c r="B80" s="151"/>
      <c r="C80" s="168">
        <v>9.4</v>
      </c>
      <c r="D80" s="231"/>
      <c r="E80" s="233"/>
      <c r="F80" s="198"/>
      <c r="G80" s="210"/>
      <c r="H80" s="219">
        <f>D78/C80</f>
        <v>0.47021276595744677</v>
      </c>
      <c r="I80" s="25" t="s">
        <v>7</v>
      </c>
      <c r="J80" s="26" t="s">
        <v>10</v>
      </c>
      <c r="K80" s="26">
        <v>1</v>
      </c>
      <c r="L80" s="26" t="s">
        <v>10</v>
      </c>
      <c r="M80" s="26" t="s">
        <v>10</v>
      </c>
      <c r="N80" s="237"/>
    </row>
    <row r="81" spans="1:14" ht="20.100000000000001" customHeight="1">
      <c r="A81" s="172"/>
      <c r="B81" s="152"/>
      <c r="C81" s="169"/>
      <c r="D81" s="231"/>
      <c r="E81" s="234"/>
      <c r="F81" s="199"/>
      <c r="G81" s="211"/>
      <c r="H81" s="220"/>
      <c r="I81" s="27" t="s">
        <v>8</v>
      </c>
      <c r="J81" s="28" t="s">
        <v>10</v>
      </c>
      <c r="K81" s="28" t="s">
        <v>10</v>
      </c>
      <c r="L81" s="28" t="s">
        <v>10</v>
      </c>
      <c r="M81" s="28" t="s">
        <v>10</v>
      </c>
      <c r="N81" s="238"/>
    </row>
    <row r="82" spans="1:14" ht="20.100000000000001" customHeight="1">
      <c r="A82" s="136" t="s">
        <v>21</v>
      </c>
      <c r="B82" s="136"/>
      <c r="C82" s="34">
        <f>C78</f>
        <v>8.32</v>
      </c>
      <c r="D82" s="239">
        <f>D78</f>
        <v>4.42</v>
      </c>
      <c r="E82" s="137">
        <f>E78</f>
        <v>4.9800000000000004</v>
      </c>
      <c r="F82" s="139"/>
      <c r="G82" s="226"/>
      <c r="H82" s="141"/>
      <c r="I82" s="141"/>
      <c r="J82" s="141"/>
      <c r="K82" s="141"/>
      <c r="L82" s="141"/>
      <c r="M82" s="141"/>
      <c r="N82" s="141"/>
    </row>
    <row r="83" spans="1:14" ht="20.100000000000001" customHeight="1">
      <c r="A83" s="136"/>
      <c r="B83" s="136"/>
      <c r="C83" s="35">
        <f>C80</f>
        <v>9.4</v>
      </c>
      <c r="D83" s="240"/>
      <c r="E83" s="137"/>
      <c r="F83" s="140"/>
      <c r="G83" s="140"/>
      <c r="H83" s="142"/>
      <c r="I83" s="142"/>
      <c r="J83" s="142"/>
      <c r="K83" s="142"/>
      <c r="L83" s="142"/>
      <c r="M83" s="142"/>
      <c r="N83" s="142"/>
    </row>
    <row r="84" spans="1:14" ht="20.100000000000001" customHeight="1">
      <c r="A84" s="146" t="s">
        <v>165</v>
      </c>
      <c r="B84" s="147"/>
      <c r="C84" s="147"/>
      <c r="D84" s="147"/>
      <c r="E84" s="147"/>
      <c r="F84" s="147"/>
      <c r="G84" s="147"/>
      <c r="H84" s="147"/>
      <c r="I84" s="147"/>
      <c r="J84" s="147"/>
      <c r="K84" s="147"/>
      <c r="L84" s="147"/>
      <c r="M84" s="147"/>
      <c r="N84" s="148"/>
    </row>
    <row r="85" spans="1:14" ht="20.100000000000001" customHeight="1">
      <c r="A85" s="149" t="s">
        <v>29</v>
      </c>
      <c r="B85" s="189" t="s">
        <v>252</v>
      </c>
      <c r="C85" s="153">
        <v>31.42</v>
      </c>
      <c r="D85" s="205">
        <v>16.2</v>
      </c>
      <c r="E85" s="232">
        <v>5</v>
      </c>
      <c r="F85" s="197">
        <v>43636</v>
      </c>
      <c r="G85" s="197">
        <v>43889</v>
      </c>
      <c r="H85" s="212">
        <v>1</v>
      </c>
      <c r="I85" s="22" t="s">
        <v>5</v>
      </c>
      <c r="J85" s="24" t="s">
        <v>10</v>
      </c>
      <c r="K85" s="23" t="s">
        <v>10</v>
      </c>
      <c r="L85" s="23" t="s">
        <v>10</v>
      </c>
      <c r="M85" s="23" t="s">
        <v>10</v>
      </c>
      <c r="N85" s="236" t="s">
        <v>146</v>
      </c>
    </row>
    <row r="86" spans="1:14" ht="20.100000000000001" customHeight="1">
      <c r="A86" s="149"/>
      <c r="B86" s="190"/>
      <c r="C86" s="154"/>
      <c r="D86" s="206"/>
      <c r="E86" s="233"/>
      <c r="F86" s="198"/>
      <c r="G86" s="198"/>
      <c r="H86" s="213"/>
      <c r="I86" s="25" t="s">
        <v>6</v>
      </c>
      <c r="J86" s="26" t="s">
        <v>10</v>
      </c>
      <c r="K86" s="26" t="s">
        <v>10</v>
      </c>
      <c r="L86" s="26" t="s">
        <v>10</v>
      </c>
      <c r="M86" s="26" t="s">
        <v>10</v>
      </c>
      <c r="N86" s="237"/>
    </row>
    <row r="87" spans="1:14" ht="20.100000000000001" customHeight="1">
      <c r="A87" s="149"/>
      <c r="B87" s="190"/>
      <c r="C87" s="168">
        <v>31.42</v>
      </c>
      <c r="D87" s="206"/>
      <c r="E87" s="233"/>
      <c r="F87" s="198"/>
      <c r="G87" s="198"/>
      <c r="H87" s="219">
        <f>D85/C87</f>
        <v>0.51559516231699554</v>
      </c>
      <c r="I87" s="25" t="s">
        <v>7</v>
      </c>
      <c r="J87" s="26" t="s">
        <v>10</v>
      </c>
      <c r="K87" s="38">
        <v>0.75</v>
      </c>
      <c r="L87" s="26">
        <v>1</v>
      </c>
      <c r="M87" s="26" t="s">
        <v>10</v>
      </c>
      <c r="N87" s="237"/>
    </row>
    <row r="88" spans="1:14" ht="20.100000000000001" customHeight="1">
      <c r="A88" s="149"/>
      <c r="B88" s="191"/>
      <c r="C88" s="169"/>
      <c r="D88" s="206"/>
      <c r="E88" s="234"/>
      <c r="F88" s="199"/>
      <c r="G88" s="199"/>
      <c r="H88" s="220"/>
      <c r="I88" s="27" t="s">
        <v>8</v>
      </c>
      <c r="J88" s="28" t="s">
        <v>10</v>
      </c>
      <c r="K88" s="28" t="s">
        <v>10</v>
      </c>
      <c r="L88" s="28" t="s">
        <v>10</v>
      </c>
      <c r="M88" s="28" t="s">
        <v>10</v>
      </c>
      <c r="N88" s="238"/>
    </row>
    <row r="89" spans="1:14" ht="20.100000000000001" customHeight="1">
      <c r="A89" s="185" t="s">
        <v>21</v>
      </c>
      <c r="B89" s="186"/>
      <c r="C89" s="34">
        <f>C87</f>
        <v>31.42</v>
      </c>
      <c r="D89" s="137">
        <v>16.2</v>
      </c>
      <c r="E89" s="138">
        <f>E85</f>
        <v>5</v>
      </c>
      <c r="F89" s="139"/>
      <c r="G89" s="226"/>
      <c r="H89" s="141"/>
      <c r="I89" s="141"/>
      <c r="J89" s="141"/>
      <c r="K89" s="141"/>
      <c r="L89" s="141"/>
      <c r="M89" s="141"/>
      <c r="N89" s="141"/>
    </row>
    <row r="90" spans="1:14" ht="20.100000000000001" customHeight="1">
      <c r="A90" s="187"/>
      <c r="B90" s="188"/>
      <c r="C90" s="35">
        <f>C87</f>
        <v>31.42</v>
      </c>
      <c r="D90" s="137"/>
      <c r="E90" s="138"/>
      <c r="F90" s="140"/>
      <c r="G90" s="140"/>
      <c r="H90" s="142"/>
      <c r="I90" s="142"/>
      <c r="J90" s="142"/>
      <c r="K90" s="142"/>
      <c r="L90" s="142"/>
      <c r="M90" s="142"/>
      <c r="N90" s="142"/>
    </row>
    <row r="91" spans="1:14" ht="20.100000000000001" customHeight="1">
      <c r="A91" s="146" t="s">
        <v>253</v>
      </c>
      <c r="B91" s="147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8"/>
    </row>
    <row r="92" spans="1:14" ht="20.100000000000001" customHeight="1">
      <c r="A92" s="172" t="s">
        <v>29</v>
      </c>
      <c r="B92" s="173" t="s">
        <v>9</v>
      </c>
      <c r="C92" s="153">
        <v>12.14</v>
      </c>
      <c r="D92" s="230" t="s">
        <v>10</v>
      </c>
      <c r="E92" s="232">
        <v>6</v>
      </c>
      <c r="F92" s="197">
        <v>43819</v>
      </c>
      <c r="G92" s="197">
        <v>44043</v>
      </c>
      <c r="H92" s="235">
        <v>0.5</v>
      </c>
      <c r="I92" s="22" t="s">
        <v>5</v>
      </c>
      <c r="J92" s="23" t="s">
        <v>10</v>
      </c>
      <c r="K92" s="40">
        <v>0.75</v>
      </c>
      <c r="L92" s="40">
        <v>1</v>
      </c>
      <c r="M92" s="23" t="s">
        <v>10</v>
      </c>
      <c r="N92" s="165" t="s">
        <v>188</v>
      </c>
    </row>
    <row r="93" spans="1:14" ht="20.100000000000001" customHeight="1">
      <c r="A93" s="172"/>
      <c r="B93" s="174"/>
      <c r="C93" s="154"/>
      <c r="D93" s="231"/>
      <c r="E93" s="233"/>
      <c r="F93" s="198"/>
      <c r="G93" s="210"/>
      <c r="H93" s="228"/>
      <c r="I93" s="25" t="s">
        <v>6</v>
      </c>
      <c r="J93" s="26" t="s">
        <v>10</v>
      </c>
      <c r="K93" s="42" t="s">
        <v>10</v>
      </c>
      <c r="L93" s="26" t="s">
        <v>10</v>
      </c>
      <c r="M93" s="26" t="s">
        <v>10</v>
      </c>
      <c r="N93" s="166"/>
    </row>
    <row r="94" spans="1:14" ht="20.100000000000001" customHeight="1">
      <c r="A94" s="172"/>
      <c r="B94" s="174"/>
      <c r="C94" s="168">
        <v>12.14</v>
      </c>
      <c r="D94" s="231"/>
      <c r="E94" s="233"/>
      <c r="F94" s="198"/>
      <c r="G94" s="210"/>
      <c r="H94" s="228" t="s">
        <v>10</v>
      </c>
      <c r="I94" s="25" t="s">
        <v>7</v>
      </c>
      <c r="J94" s="26" t="s">
        <v>10</v>
      </c>
      <c r="K94" s="42">
        <v>0.5</v>
      </c>
      <c r="L94" s="26">
        <v>1</v>
      </c>
      <c r="M94" s="26" t="s">
        <v>10</v>
      </c>
      <c r="N94" s="166"/>
    </row>
    <row r="95" spans="1:14" ht="20.100000000000001" customHeight="1">
      <c r="A95" s="172"/>
      <c r="B95" s="175"/>
      <c r="C95" s="169"/>
      <c r="D95" s="231"/>
      <c r="E95" s="234"/>
      <c r="F95" s="199"/>
      <c r="G95" s="211"/>
      <c r="H95" s="220"/>
      <c r="I95" s="27" t="s">
        <v>8</v>
      </c>
      <c r="J95" s="28" t="s">
        <v>10</v>
      </c>
      <c r="K95" s="45" t="s">
        <v>10</v>
      </c>
      <c r="L95" s="28" t="s">
        <v>10</v>
      </c>
      <c r="M95" s="28" t="s">
        <v>10</v>
      </c>
      <c r="N95" s="167"/>
    </row>
    <row r="96" spans="1:14" ht="20.100000000000001" customHeight="1">
      <c r="A96" s="136" t="s">
        <v>21</v>
      </c>
      <c r="B96" s="136"/>
      <c r="C96" s="34">
        <f>C94</f>
        <v>12.14</v>
      </c>
      <c r="D96" s="229" t="s">
        <v>10</v>
      </c>
      <c r="E96" s="138">
        <f>E92</f>
        <v>6</v>
      </c>
      <c r="F96" s="139"/>
      <c r="G96" s="139"/>
      <c r="H96" s="141"/>
      <c r="I96" s="141"/>
      <c r="J96" s="141"/>
      <c r="K96" s="141"/>
      <c r="L96" s="141"/>
      <c r="M96" s="141"/>
      <c r="N96" s="141"/>
    </row>
    <row r="97" spans="1:17" ht="20.100000000000001" customHeight="1">
      <c r="A97" s="136"/>
      <c r="B97" s="136"/>
      <c r="C97" s="35">
        <f>C94</f>
        <v>12.14</v>
      </c>
      <c r="D97" s="229"/>
      <c r="E97" s="138"/>
      <c r="F97" s="140"/>
      <c r="G97" s="140"/>
      <c r="H97" s="142"/>
      <c r="I97" s="142"/>
      <c r="J97" s="142"/>
      <c r="K97" s="142"/>
      <c r="L97" s="142"/>
      <c r="M97" s="142"/>
      <c r="N97" s="142"/>
    </row>
    <row r="98" spans="1:17" ht="20.100000000000001" customHeight="1">
      <c r="A98" s="146" t="s">
        <v>166</v>
      </c>
      <c r="B98" s="147"/>
      <c r="C98" s="147"/>
      <c r="D98" s="147"/>
      <c r="E98" s="147"/>
      <c r="F98" s="147"/>
      <c r="G98" s="147"/>
      <c r="H98" s="147"/>
      <c r="I98" s="147"/>
      <c r="J98" s="147"/>
      <c r="K98" s="147"/>
      <c r="L98" s="147"/>
      <c r="M98" s="147"/>
      <c r="N98" s="148"/>
    </row>
    <row r="99" spans="1:17" ht="20.100000000000001" customHeight="1">
      <c r="A99" s="172" t="s">
        <v>29</v>
      </c>
      <c r="B99" s="150" t="s">
        <v>168</v>
      </c>
      <c r="C99" s="153">
        <v>31.73</v>
      </c>
      <c r="D99" s="192">
        <v>22</v>
      </c>
      <c r="E99" s="227">
        <v>6.73</v>
      </c>
      <c r="F99" s="160">
        <v>43458</v>
      </c>
      <c r="G99" s="160">
        <v>44012</v>
      </c>
      <c r="H99" s="163">
        <v>0.8</v>
      </c>
      <c r="I99" s="22" t="s">
        <v>5</v>
      </c>
      <c r="J99" s="23" t="s">
        <v>10</v>
      </c>
      <c r="K99" s="40">
        <v>1</v>
      </c>
      <c r="L99" s="23" t="s">
        <v>10</v>
      </c>
      <c r="M99" s="23" t="s">
        <v>10</v>
      </c>
      <c r="N99" s="165" t="s">
        <v>188</v>
      </c>
    </row>
    <row r="100" spans="1:17" ht="20.100000000000001" customHeight="1">
      <c r="A100" s="172"/>
      <c r="B100" s="151"/>
      <c r="C100" s="154"/>
      <c r="D100" s="193"/>
      <c r="E100" s="179"/>
      <c r="F100" s="181"/>
      <c r="G100" s="181"/>
      <c r="H100" s="164"/>
      <c r="I100" s="25" t="s">
        <v>6</v>
      </c>
      <c r="J100" s="26" t="s">
        <v>10</v>
      </c>
      <c r="K100" s="42" t="s">
        <v>10</v>
      </c>
      <c r="L100" s="26" t="s">
        <v>10</v>
      </c>
      <c r="M100" s="26" t="s">
        <v>10</v>
      </c>
      <c r="N100" s="166"/>
    </row>
    <row r="101" spans="1:17" ht="20.100000000000001" customHeight="1">
      <c r="A101" s="172"/>
      <c r="B101" s="151"/>
      <c r="C101" s="168">
        <v>31.73</v>
      </c>
      <c r="D101" s="193"/>
      <c r="E101" s="179"/>
      <c r="F101" s="181"/>
      <c r="G101" s="181"/>
      <c r="H101" s="184">
        <f>D99/C101</f>
        <v>0.69335014182161991</v>
      </c>
      <c r="I101" s="25" t="s">
        <v>7</v>
      </c>
      <c r="J101" s="26" t="s">
        <v>10</v>
      </c>
      <c r="K101" s="43">
        <v>0.7</v>
      </c>
      <c r="L101" s="33">
        <v>1</v>
      </c>
      <c r="M101" s="26" t="s">
        <v>10</v>
      </c>
      <c r="N101" s="166"/>
    </row>
    <row r="102" spans="1:17" ht="20.100000000000001" customHeight="1">
      <c r="A102" s="172"/>
      <c r="B102" s="152"/>
      <c r="C102" s="169"/>
      <c r="D102" s="193"/>
      <c r="E102" s="180"/>
      <c r="F102" s="182"/>
      <c r="G102" s="182"/>
      <c r="H102" s="183"/>
      <c r="I102" s="27" t="s">
        <v>8</v>
      </c>
      <c r="J102" s="28" t="s">
        <v>10</v>
      </c>
      <c r="K102" s="45" t="s">
        <v>10</v>
      </c>
      <c r="L102" s="28" t="s">
        <v>10</v>
      </c>
      <c r="M102" s="28" t="s">
        <v>10</v>
      </c>
      <c r="N102" s="167"/>
    </row>
    <row r="103" spans="1:17" ht="20.100000000000001" customHeight="1">
      <c r="A103" s="136" t="s">
        <v>21</v>
      </c>
      <c r="B103" s="136"/>
      <c r="C103" s="34">
        <f>C101</f>
        <v>31.73</v>
      </c>
      <c r="D103" s="200">
        <v>22</v>
      </c>
      <c r="E103" s="138">
        <f>E99</f>
        <v>6.73</v>
      </c>
      <c r="F103" s="226"/>
      <c r="G103" s="139"/>
      <c r="H103" s="141"/>
      <c r="I103" s="141"/>
      <c r="J103" s="141"/>
      <c r="K103" s="141"/>
      <c r="L103" s="141"/>
      <c r="M103" s="141"/>
      <c r="N103" s="141"/>
    </row>
    <row r="104" spans="1:17" ht="20.100000000000001" customHeight="1">
      <c r="A104" s="136"/>
      <c r="B104" s="136"/>
      <c r="C104" s="35">
        <f>C101</f>
        <v>31.73</v>
      </c>
      <c r="D104" s="201"/>
      <c r="E104" s="138"/>
      <c r="F104" s="140"/>
      <c r="G104" s="140"/>
      <c r="H104" s="142"/>
      <c r="I104" s="142"/>
      <c r="J104" s="142"/>
      <c r="K104" s="142"/>
      <c r="L104" s="142"/>
      <c r="M104" s="142"/>
      <c r="N104" s="142"/>
    </row>
    <row r="105" spans="1:17" s="1" customFormat="1" ht="21.95" customHeight="1">
      <c r="A105" s="145" t="s">
        <v>193</v>
      </c>
      <c r="B105" s="145"/>
      <c r="C105" s="145"/>
      <c r="D105" s="145"/>
      <c r="E105" s="145"/>
      <c r="F105" s="145"/>
      <c r="G105" s="145"/>
      <c r="H105" s="145"/>
      <c r="I105" s="145"/>
      <c r="J105" s="145"/>
      <c r="K105" s="145"/>
      <c r="L105" s="145"/>
      <c r="M105" s="145"/>
      <c r="N105" s="145"/>
    </row>
    <row r="106" spans="1:17" s="1" customFormat="1" ht="21.95" customHeight="1">
      <c r="A106" s="145" t="s">
        <v>182</v>
      </c>
      <c r="B106" s="145"/>
      <c r="C106" s="145"/>
      <c r="D106" s="145"/>
      <c r="E106" s="145"/>
      <c r="F106" s="145"/>
      <c r="G106" s="145"/>
      <c r="H106" s="145"/>
      <c r="I106" s="145"/>
      <c r="J106" s="145"/>
      <c r="K106" s="145"/>
      <c r="L106" s="145"/>
      <c r="M106" s="145"/>
      <c r="N106" s="145"/>
    </row>
    <row r="107" spans="1:17" ht="21.95" customHeight="1">
      <c r="A107" s="146" t="s">
        <v>149</v>
      </c>
      <c r="B107" s="147"/>
      <c r="C107" s="147"/>
      <c r="D107" s="147"/>
      <c r="E107" s="147"/>
      <c r="F107" s="147"/>
      <c r="G107" s="147"/>
      <c r="H107" s="147"/>
      <c r="I107" s="147"/>
      <c r="J107" s="147"/>
      <c r="K107" s="147"/>
      <c r="L107" s="147"/>
      <c r="M107" s="147"/>
      <c r="N107" s="148"/>
    </row>
    <row r="108" spans="1:17" ht="20.100000000000001" customHeight="1">
      <c r="A108" s="149" t="s">
        <v>29</v>
      </c>
      <c r="B108" s="202" t="s">
        <v>33</v>
      </c>
      <c r="C108" s="203">
        <v>15</v>
      </c>
      <c r="D108" s="205">
        <v>14.03</v>
      </c>
      <c r="E108" s="207" t="s">
        <v>10</v>
      </c>
      <c r="F108" s="209">
        <v>43669</v>
      </c>
      <c r="G108" s="197">
        <v>43891</v>
      </c>
      <c r="H108" s="212">
        <v>1</v>
      </c>
      <c r="I108" s="22" t="s">
        <v>5</v>
      </c>
      <c r="J108" s="23" t="s">
        <v>10</v>
      </c>
      <c r="K108" s="24" t="s">
        <v>10</v>
      </c>
      <c r="L108" s="23" t="s">
        <v>10</v>
      </c>
      <c r="M108" s="23" t="s">
        <v>10</v>
      </c>
      <c r="N108" s="214" t="s">
        <v>188</v>
      </c>
    </row>
    <row r="109" spans="1:17" ht="20.100000000000001" customHeight="1">
      <c r="A109" s="149"/>
      <c r="B109" s="202"/>
      <c r="C109" s="204"/>
      <c r="D109" s="206"/>
      <c r="E109" s="208"/>
      <c r="F109" s="209"/>
      <c r="G109" s="210"/>
      <c r="H109" s="213"/>
      <c r="I109" s="25" t="s">
        <v>6</v>
      </c>
      <c r="J109" s="26" t="s">
        <v>10</v>
      </c>
      <c r="K109" s="26" t="s">
        <v>10</v>
      </c>
      <c r="L109" s="26" t="s">
        <v>10</v>
      </c>
      <c r="M109" s="26" t="s">
        <v>10</v>
      </c>
      <c r="N109" s="215"/>
    </row>
    <row r="110" spans="1:17" ht="20.100000000000001" customHeight="1">
      <c r="A110" s="149"/>
      <c r="B110" s="202"/>
      <c r="C110" s="217">
        <v>14.03</v>
      </c>
      <c r="D110" s="206"/>
      <c r="E110" s="208"/>
      <c r="F110" s="209"/>
      <c r="G110" s="210"/>
      <c r="H110" s="219">
        <f>D108/C110</f>
        <v>1</v>
      </c>
      <c r="I110" s="25" t="s">
        <v>7</v>
      </c>
      <c r="J110" s="26" t="s">
        <v>10</v>
      </c>
      <c r="K110" s="26" t="s">
        <v>10</v>
      </c>
      <c r="L110" s="26" t="s">
        <v>10</v>
      </c>
      <c r="M110" s="26" t="s">
        <v>10</v>
      </c>
      <c r="N110" s="215"/>
    </row>
    <row r="111" spans="1:17" ht="20.100000000000001" customHeight="1">
      <c r="A111" s="149"/>
      <c r="B111" s="202"/>
      <c r="C111" s="218"/>
      <c r="D111" s="206"/>
      <c r="E111" s="208"/>
      <c r="F111" s="209"/>
      <c r="G111" s="211"/>
      <c r="H111" s="220"/>
      <c r="I111" s="27" t="s">
        <v>8</v>
      </c>
      <c r="J111" s="28" t="s">
        <v>10</v>
      </c>
      <c r="K111" s="28" t="s">
        <v>10</v>
      </c>
      <c r="L111" s="28" t="s">
        <v>10</v>
      </c>
      <c r="M111" s="28" t="s">
        <v>10</v>
      </c>
      <c r="N111" s="215"/>
    </row>
    <row r="112" spans="1:17" ht="20.100000000000001" customHeight="1">
      <c r="A112" s="149" t="s">
        <v>30</v>
      </c>
      <c r="B112" s="202" t="s">
        <v>34</v>
      </c>
      <c r="C112" s="203">
        <v>12</v>
      </c>
      <c r="D112" s="192">
        <v>0.97</v>
      </c>
      <c r="E112" s="221">
        <v>6</v>
      </c>
      <c r="F112" s="222" t="s">
        <v>35</v>
      </c>
      <c r="G112" s="223">
        <v>43891</v>
      </c>
      <c r="H112" s="212">
        <v>1</v>
      </c>
      <c r="I112" s="22" t="s">
        <v>5</v>
      </c>
      <c r="J112" s="23" t="s">
        <v>10</v>
      </c>
      <c r="K112" s="24" t="s">
        <v>10</v>
      </c>
      <c r="L112" s="23" t="s">
        <v>10</v>
      </c>
      <c r="M112" s="23" t="s">
        <v>10</v>
      </c>
      <c r="N112" s="215"/>
      <c r="O112" s="12"/>
      <c r="P112" s="13"/>
      <c r="Q112" s="13"/>
    </row>
    <row r="113" spans="1:17" ht="20.100000000000001" customHeight="1">
      <c r="A113" s="149"/>
      <c r="B113" s="202"/>
      <c r="C113" s="204"/>
      <c r="D113" s="193"/>
      <c r="E113" s="221"/>
      <c r="F113" s="209"/>
      <c r="G113" s="224"/>
      <c r="H113" s="213"/>
      <c r="I113" s="25" t="s">
        <v>6</v>
      </c>
      <c r="J113" s="26" t="s">
        <v>10</v>
      </c>
      <c r="K113" s="26" t="s">
        <v>10</v>
      </c>
      <c r="L113" s="26" t="s">
        <v>10</v>
      </c>
      <c r="M113" s="26" t="s">
        <v>10</v>
      </c>
      <c r="N113" s="215"/>
      <c r="O113" s="12"/>
      <c r="P113" s="13"/>
      <c r="Q113" s="13"/>
    </row>
    <row r="114" spans="1:17" ht="20.100000000000001" customHeight="1">
      <c r="A114" s="149"/>
      <c r="B114" s="202"/>
      <c r="C114" s="217">
        <v>10</v>
      </c>
      <c r="D114" s="193"/>
      <c r="E114" s="221"/>
      <c r="F114" s="209"/>
      <c r="G114" s="224"/>
      <c r="H114" s="170">
        <f>D112/C114</f>
        <v>9.7000000000000003E-2</v>
      </c>
      <c r="I114" s="25" t="s">
        <v>7</v>
      </c>
      <c r="J114" s="26" t="s">
        <v>10</v>
      </c>
      <c r="K114" s="26">
        <v>0.4</v>
      </c>
      <c r="L114" s="26">
        <v>0.75</v>
      </c>
      <c r="M114" s="26">
        <v>1</v>
      </c>
      <c r="N114" s="215"/>
    </row>
    <row r="115" spans="1:17" ht="20.100000000000001" customHeight="1">
      <c r="A115" s="149"/>
      <c r="B115" s="202"/>
      <c r="C115" s="218"/>
      <c r="D115" s="193"/>
      <c r="E115" s="221"/>
      <c r="F115" s="209"/>
      <c r="G115" s="225"/>
      <c r="H115" s="171"/>
      <c r="I115" s="27" t="s">
        <v>8</v>
      </c>
      <c r="J115" s="28" t="s">
        <v>10</v>
      </c>
      <c r="K115" s="28" t="s">
        <v>10</v>
      </c>
      <c r="L115" s="28" t="s">
        <v>10</v>
      </c>
      <c r="M115" s="28" t="s">
        <v>10</v>
      </c>
      <c r="N115" s="216"/>
    </row>
    <row r="116" spans="1:17" ht="20.100000000000001" customHeight="1">
      <c r="A116" s="185" t="s">
        <v>21</v>
      </c>
      <c r="B116" s="186"/>
      <c r="C116" s="50">
        <f>C108+C112</f>
        <v>27</v>
      </c>
      <c r="D116" s="200">
        <f>D112+D108</f>
        <v>15</v>
      </c>
      <c r="E116" s="138">
        <f>E112</f>
        <v>6</v>
      </c>
      <c r="F116" s="139"/>
      <c r="G116" s="139"/>
      <c r="H116" s="141"/>
      <c r="I116" s="141"/>
      <c r="J116" s="141"/>
      <c r="K116" s="141"/>
      <c r="L116" s="141"/>
      <c r="M116" s="141"/>
      <c r="N116" s="141"/>
    </row>
    <row r="117" spans="1:17" ht="20.100000000000001" customHeight="1">
      <c r="A117" s="187"/>
      <c r="B117" s="188"/>
      <c r="C117" s="51">
        <f>C110+C114</f>
        <v>24.03</v>
      </c>
      <c r="D117" s="201"/>
      <c r="E117" s="138"/>
      <c r="F117" s="140"/>
      <c r="G117" s="140"/>
      <c r="H117" s="142"/>
      <c r="I117" s="142"/>
      <c r="J117" s="142"/>
      <c r="K117" s="142"/>
      <c r="L117" s="142"/>
      <c r="M117" s="142"/>
      <c r="N117" s="142"/>
    </row>
    <row r="118" spans="1:17" ht="20.100000000000001" customHeight="1">
      <c r="A118" s="146" t="s">
        <v>150</v>
      </c>
      <c r="B118" s="147"/>
      <c r="C118" s="147"/>
      <c r="D118" s="147"/>
      <c r="E118" s="147"/>
      <c r="F118" s="147"/>
      <c r="G118" s="147"/>
      <c r="H118" s="147"/>
      <c r="I118" s="147"/>
      <c r="J118" s="147"/>
      <c r="K118" s="147"/>
      <c r="L118" s="147"/>
      <c r="M118" s="147"/>
      <c r="N118" s="148"/>
    </row>
    <row r="119" spans="1:17" ht="20.100000000000001" customHeight="1">
      <c r="A119" s="149" t="s">
        <v>29</v>
      </c>
      <c r="B119" s="189" t="s">
        <v>254</v>
      </c>
      <c r="C119" s="153">
        <v>21.48</v>
      </c>
      <c r="D119" s="176" t="s">
        <v>10</v>
      </c>
      <c r="E119" s="178">
        <v>8</v>
      </c>
      <c r="F119" s="160">
        <v>43752</v>
      </c>
      <c r="G119" s="160">
        <v>44074</v>
      </c>
      <c r="H119" s="163">
        <v>0.5</v>
      </c>
      <c r="I119" s="22" t="s">
        <v>5</v>
      </c>
      <c r="J119" s="23" t="s">
        <v>10</v>
      </c>
      <c r="K119" s="24">
        <v>0.9</v>
      </c>
      <c r="L119" s="24">
        <v>1</v>
      </c>
      <c r="M119" s="23" t="s">
        <v>10</v>
      </c>
      <c r="N119" s="165" t="s">
        <v>194</v>
      </c>
    </row>
    <row r="120" spans="1:17" ht="20.100000000000001" customHeight="1">
      <c r="A120" s="149"/>
      <c r="B120" s="190"/>
      <c r="C120" s="154"/>
      <c r="D120" s="177"/>
      <c r="E120" s="179"/>
      <c r="F120" s="181"/>
      <c r="G120" s="181"/>
      <c r="H120" s="164"/>
      <c r="I120" s="25" t="s">
        <v>6</v>
      </c>
      <c r="J120" s="26" t="s">
        <v>10</v>
      </c>
      <c r="K120" s="26" t="s">
        <v>10</v>
      </c>
      <c r="L120" s="26" t="s">
        <v>10</v>
      </c>
      <c r="M120" s="26" t="s">
        <v>10</v>
      </c>
      <c r="N120" s="166"/>
    </row>
    <row r="121" spans="1:17" ht="20.100000000000001" customHeight="1">
      <c r="A121" s="149"/>
      <c r="B121" s="190"/>
      <c r="C121" s="168">
        <v>24.03</v>
      </c>
      <c r="D121" s="177"/>
      <c r="E121" s="179"/>
      <c r="F121" s="181"/>
      <c r="G121" s="181"/>
      <c r="H121" s="184" t="s">
        <v>10</v>
      </c>
      <c r="I121" s="25" t="s">
        <v>7</v>
      </c>
      <c r="J121" s="26" t="s">
        <v>10</v>
      </c>
      <c r="K121" s="38">
        <v>0.9</v>
      </c>
      <c r="L121" s="38">
        <v>1</v>
      </c>
      <c r="M121" s="26" t="s">
        <v>10</v>
      </c>
      <c r="N121" s="166"/>
    </row>
    <row r="122" spans="1:17" ht="20.100000000000001" customHeight="1">
      <c r="A122" s="149"/>
      <c r="B122" s="191"/>
      <c r="C122" s="169"/>
      <c r="D122" s="177"/>
      <c r="E122" s="180"/>
      <c r="F122" s="182"/>
      <c r="G122" s="182"/>
      <c r="H122" s="183"/>
      <c r="I122" s="27" t="s">
        <v>8</v>
      </c>
      <c r="J122" s="26" t="s">
        <v>10</v>
      </c>
      <c r="K122" s="28"/>
      <c r="L122" s="28" t="s">
        <v>10</v>
      </c>
      <c r="M122" s="28" t="s">
        <v>10</v>
      </c>
      <c r="N122" s="167"/>
    </row>
    <row r="123" spans="1:17" ht="21.95" customHeight="1">
      <c r="A123" s="185" t="s">
        <v>21</v>
      </c>
      <c r="B123" s="186"/>
      <c r="C123" s="34">
        <f>C119</f>
        <v>21.48</v>
      </c>
      <c r="D123" s="200" t="s">
        <v>10</v>
      </c>
      <c r="E123" s="138">
        <f>E114+E119</f>
        <v>8</v>
      </c>
      <c r="F123" s="139"/>
      <c r="G123" s="139"/>
      <c r="H123" s="141"/>
      <c r="I123" s="141"/>
      <c r="J123" s="141"/>
      <c r="K123" s="141"/>
      <c r="L123" s="141"/>
      <c r="M123" s="141"/>
      <c r="N123" s="141"/>
    </row>
    <row r="124" spans="1:17" ht="21.95" customHeight="1">
      <c r="A124" s="187"/>
      <c r="B124" s="188"/>
      <c r="C124" s="35">
        <f>C121</f>
        <v>24.03</v>
      </c>
      <c r="D124" s="201"/>
      <c r="E124" s="138"/>
      <c r="F124" s="140"/>
      <c r="G124" s="140"/>
      <c r="H124" s="142"/>
      <c r="I124" s="142"/>
      <c r="J124" s="142"/>
      <c r="K124" s="142"/>
      <c r="L124" s="142"/>
      <c r="M124" s="142"/>
      <c r="N124" s="142"/>
    </row>
    <row r="125" spans="1:17" ht="20.100000000000001" customHeight="1">
      <c r="A125" s="146" t="s">
        <v>255</v>
      </c>
      <c r="B125" s="147"/>
      <c r="C125" s="147"/>
      <c r="D125" s="147"/>
      <c r="E125" s="147"/>
      <c r="F125" s="147"/>
      <c r="G125" s="147"/>
      <c r="H125" s="147"/>
      <c r="I125" s="147"/>
      <c r="J125" s="147"/>
      <c r="K125" s="147"/>
      <c r="L125" s="147"/>
      <c r="M125" s="147"/>
      <c r="N125" s="148"/>
    </row>
    <row r="126" spans="1:17" ht="20.100000000000001" customHeight="1">
      <c r="A126" s="149" t="s">
        <v>29</v>
      </c>
      <c r="B126" s="189" t="s">
        <v>254</v>
      </c>
      <c r="C126" s="153">
        <v>22.95</v>
      </c>
      <c r="D126" s="192" t="s">
        <v>10</v>
      </c>
      <c r="E126" s="194">
        <v>5</v>
      </c>
      <c r="F126" s="160">
        <v>43752</v>
      </c>
      <c r="G126" s="197">
        <v>44043</v>
      </c>
      <c r="H126" s="163">
        <v>0.4</v>
      </c>
      <c r="I126" s="22" t="s">
        <v>5</v>
      </c>
      <c r="J126" s="23" t="s">
        <v>10</v>
      </c>
      <c r="K126" s="23">
        <v>0.7</v>
      </c>
      <c r="L126" s="24">
        <v>1</v>
      </c>
      <c r="M126" s="23" t="s">
        <v>10</v>
      </c>
      <c r="N126" s="165" t="s">
        <v>195</v>
      </c>
    </row>
    <row r="127" spans="1:17" ht="20.100000000000001" customHeight="1">
      <c r="A127" s="149"/>
      <c r="B127" s="190"/>
      <c r="C127" s="154"/>
      <c r="D127" s="193"/>
      <c r="E127" s="195"/>
      <c r="F127" s="181"/>
      <c r="G127" s="198"/>
      <c r="H127" s="164"/>
      <c r="I127" s="25" t="s">
        <v>6</v>
      </c>
      <c r="J127" s="26" t="s">
        <v>10</v>
      </c>
      <c r="K127" s="26" t="s">
        <v>10</v>
      </c>
      <c r="L127" s="26" t="s">
        <v>10</v>
      </c>
      <c r="M127" s="26" t="s">
        <v>10</v>
      </c>
      <c r="N127" s="166"/>
    </row>
    <row r="128" spans="1:17" ht="20.100000000000001" customHeight="1">
      <c r="A128" s="149"/>
      <c r="B128" s="190"/>
      <c r="C128" s="168">
        <v>24.48</v>
      </c>
      <c r="D128" s="193"/>
      <c r="E128" s="195"/>
      <c r="F128" s="181"/>
      <c r="G128" s="198"/>
      <c r="H128" s="184" t="s">
        <v>10</v>
      </c>
      <c r="I128" s="25" t="s">
        <v>7</v>
      </c>
      <c r="J128" s="26" t="s">
        <v>10</v>
      </c>
      <c r="K128" s="42">
        <v>0.2</v>
      </c>
      <c r="L128" s="43">
        <v>0.5</v>
      </c>
      <c r="M128" s="26">
        <v>1</v>
      </c>
      <c r="N128" s="166"/>
    </row>
    <row r="129" spans="1:14" ht="20.100000000000001" customHeight="1">
      <c r="A129" s="149"/>
      <c r="B129" s="191"/>
      <c r="C129" s="169"/>
      <c r="D129" s="193"/>
      <c r="E129" s="196"/>
      <c r="F129" s="182"/>
      <c r="G129" s="199"/>
      <c r="H129" s="183"/>
      <c r="I129" s="27" t="s">
        <v>8</v>
      </c>
      <c r="J129" s="28" t="s">
        <v>10</v>
      </c>
      <c r="K129" s="28" t="s">
        <v>10</v>
      </c>
      <c r="L129" s="28" t="s">
        <v>10</v>
      </c>
      <c r="M129" s="28" t="s">
        <v>10</v>
      </c>
      <c r="N129" s="167"/>
    </row>
    <row r="130" spans="1:14" ht="21.95" customHeight="1">
      <c r="A130" s="185" t="s">
        <v>21</v>
      </c>
      <c r="B130" s="186"/>
      <c r="C130" s="34">
        <f>C126</f>
        <v>22.95</v>
      </c>
      <c r="D130" s="137" t="s">
        <v>10</v>
      </c>
      <c r="E130" s="138">
        <f>E121+E126</f>
        <v>5</v>
      </c>
      <c r="F130" s="139"/>
      <c r="G130" s="139"/>
      <c r="H130" s="141"/>
      <c r="I130" s="141"/>
      <c r="J130" s="141"/>
      <c r="K130" s="141"/>
      <c r="L130" s="141"/>
      <c r="M130" s="141"/>
      <c r="N130" s="141"/>
    </row>
    <row r="131" spans="1:14" ht="21.95" customHeight="1">
      <c r="A131" s="187"/>
      <c r="B131" s="188"/>
      <c r="C131" s="35">
        <f>C128</f>
        <v>24.48</v>
      </c>
      <c r="D131" s="137"/>
      <c r="E131" s="138"/>
      <c r="F131" s="140"/>
      <c r="G131" s="140"/>
      <c r="H131" s="142"/>
      <c r="I131" s="142"/>
      <c r="J131" s="142"/>
      <c r="K131" s="142"/>
      <c r="L131" s="142"/>
      <c r="M131" s="142"/>
      <c r="N131" s="142"/>
    </row>
    <row r="132" spans="1:14" s="1" customFormat="1" ht="20.100000000000001" customHeight="1">
      <c r="A132" s="145" t="s">
        <v>122</v>
      </c>
      <c r="B132" s="145"/>
      <c r="C132" s="145"/>
      <c r="D132" s="145"/>
      <c r="E132" s="145"/>
      <c r="F132" s="145"/>
      <c r="G132" s="145"/>
      <c r="H132" s="145"/>
      <c r="I132" s="145"/>
      <c r="J132" s="145"/>
      <c r="K132" s="145"/>
      <c r="L132" s="145"/>
      <c r="M132" s="145"/>
      <c r="N132" s="145"/>
    </row>
    <row r="133" spans="1:14" ht="20.100000000000001" customHeight="1">
      <c r="A133" s="146" t="s">
        <v>131</v>
      </c>
      <c r="B133" s="147"/>
      <c r="C133" s="147"/>
      <c r="D133" s="147"/>
      <c r="E133" s="147"/>
      <c r="F133" s="147"/>
      <c r="G133" s="147"/>
      <c r="H133" s="147"/>
      <c r="I133" s="147"/>
      <c r="J133" s="147"/>
      <c r="K133" s="147"/>
      <c r="L133" s="147"/>
      <c r="M133" s="147"/>
      <c r="N133" s="148"/>
    </row>
    <row r="134" spans="1:14" ht="20.100000000000001" customHeight="1">
      <c r="A134" s="172" t="s">
        <v>29</v>
      </c>
      <c r="B134" s="173" t="s">
        <v>151</v>
      </c>
      <c r="C134" s="153">
        <v>95</v>
      </c>
      <c r="D134" s="176" t="s">
        <v>10</v>
      </c>
      <c r="E134" s="178">
        <v>10</v>
      </c>
      <c r="F134" s="160">
        <v>43798</v>
      </c>
      <c r="G134" s="160">
        <v>44043</v>
      </c>
      <c r="H134" s="163">
        <v>0.4</v>
      </c>
      <c r="I134" s="22" t="s">
        <v>5</v>
      </c>
      <c r="J134" s="23" t="s">
        <v>10</v>
      </c>
      <c r="K134" s="24">
        <v>0.9</v>
      </c>
      <c r="L134" s="23">
        <v>1</v>
      </c>
      <c r="M134" s="23" t="s">
        <v>10</v>
      </c>
      <c r="N134" s="165" t="s">
        <v>188</v>
      </c>
    </row>
    <row r="135" spans="1:14" ht="20.100000000000001" customHeight="1">
      <c r="A135" s="172"/>
      <c r="B135" s="174"/>
      <c r="C135" s="154"/>
      <c r="D135" s="177"/>
      <c r="E135" s="179"/>
      <c r="F135" s="181"/>
      <c r="G135" s="181"/>
      <c r="H135" s="164"/>
      <c r="I135" s="25" t="s">
        <v>6</v>
      </c>
      <c r="J135" s="26" t="s">
        <v>10</v>
      </c>
      <c r="K135" s="26" t="s">
        <v>10</v>
      </c>
      <c r="L135" s="26" t="s">
        <v>10</v>
      </c>
      <c r="M135" s="26" t="s">
        <v>10</v>
      </c>
      <c r="N135" s="166"/>
    </row>
    <row r="136" spans="1:14" ht="20.100000000000001" customHeight="1">
      <c r="A136" s="172"/>
      <c r="B136" s="174"/>
      <c r="C136" s="168">
        <v>87.87</v>
      </c>
      <c r="D136" s="177"/>
      <c r="E136" s="179"/>
      <c r="F136" s="181"/>
      <c r="G136" s="181"/>
      <c r="H136" s="164" t="s">
        <v>10</v>
      </c>
      <c r="I136" s="25" t="s">
        <v>7</v>
      </c>
      <c r="J136" s="26" t="s">
        <v>10</v>
      </c>
      <c r="K136" s="38">
        <v>0.9</v>
      </c>
      <c r="L136" s="42">
        <v>1</v>
      </c>
      <c r="M136" s="26" t="s">
        <v>10</v>
      </c>
      <c r="N136" s="166"/>
    </row>
    <row r="137" spans="1:14" ht="20.100000000000001" customHeight="1">
      <c r="A137" s="172"/>
      <c r="B137" s="175"/>
      <c r="C137" s="169"/>
      <c r="D137" s="177"/>
      <c r="E137" s="180"/>
      <c r="F137" s="182"/>
      <c r="G137" s="182"/>
      <c r="H137" s="183"/>
      <c r="I137" s="27" t="s">
        <v>8</v>
      </c>
      <c r="J137" s="28" t="s">
        <v>10</v>
      </c>
      <c r="K137" s="28" t="s">
        <v>10</v>
      </c>
      <c r="L137" s="28" t="s">
        <v>10</v>
      </c>
      <c r="M137" s="28" t="s">
        <v>10</v>
      </c>
      <c r="N137" s="167"/>
    </row>
    <row r="138" spans="1:14" ht="20.100000000000001" customHeight="1">
      <c r="A138" s="136" t="s">
        <v>21</v>
      </c>
      <c r="B138" s="136"/>
      <c r="C138" s="34">
        <f>C134</f>
        <v>95</v>
      </c>
      <c r="D138" s="137" t="s">
        <v>10</v>
      </c>
      <c r="E138" s="143">
        <f>E128+E134</f>
        <v>10</v>
      </c>
      <c r="F138" s="139"/>
      <c r="G138" s="139"/>
      <c r="H138" s="141"/>
      <c r="I138" s="141"/>
      <c r="J138" s="141"/>
      <c r="K138" s="141"/>
      <c r="L138" s="141"/>
      <c r="M138" s="141"/>
      <c r="N138" s="141"/>
    </row>
    <row r="139" spans="1:14" ht="20.100000000000001" customHeight="1">
      <c r="A139" s="136"/>
      <c r="B139" s="136"/>
      <c r="C139" s="35">
        <f>C136</f>
        <v>87.87</v>
      </c>
      <c r="D139" s="137"/>
      <c r="E139" s="144"/>
      <c r="F139" s="140"/>
      <c r="G139" s="140"/>
      <c r="H139" s="142"/>
      <c r="I139" s="142"/>
      <c r="J139" s="142"/>
      <c r="K139" s="142"/>
      <c r="L139" s="142"/>
      <c r="M139" s="142"/>
      <c r="N139" s="142"/>
    </row>
    <row r="140" spans="1:14" s="1" customFormat="1" ht="15.95" customHeight="1">
      <c r="A140" s="145" t="s">
        <v>123</v>
      </c>
      <c r="B140" s="145"/>
      <c r="C140" s="145"/>
      <c r="D140" s="145"/>
      <c r="E140" s="145"/>
      <c r="F140" s="145"/>
      <c r="G140" s="145"/>
      <c r="H140" s="145"/>
      <c r="I140" s="145"/>
      <c r="J140" s="145"/>
      <c r="K140" s="145"/>
      <c r="L140" s="145"/>
      <c r="M140" s="145"/>
      <c r="N140" s="145"/>
    </row>
    <row r="141" spans="1:14" ht="15.95" customHeight="1">
      <c r="A141" s="146" t="s">
        <v>132</v>
      </c>
      <c r="B141" s="147"/>
      <c r="C141" s="147"/>
      <c r="D141" s="147"/>
      <c r="E141" s="147"/>
      <c r="F141" s="147"/>
      <c r="G141" s="147"/>
      <c r="H141" s="147"/>
      <c r="I141" s="147"/>
      <c r="J141" s="147"/>
      <c r="K141" s="147"/>
      <c r="L141" s="147"/>
      <c r="M141" s="147"/>
      <c r="N141" s="148"/>
    </row>
    <row r="142" spans="1:14" ht="15.95" customHeight="1">
      <c r="A142" s="149" t="s">
        <v>29</v>
      </c>
      <c r="B142" s="150" t="s">
        <v>79</v>
      </c>
      <c r="C142" s="153">
        <v>150</v>
      </c>
      <c r="D142" s="155">
        <v>51.88</v>
      </c>
      <c r="E142" s="157">
        <v>11</v>
      </c>
      <c r="F142" s="160">
        <v>44019</v>
      </c>
      <c r="G142" s="160">
        <v>44012</v>
      </c>
      <c r="H142" s="163">
        <v>0.9</v>
      </c>
      <c r="I142" s="22" t="s">
        <v>5</v>
      </c>
      <c r="J142" s="23" t="s">
        <v>10</v>
      </c>
      <c r="K142" s="24">
        <v>1</v>
      </c>
      <c r="L142" s="23" t="s">
        <v>10</v>
      </c>
      <c r="M142" s="23" t="s">
        <v>10</v>
      </c>
      <c r="N142" s="165" t="s">
        <v>188</v>
      </c>
    </row>
    <row r="143" spans="1:14" ht="15.95" customHeight="1">
      <c r="A143" s="149"/>
      <c r="B143" s="151"/>
      <c r="C143" s="154"/>
      <c r="D143" s="156"/>
      <c r="E143" s="158"/>
      <c r="F143" s="161"/>
      <c r="G143" s="161"/>
      <c r="H143" s="164"/>
      <c r="I143" s="25" t="s">
        <v>6</v>
      </c>
      <c r="J143" s="26" t="s">
        <v>10</v>
      </c>
      <c r="K143" s="26" t="s">
        <v>10</v>
      </c>
      <c r="L143" s="26" t="s">
        <v>10</v>
      </c>
      <c r="M143" s="26" t="s">
        <v>10</v>
      </c>
      <c r="N143" s="166"/>
    </row>
    <row r="144" spans="1:14" ht="15.95" customHeight="1">
      <c r="A144" s="149"/>
      <c r="B144" s="151"/>
      <c r="C144" s="168">
        <v>135.28</v>
      </c>
      <c r="D144" s="156"/>
      <c r="E144" s="158"/>
      <c r="F144" s="161"/>
      <c r="G144" s="161"/>
      <c r="H144" s="170">
        <f>D142/C144</f>
        <v>0.38350088704908342</v>
      </c>
      <c r="I144" s="25" t="s">
        <v>7</v>
      </c>
      <c r="J144" s="26" t="s">
        <v>10</v>
      </c>
      <c r="K144" s="38">
        <v>1</v>
      </c>
      <c r="L144" s="26" t="s">
        <v>10</v>
      </c>
      <c r="M144" s="26" t="s">
        <v>10</v>
      </c>
      <c r="N144" s="166"/>
    </row>
    <row r="145" spans="1:14" ht="15.95" customHeight="1">
      <c r="A145" s="149"/>
      <c r="B145" s="152"/>
      <c r="C145" s="169"/>
      <c r="D145" s="156"/>
      <c r="E145" s="159"/>
      <c r="F145" s="162"/>
      <c r="G145" s="162"/>
      <c r="H145" s="171"/>
      <c r="I145" s="27" t="s">
        <v>8</v>
      </c>
      <c r="J145" s="28" t="s">
        <v>10</v>
      </c>
      <c r="K145" s="28" t="s">
        <v>10</v>
      </c>
      <c r="L145" s="28" t="s">
        <v>10</v>
      </c>
      <c r="M145" s="28" t="s">
        <v>10</v>
      </c>
      <c r="N145" s="167"/>
    </row>
    <row r="146" spans="1:14" ht="15.95" customHeight="1">
      <c r="A146" s="136" t="s">
        <v>21</v>
      </c>
      <c r="B146" s="136"/>
      <c r="C146" s="34">
        <f>C142</f>
        <v>150</v>
      </c>
      <c r="D146" s="137">
        <v>51.88</v>
      </c>
      <c r="E146" s="138">
        <f>E136+E142</f>
        <v>11</v>
      </c>
      <c r="F146" s="139"/>
      <c r="G146" s="139"/>
      <c r="H146" s="141"/>
      <c r="I146" s="141"/>
      <c r="J146" s="141"/>
      <c r="K146" s="141"/>
      <c r="L146" s="141"/>
      <c r="M146" s="141"/>
      <c r="N146" s="141"/>
    </row>
    <row r="147" spans="1:14" ht="15.95" customHeight="1">
      <c r="A147" s="136"/>
      <c r="B147" s="136"/>
      <c r="C147" s="35">
        <f>C144</f>
        <v>135.28</v>
      </c>
      <c r="D147" s="137"/>
      <c r="E147" s="138"/>
      <c r="F147" s="140"/>
      <c r="G147" s="140"/>
      <c r="H147" s="142"/>
      <c r="I147" s="142"/>
      <c r="J147" s="142"/>
      <c r="K147" s="142"/>
      <c r="L147" s="142"/>
      <c r="M147" s="142"/>
      <c r="N147" s="142"/>
    </row>
    <row r="148" spans="1:14">
      <c r="C148" s="4"/>
    </row>
  </sheetData>
  <mergeCells count="364">
    <mergeCell ref="I5:I6"/>
    <mergeCell ref="J5:M5"/>
    <mergeCell ref="N5:N6"/>
    <mergeCell ref="A7:N7"/>
    <mergeCell ref="A8:N8"/>
    <mergeCell ref="A9:N9"/>
    <mergeCell ref="A1:N1"/>
    <mergeCell ref="A2:N2"/>
    <mergeCell ref="A4:N4"/>
    <mergeCell ref="A5:A6"/>
    <mergeCell ref="B5:B6"/>
    <mergeCell ref="D5:D6"/>
    <mergeCell ref="E5:E6"/>
    <mergeCell ref="F5:F6"/>
    <mergeCell ref="G5:G6"/>
    <mergeCell ref="H5:H6"/>
    <mergeCell ref="G10:G13"/>
    <mergeCell ref="H10:H11"/>
    <mergeCell ref="N10:N17"/>
    <mergeCell ref="C12:C13"/>
    <mergeCell ref="H12:H13"/>
    <mergeCell ref="A14:A17"/>
    <mergeCell ref="B14:B17"/>
    <mergeCell ref="C14:C15"/>
    <mergeCell ref="D14:D17"/>
    <mergeCell ref="E14:E17"/>
    <mergeCell ref="A10:A13"/>
    <mergeCell ref="B10:B13"/>
    <mergeCell ref="C10:C11"/>
    <mergeCell ref="D10:D13"/>
    <mergeCell ref="E10:E13"/>
    <mergeCell ref="F10:F13"/>
    <mergeCell ref="F14:F17"/>
    <mergeCell ref="G14:G17"/>
    <mergeCell ref="H14:H15"/>
    <mergeCell ref="C16:C17"/>
    <mergeCell ref="H16:H17"/>
    <mergeCell ref="A18:B19"/>
    <mergeCell ref="D18:D19"/>
    <mergeCell ref="E18:E19"/>
    <mergeCell ref="F18:F19"/>
    <mergeCell ref="G18:G19"/>
    <mergeCell ref="H18:N19"/>
    <mergeCell ref="A20:N20"/>
    <mergeCell ref="A21:A24"/>
    <mergeCell ref="B21:B24"/>
    <mergeCell ref="C21:C22"/>
    <mergeCell ref="D21:D24"/>
    <mergeCell ref="E21:E24"/>
    <mergeCell ref="F21:F24"/>
    <mergeCell ref="G21:G24"/>
    <mergeCell ref="H21:H22"/>
    <mergeCell ref="N21:N24"/>
    <mergeCell ref="C23:C24"/>
    <mergeCell ref="H23:H24"/>
    <mergeCell ref="A25:B26"/>
    <mergeCell ref="D25:D26"/>
    <mergeCell ref="E25:E26"/>
    <mergeCell ref="F25:F26"/>
    <mergeCell ref="G25:G26"/>
    <mergeCell ref="H25:N26"/>
    <mergeCell ref="C30:C31"/>
    <mergeCell ref="H30:H31"/>
    <mergeCell ref="A32:B33"/>
    <mergeCell ref="D32:D33"/>
    <mergeCell ref="E32:E33"/>
    <mergeCell ref="F32:F33"/>
    <mergeCell ref="G32:G33"/>
    <mergeCell ref="H32:N33"/>
    <mergeCell ref="A27:N27"/>
    <mergeCell ref="A28:A31"/>
    <mergeCell ref="B28:B31"/>
    <mergeCell ref="C28:C29"/>
    <mergeCell ref="D28:D31"/>
    <mergeCell ref="E28:E31"/>
    <mergeCell ref="F28:F31"/>
    <mergeCell ref="G28:G31"/>
    <mergeCell ref="H28:H29"/>
    <mergeCell ref="N28:N31"/>
    <mergeCell ref="A34:N34"/>
    <mergeCell ref="A35:N35"/>
    <mergeCell ref="A36:A39"/>
    <mergeCell ref="B36:B39"/>
    <mergeCell ref="C36:C37"/>
    <mergeCell ref="D36:D39"/>
    <mergeCell ref="E36:E39"/>
    <mergeCell ref="F36:F39"/>
    <mergeCell ref="G36:G39"/>
    <mergeCell ref="H36:H37"/>
    <mergeCell ref="N36:N39"/>
    <mergeCell ref="C38:C39"/>
    <mergeCell ref="H38:H39"/>
    <mergeCell ref="A40:B41"/>
    <mergeCell ref="D40:D41"/>
    <mergeCell ref="E40:E41"/>
    <mergeCell ref="F40:F41"/>
    <mergeCell ref="G40:G41"/>
    <mergeCell ref="H40:N41"/>
    <mergeCell ref="C45:C46"/>
    <mergeCell ref="H45:H46"/>
    <mergeCell ref="A47:B48"/>
    <mergeCell ref="D47:D48"/>
    <mergeCell ref="E47:E48"/>
    <mergeCell ref="F47:F48"/>
    <mergeCell ref="G47:G48"/>
    <mergeCell ref="H47:N48"/>
    <mergeCell ref="A42:N42"/>
    <mergeCell ref="A43:A46"/>
    <mergeCell ref="B43:B46"/>
    <mergeCell ref="C43:C44"/>
    <mergeCell ref="D43:D46"/>
    <mergeCell ref="E43:E46"/>
    <mergeCell ref="F43:F46"/>
    <mergeCell ref="G43:G46"/>
    <mergeCell ref="H43:H44"/>
    <mergeCell ref="N43:N46"/>
    <mergeCell ref="C52:C53"/>
    <mergeCell ref="H52:H53"/>
    <mergeCell ref="A54:B55"/>
    <mergeCell ref="D54:D55"/>
    <mergeCell ref="E54:E55"/>
    <mergeCell ref="F54:F55"/>
    <mergeCell ref="G54:G55"/>
    <mergeCell ref="H54:N55"/>
    <mergeCell ref="A49:N49"/>
    <mergeCell ref="A50:A53"/>
    <mergeCell ref="B50:B53"/>
    <mergeCell ref="C50:C51"/>
    <mergeCell ref="D50:D53"/>
    <mergeCell ref="E50:E53"/>
    <mergeCell ref="F50:F53"/>
    <mergeCell ref="G50:G53"/>
    <mergeCell ref="H50:H51"/>
    <mergeCell ref="N50:N53"/>
    <mergeCell ref="C59:C60"/>
    <mergeCell ref="H59:H60"/>
    <mergeCell ref="A61:B62"/>
    <mergeCell ref="D61:D62"/>
    <mergeCell ref="E61:E62"/>
    <mergeCell ref="F61:F62"/>
    <mergeCell ref="G61:G62"/>
    <mergeCell ref="H61:N62"/>
    <mergeCell ref="A56:N56"/>
    <mergeCell ref="A57:A60"/>
    <mergeCell ref="B57:B60"/>
    <mergeCell ref="C57:C58"/>
    <mergeCell ref="D57:D60"/>
    <mergeCell ref="E57:E60"/>
    <mergeCell ref="F57:F60"/>
    <mergeCell ref="G57:G60"/>
    <mergeCell ref="H57:H58"/>
    <mergeCell ref="N57:N60"/>
    <mergeCell ref="C66:C67"/>
    <mergeCell ref="H66:H67"/>
    <mergeCell ref="A68:B69"/>
    <mergeCell ref="D68:D69"/>
    <mergeCell ref="E68:E69"/>
    <mergeCell ref="F68:F69"/>
    <mergeCell ref="G68:G69"/>
    <mergeCell ref="H68:N69"/>
    <mergeCell ref="A63:N63"/>
    <mergeCell ref="A64:A67"/>
    <mergeCell ref="B64:B67"/>
    <mergeCell ref="C64:C65"/>
    <mergeCell ref="D64:D67"/>
    <mergeCell ref="E64:E67"/>
    <mergeCell ref="F64:F67"/>
    <mergeCell ref="G64:G67"/>
    <mergeCell ref="H64:H65"/>
    <mergeCell ref="N64:N67"/>
    <mergeCell ref="C73:C74"/>
    <mergeCell ref="H73:H74"/>
    <mergeCell ref="A75:B76"/>
    <mergeCell ref="D75:D76"/>
    <mergeCell ref="E75:E76"/>
    <mergeCell ref="F75:F76"/>
    <mergeCell ref="G75:G76"/>
    <mergeCell ref="H75:N76"/>
    <mergeCell ref="A70:N70"/>
    <mergeCell ref="A71:A74"/>
    <mergeCell ref="B71:B74"/>
    <mergeCell ref="C71:C72"/>
    <mergeCell ref="D71:D74"/>
    <mergeCell ref="E71:E74"/>
    <mergeCell ref="F71:F74"/>
    <mergeCell ref="G71:G74"/>
    <mergeCell ref="H71:H72"/>
    <mergeCell ref="N71:N74"/>
    <mergeCell ref="C80:C81"/>
    <mergeCell ref="H80:H81"/>
    <mergeCell ref="A82:B83"/>
    <mergeCell ref="D82:D83"/>
    <mergeCell ref="E82:E83"/>
    <mergeCell ref="F82:F83"/>
    <mergeCell ref="G82:G83"/>
    <mergeCell ref="H82:N83"/>
    <mergeCell ref="A77:N77"/>
    <mergeCell ref="A78:A81"/>
    <mergeCell ref="B78:B81"/>
    <mergeCell ref="C78:C79"/>
    <mergeCell ref="D78:D81"/>
    <mergeCell ref="E78:E81"/>
    <mergeCell ref="F78:F81"/>
    <mergeCell ref="G78:G81"/>
    <mergeCell ref="H78:H79"/>
    <mergeCell ref="N78:N81"/>
    <mergeCell ref="C87:C88"/>
    <mergeCell ref="H87:H88"/>
    <mergeCell ref="A89:B90"/>
    <mergeCell ref="D89:D90"/>
    <mergeCell ref="E89:E90"/>
    <mergeCell ref="F89:F90"/>
    <mergeCell ref="G89:G90"/>
    <mergeCell ref="H89:N90"/>
    <mergeCell ref="A84:N84"/>
    <mergeCell ref="A85:A88"/>
    <mergeCell ref="B85:B88"/>
    <mergeCell ref="C85:C86"/>
    <mergeCell ref="D85:D88"/>
    <mergeCell ref="E85:E88"/>
    <mergeCell ref="F85:F88"/>
    <mergeCell ref="G85:G88"/>
    <mergeCell ref="H85:H86"/>
    <mergeCell ref="N85:N88"/>
    <mergeCell ref="C94:C95"/>
    <mergeCell ref="H94:H95"/>
    <mergeCell ref="A96:B97"/>
    <mergeCell ref="D96:D97"/>
    <mergeCell ref="E96:E97"/>
    <mergeCell ref="F96:F97"/>
    <mergeCell ref="G96:G97"/>
    <mergeCell ref="H96:N97"/>
    <mergeCell ref="A91:N91"/>
    <mergeCell ref="A92:A95"/>
    <mergeCell ref="B92:B95"/>
    <mergeCell ref="C92:C93"/>
    <mergeCell ref="D92:D95"/>
    <mergeCell ref="E92:E95"/>
    <mergeCell ref="F92:F95"/>
    <mergeCell ref="G92:G95"/>
    <mergeCell ref="H92:H93"/>
    <mergeCell ref="N92:N95"/>
    <mergeCell ref="C101:C102"/>
    <mergeCell ref="H101:H102"/>
    <mergeCell ref="A103:B104"/>
    <mergeCell ref="D103:D104"/>
    <mergeCell ref="E103:E104"/>
    <mergeCell ref="F103:F104"/>
    <mergeCell ref="G103:G104"/>
    <mergeCell ref="H103:N104"/>
    <mergeCell ref="A98:N98"/>
    <mergeCell ref="A99:A102"/>
    <mergeCell ref="B99:B102"/>
    <mergeCell ref="C99:C100"/>
    <mergeCell ref="D99:D102"/>
    <mergeCell ref="E99:E102"/>
    <mergeCell ref="F99:F102"/>
    <mergeCell ref="G99:G102"/>
    <mergeCell ref="H99:H100"/>
    <mergeCell ref="N99:N102"/>
    <mergeCell ref="A105:N105"/>
    <mergeCell ref="A106:N106"/>
    <mergeCell ref="A107:N107"/>
    <mergeCell ref="A108:A111"/>
    <mergeCell ref="B108:B111"/>
    <mergeCell ref="C108:C109"/>
    <mergeCell ref="D108:D111"/>
    <mergeCell ref="E108:E111"/>
    <mergeCell ref="F108:F111"/>
    <mergeCell ref="G108:G111"/>
    <mergeCell ref="H108:H109"/>
    <mergeCell ref="N108:N115"/>
    <mergeCell ref="C110:C111"/>
    <mergeCell ref="H110:H111"/>
    <mergeCell ref="A112:A115"/>
    <mergeCell ref="B112:B115"/>
    <mergeCell ref="C112:C113"/>
    <mergeCell ref="D112:D115"/>
    <mergeCell ref="E112:E115"/>
    <mergeCell ref="F112:F115"/>
    <mergeCell ref="G112:G115"/>
    <mergeCell ref="H112:H113"/>
    <mergeCell ref="C114:C115"/>
    <mergeCell ref="H114:H115"/>
    <mergeCell ref="A116:B117"/>
    <mergeCell ref="D116:D117"/>
    <mergeCell ref="E116:E117"/>
    <mergeCell ref="F116:F117"/>
    <mergeCell ref="G116:G117"/>
    <mergeCell ref="H116:N117"/>
    <mergeCell ref="C121:C122"/>
    <mergeCell ref="H121:H122"/>
    <mergeCell ref="A123:B124"/>
    <mergeCell ref="D123:D124"/>
    <mergeCell ref="E123:E124"/>
    <mergeCell ref="F123:F124"/>
    <mergeCell ref="G123:G124"/>
    <mergeCell ref="H123:N124"/>
    <mergeCell ref="A118:N118"/>
    <mergeCell ref="A119:A122"/>
    <mergeCell ref="B119:B122"/>
    <mergeCell ref="C119:C120"/>
    <mergeCell ref="D119:D122"/>
    <mergeCell ref="E119:E122"/>
    <mergeCell ref="F119:F122"/>
    <mergeCell ref="G119:G122"/>
    <mergeCell ref="H119:H120"/>
    <mergeCell ref="N119:N122"/>
    <mergeCell ref="C128:C129"/>
    <mergeCell ref="H128:H129"/>
    <mergeCell ref="A130:B131"/>
    <mergeCell ref="D130:D131"/>
    <mergeCell ref="E130:E131"/>
    <mergeCell ref="F130:F131"/>
    <mergeCell ref="G130:G131"/>
    <mergeCell ref="H130:N131"/>
    <mergeCell ref="A125:N125"/>
    <mergeCell ref="A126:A129"/>
    <mergeCell ref="B126:B129"/>
    <mergeCell ref="C126:C127"/>
    <mergeCell ref="D126:D129"/>
    <mergeCell ref="E126:E129"/>
    <mergeCell ref="F126:F129"/>
    <mergeCell ref="G126:G129"/>
    <mergeCell ref="H126:H127"/>
    <mergeCell ref="N126:N129"/>
    <mergeCell ref="H144:H145"/>
    <mergeCell ref="A132:N132"/>
    <mergeCell ref="A133:N133"/>
    <mergeCell ref="A134:A137"/>
    <mergeCell ref="B134:B137"/>
    <mergeCell ref="C134:C135"/>
    <mergeCell ref="D134:D137"/>
    <mergeCell ref="E134:E137"/>
    <mergeCell ref="F134:F137"/>
    <mergeCell ref="G134:G137"/>
    <mergeCell ref="H134:H135"/>
    <mergeCell ref="N134:N137"/>
    <mergeCell ref="C136:C137"/>
    <mergeCell ref="H136:H137"/>
    <mergeCell ref="A146:B147"/>
    <mergeCell ref="D146:D147"/>
    <mergeCell ref="E146:E147"/>
    <mergeCell ref="F146:F147"/>
    <mergeCell ref="G146:G147"/>
    <mergeCell ref="H146:N147"/>
    <mergeCell ref="A138:B139"/>
    <mergeCell ref="D138:D139"/>
    <mergeCell ref="E138:E139"/>
    <mergeCell ref="F138:F139"/>
    <mergeCell ref="G138:G139"/>
    <mergeCell ref="H138:N139"/>
    <mergeCell ref="A140:N140"/>
    <mergeCell ref="A141:N141"/>
    <mergeCell ref="A142:A145"/>
    <mergeCell ref="B142:B145"/>
    <mergeCell ref="C142:C143"/>
    <mergeCell ref="D142:D145"/>
    <mergeCell ref="E142:E145"/>
    <mergeCell ref="F142:F145"/>
    <mergeCell ref="G142:G145"/>
    <mergeCell ref="H142:H143"/>
    <mergeCell ref="N142:N145"/>
    <mergeCell ref="C144:C145"/>
  </mergeCells>
  <pageMargins left="1" right="1" top="0.3" bottom="0.3" header="0.3" footer="0.3"/>
  <pageSetup paperSize="5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03"/>
  <sheetViews>
    <sheetView topLeftCell="A76" workbookViewId="0">
      <selection activeCell="P82" sqref="P82"/>
    </sheetView>
  </sheetViews>
  <sheetFormatPr defaultRowHeight="15"/>
  <cols>
    <col min="1" max="1" width="4.140625" style="2" customWidth="1"/>
    <col min="2" max="2" width="30.7109375" style="2" customWidth="1"/>
    <col min="3" max="3" width="14.28515625" style="2" customWidth="1"/>
    <col min="4" max="4" width="14" style="2" customWidth="1"/>
    <col min="5" max="5" width="14.5703125" style="2" customWidth="1"/>
    <col min="6" max="6" width="16.28515625" style="2" customWidth="1"/>
    <col min="7" max="7" width="12.5703125" style="2" customWidth="1"/>
    <col min="8" max="8" width="16.7109375" style="2" customWidth="1"/>
    <col min="9" max="9" width="5" style="2" customWidth="1"/>
    <col min="10" max="10" width="6.28515625" style="2" customWidth="1"/>
    <col min="11" max="11" width="6.7109375" style="2" customWidth="1"/>
    <col min="12" max="12" width="6.42578125" style="2" customWidth="1"/>
    <col min="13" max="13" width="6" style="2" customWidth="1"/>
    <col min="14" max="14" width="36" style="2" customWidth="1"/>
    <col min="15" max="16" width="9.140625" style="2"/>
    <col min="17" max="17" width="19.7109375" style="2" customWidth="1"/>
    <col min="18" max="16384" width="9.140625" style="2"/>
  </cols>
  <sheetData>
    <row r="1" spans="1:14" ht="20.100000000000001" customHeight="1">
      <c r="A1" s="282" t="s">
        <v>23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</row>
    <row r="2" spans="1:14" ht="20.100000000000001" customHeight="1">
      <c r="A2" s="283" t="s">
        <v>0</v>
      </c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</row>
    <row r="3" spans="1:14" ht="20.100000000000001" customHeight="1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ht="20.100000000000001" customHeight="1">
      <c r="A4" s="284" t="s">
        <v>24</v>
      </c>
      <c r="B4" s="284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4"/>
      <c r="N4" s="284"/>
    </row>
    <row r="5" spans="1:14" ht="48" customHeight="1">
      <c r="A5" s="139" t="s">
        <v>1</v>
      </c>
      <c r="B5" s="136" t="s">
        <v>25</v>
      </c>
      <c r="C5" s="19" t="s">
        <v>26</v>
      </c>
      <c r="D5" s="136" t="s">
        <v>242</v>
      </c>
      <c r="E5" s="136" t="s">
        <v>71</v>
      </c>
      <c r="F5" s="136" t="s">
        <v>27</v>
      </c>
      <c r="G5" s="136" t="s">
        <v>2</v>
      </c>
      <c r="H5" s="279" t="s">
        <v>243</v>
      </c>
      <c r="I5" s="277" t="s">
        <v>3</v>
      </c>
      <c r="J5" s="279" t="s">
        <v>28</v>
      </c>
      <c r="K5" s="279"/>
      <c r="L5" s="279"/>
      <c r="M5" s="279"/>
      <c r="N5" s="139" t="s">
        <v>4</v>
      </c>
    </row>
    <row r="6" spans="1:14" ht="33" customHeight="1">
      <c r="A6" s="280"/>
      <c r="B6" s="139"/>
      <c r="C6" s="20" t="s">
        <v>76</v>
      </c>
      <c r="D6" s="139"/>
      <c r="E6" s="139"/>
      <c r="F6" s="139"/>
      <c r="G6" s="139"/>
      <c r="H6" s="285"/>
      <c r="I6" s="278"/>
      <c r="J6" s="21" t="s">
        <v>244</v>
      </c>
      <c r="K6" s="21" t="s">
        <v>245</v>
      </c>
      <c r="L6" s="21" t="s">
        <v>246</v>
      </c>
      <c r="M6" s="21" t="s">
        <v>247</v>
      </c>
      <c r="N6" s="280"/>
    </row>
    <row r="7" spans="1:14" s="1" customFormat="1" ht="15.95" customHeight="1">
      <c r="A7" s="145" t="s">
        <v>196</v>
      </c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</row>
    <row r="8" spans="1:14" s="1" customFormat="1" ht="15.95" customHeight="1">
      <c r="A8" s="145" t="s">
        <v>124</v>
      </c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</row>
    <row r="9" spans="1:14" ht="15.95" customHeight="1">
      <c r="A9" s="146" t="s">
        <v>198</v>
      </c>
      <c r="B9" s="147"/>
      <c r="C9" s="147"/>
      <c r="D9" s="147"/>
      <c r="E9" s="147"/>
      <c r="F9" s="147"/>
      <c r="G9" s="147"/>
      <c r="H9" s="310"/>
      <c r="I9" s="310"/>
      <c r="J9" s="310"/>
      <c r="K9" s="310"/>
      <c r="L9" s="310"/>
      <c r="M9" s="310"/>
      <c r="N9" s="148"/>
    </row>
    <row r="10" spans="1:14" ht="15.95" customHeight="1">
      <c r="A10" s="267" t="s">
        <v>29</v>
      </c>
      <c r="B10" s="189" t="s">
        <v>80</v>
      </c>
      <c r="C10" s="287">
        <v>4</v>
      </c>
      <c r="D10" s="193" t="s">
        <v>10</v>
      </c>
      <c r="E10" s="261">
        <v>1</v>
      </c>
      <c r="F10" s="223">
        <v>43850</v>
      </c>
      <c r="G10" s="223">
        <v>44012</v>
      </c>
      <c r="H10" s="212">
        <v>0.75</v>
      </c>
      <c r="I10" s="22" t="s">
        <v>5</v>
      </c>
      <c r="J10" s="23" t="s">
        <v>10</v>
      </c>
      <c r="K10" s="24">
        <v>1</v>
      </c>
      <c r="L10" s="23" t="s">
        <v>10</v>
      </c>
      <c r="M10" s="23" t="s">
        <v>10</v>
      </c>
      <c r="N10" s="315" t="s">
        <v>197</v>
      </c>
    </row>
    <row r="11" spans="1:14" ht="15.95" customHeight="1">
      <c r="A11" s="267"/>
      <c r="B11" s="190"/>
      <c r="C11" s="288"/>
      <c r="D11" s="193"/>
      <c r="E11" s="158"/>
      <c r="F11" s="224"/>
      <c r="G11" s="224"/>
      <c r="H11" s="213"/>
      <c r="I11" s="25" t="s">
        <v>6</v>
      </c>
      <c r="J11" s="26" t="s">
        <v>10</v>
      </c>
      <c r="K11" s="26" t="s">
        <v>10</v>
      </c>
      <c r="L11" s="26" t="s">
        <v>10</v>
      </c>
      <c r="M11" s="26" t="s">
        <v>10</v>
      </c>
      <c r="N11" s="316"/>
    </row>
    <row r="12" spans="1:14" ht="15.95" customHeight="1">
      <c r="A12" s="267"/>
      <c r="B12" s="190"/>
      <c r="C12" s="266">
        <v>4</v>
      </c>
      <c r="D12" s="193"/>
      <c r="E12" s="158"/>
      <c r="F12" s="224"/>
      <c r="G12" s="224"/>
      <c r="H12" s="213" t="s">
        <v>10</v>
      </c>
      <c r="I12" s="25" t="s">
        <v>7</v>
      </c>
      <c r="J12" s="26" t="s">
        <v>10</v>
      </c>
      <c r="K12" s="38">
        <v>0.25</v>
      </c>
      <c r="L12" s="26">
        <v>0.5</v>
      </c>
      <c r="M12" s="26">
        <v>1</v>
      </c>
      <c r="N12" s="316"/>
    </row>
    <row r="13" spans="1:14" ht="15.95" customHeight="1">
      <c r="A13" s="267"/>
      <c r="B13" s="191"/>
      <c r="C13" s="276"/>
      <c r="D13" s="193"/>
      <c r="E13" s="159"/>
      <c r="F13" s="225"/>
      <c r="G13" s="225"/>
      <c r="H13" s="171"/>
      <c r="I13" s="27" t="s">
        <v>8</v>
      </c>
      <c r="J13" s="28" t="s">
        <v>10</v>
      </c>
      <c r="K13" s="28" t="s">
        <v>10</v>
      </c>
      <c r="L13" s="28" t="s">
        <v>10</v>
      </c>
      <c r="M13" s="28" t="s">
        <v>10</v>
      </c>
      <c r="N13" s="316"/>
    </row>
    <row r="14" spans="1:14" ht="15.95" customHeight="1">
      <c r="A14" s="267" t="s">
        <v>30</v>
      </c>
      <c r="B14" s="173" t="s">
        <v>36</v>
      </c>
      <c r="C14" s="287">
        <f>1.6/1.7*C16</f>
        <v>2.6352941176470588</v>
      </c>
      <c r="D14" s="193">
        <v>1.6</v>
      </c>
      <c r="E14" s="261">
        <v>1</v>
      </c>
      <c r="F14" s="223">
        <v>43850</v>
      </c>
      <c r="G14" s="223">
        <v>44012</v>
      </c>
      <c r="H14" s="212">
        <v>0.95</v>
      </c>
      <c r="I14" s="22" t="s">
        <v>5</v>
      </c>
      <c r="J14" s="23" t="s">
        <v>10</v>
      </c>
      <c r="K14" s="24">
        <v>1</v>
      </c>
      <c r="L14" s="23" t="s">
        <v>10</v>
      </c>
      <c r="M14" s="23" t="s">
        <v>10</v>
      </c>
      <c r="N14" s="316"/>
    </row>
    <row r="15" spans="1:14" ht="15.95" customHeight="1">
      <c r="A15" s="267"/>
      <c r="B15" s="174"/>
      <c r="C15" s="288"/>
      <c r="D15" s="193"/>
      <c r="E15" s="158"/>
      <c r="F15" s="224"/>
      <c r="G15" s="224"/>
      <c r="H15" s="213"/>
      <c r="I15" s="25" t="s">
        <v>6</v>
      </c>
      <c r="J15" s="26" t="s">
        <v>10</v>
      </c>
      <c r="K15" s="26" t="s">
        <v>10</v>
      </c>
      <c r="L15" s="26" t="s">
        <v>10</v>
      </c>
      <c r="M15" s="26" t="s">
        <v>10</v>
      </c>
      <c r="N15" s="316"/>
    </row>
    <row r="16" spans="1:14" ht="15.95" customHeight="1">
      <c r="A16" s="267"/>
      <c r="B16" s="174"/>
      <c r="C16" s="288">
        <v>2.8</v>
      </c>
      <c r="D16" s="193"/>
      <c r="E16" s="158"/>
      <c r="F16" s="224"/>
      <c r="G16" s="224"/>
      <c r="H16" s="213">
        <v>0.57140000000000002</v>
      </c>
      <c r="I16" s="25" t="s">
        <v>7</v>
      </c>
      <c r="J16" s="26" t="s">
        <v>10</v>
      </c>
      <c r="K16" s="38">
        <v>0.92</v>
      </c>
      <c r="L16" s="26">
        <v>1</v>
      </c>
      <c r="M16" s="26" t="s">
        <v>10</v>
      </c>
      <c r="N16" s="316"/>
    </row>
    <row r="17" spans="1:14" ht="15.95" customHeight="1">
      <c r="A17" s="267"/>
      <c r="B17" s="175"/>
      <c r="C17" s="301"/>
      <c r="D17" s="193"/>
      <c r="E17" s="159"/>
      <c r="F17" s="225"/>
      <c r="G17" s="225"/>
      <c r="H17" s="171"/>
      <c r="I17" s="27" t="s">
        <v>8</v>
      </c>
      <c r="J17" s="28" t="s">
        <v>10</v>
      </c>
      <c r="K17" s="28" t="s">
        <v>10</v>
      </c>
      <c r="L17" s="28" t="s">
        <v>10</v>
      </c>
      <c r="M17" s="28" t="s">
        <v>10</v>
      </c>
      <c r="N17" s="317"/>
    </row>
    <row r="18" spans="1:14" ht="15.95" customHeight="1">
      <c r="A18" s="136" t="s">
        <v>21</v>
      </c>
      <c r="B18" s="136"/>
      <c r="C18" s="50">
        <f>C10+C14</f>
        <v>6.6352941176470583</v>
      </c>
      <c r="D18" s="200">
        <v>1.6</v>
      </c>
      <c r="E18" s="138">
        <f>SUM(E10:E17)</f>
        <v>2</v>
      </c>
      <c r="F18" s="139"/>
      <c r="G18" s="139"/>
      <c r="H18" s="141"/>
      <c r="I18" s="141"/>
      <c r="J18" s="141"/>
      <c r="K18" s="141"/>
      <c r="L18" s="141"/>
      <c r="M18" s="141"/>
      <c r="N18" s="141"/>
    </row>
    <row r="19" spans="1:14" ht="15.95" customHeight="1">
      <c r="A19" s="136"/>
      <c r="B19" s="136"/>
      <c r="C19" s="51">
        <f>C12+C16</f>
        <v>6.8</v>
      </c>
      <c r="D19" s="201"/>
      <c r="E19" s="138"/>
      <c r="F19" s="140"/>
      <c r="G19" s="140"/>
      <c r="H19" s="142"/>
      <c r="I19" s="142"/>
      <c r="J19" s="142"/>
      <c r="K19" s="142"/>
      <c r="L19" s="142"/>
      <c r="M19" s="142"/>
      <c r="N19" s="142"/>
    </row>
    <row r="20" spans="1:14" ht="15.95" customHeight="1">
      <c r="A20" s="146" t="s">
        <v>133</v>
      </c>
      <c r="B20" s="147"/>
      <c r="C20" s="147"/>
      <c r="D20" s="147"/>
      <c r="E20" s="147"/>
      <c r="F20" s="147"/>
      <c r="G20" s="147"/>
      <c r="H20" s="310"/>
      <c r="I20" s="310"/>
      <c r="J20" s="310"/>
      <c r="K20" s="310"/>
      <c r="L20" s="310"/>
      <c r="M20" s="310"/>
      <c r="N20" s="148"/>
    </row>
    <row r="21" spans="1:14" ht="15.95" customHeight="1">
      <c r="A21" s="172" t="s">
        <v>29</v>
      </c>
      <c r="B21" s="173" t="s">
        <v>36</v>
      </c>
      <c r="C21" s="287">
        <v>1.6</v>
      </c>
      <c r="D21" s="193" t="s">
        <v>11</v>
      </c>
      <c r="E21" s="298">
        <v>1.7</v>
      </c>
      <c r="F21" s="160">
        <v>43852</v>
      </c>
      <c r="G21" s="197">
        <v>43981</v>
      </c>
      <c r="H21" s="163">
        <v>0.75</v>
      </c>
      <c r="I21" s="22" t="s">
        <v>5</v>
      </c>
      <c r="J21" s="23" t="s">
        <v>10</v>
      </c>
      <c r="K21" s="24">
        <v>1</v>
      </c>
      <c r="L21" s="23" t="s">
        <v>10</v>
      </c>
      <c r="M21" s="23" t="s">
        <v>10</v>
      </c>
      <c r="N21" s="315" t="s">
        <v>199</v>
      </c>
    </row>
    <row r="22" spans="1:14" ht="15.95" customHeight="1">
      <c r="A22" s="172"/>
      <c r="B22" s="174"/>
      <c r="C22" s="288"/>
      <c r="D22" s="193"/>
      <c r="E22" s="299"/>
      <c r="F22" s="181"/>
      <c r="G22" s="210"/>
      <c r="H22" s="164"/>
      <c r="I22" s="25" t="s">
        <v>6</v>
      </c>
      <c r="J22" s="26" t="s">
        <v>10</v>
      </c>
      <c r="K22" s="26" t="s">
        <v>10</v>
      </c>
      <c r="L22" s="26" t="s">
        <v>10</v>
      </c>
      <c r="M22" s="26" t="s">
        <v>10</v>
      </c>
      <c r="N22" s="316"/>
    </row>
    <row r="23" spans="1:14" ht="15.95" customHeight="1">
      <c r="A23" s="172"/>
      <c r="B23" s="174"/>
      <c r="C23" s="288">
        <v>1.7</v>
      </c>
      <c r="D23" s="193"/>
      <c r="E23" s="299"/>
      <c r="F23" s="181"/>
      <c r="G23" s="210"/>
      <c r="H23" s="164" t="s">
        <v>10</v>
      </c>
      <c r="I23" s="25" t="s">
        <v>7</v>
      </c>
      <c r="J23" s="26" t="s">
        <v>10</v>
      </c>
      <c r="K23" s="38">
        <v>1</v>
      </c>
      <c r="L23" s="26" t="s">
        <v>10</v>
      </c>
      <c r="M23" s="26" t="s">
        <v>10</v>
      </c>
      <c r="N23" s="316"/>
    </row>
    <row r="24" spans="1:14" ht="15.95" customHeight="1">
      <c r="A24" s="172"/>
      <c r="B24" s="175"/>
      <c r="C24" s="301"/>
      <c r="D24" s="193"/>
      <c r="E24" s="300"/>
      <c r="F24" s="182"/>
      <c r="G24" s="211"/>
      <c r="H24" s="183"/>
      <c r="I24" s="27" t="s">
        <v>8</v>
      </c>
      <c r="J24" s="28" t="s">
        <v>10</v>
      </c>
      <c r="K24" s="28" t="s">
        <v>10</v>
      </c>
      <c r="L24" s="28" t="s">
        <v>10</v>
      </c>
      <c r="M24" s="28" t="s">
        <v>10</v>
      </c>
      <c r="N24" s="316"/>
    </row>
    <row r="25" spans="1:14" ht="17.100000000000001" customHeight="1">
      <c r="A25" s="292" t="s">
        <v>30</v>
      </c>
      <c r="B25" s="268" t="s">
        <v>60</v>
      </c>
      <c r="C25" s="287">
        <v>3.24</v>
      </c>
      <c r="D25" s="193" t="s">
        <v>11</v>
      </c>
      <c r="E25" s="298">
        <v>3.2</v>
      </c>
      <c r="F25" s="309" t="s">
        <v>37</v>
      </c>
      <c r="G25" s="197">
        <v>43981</v>
      </c>
      <c r="H25" s="163">
        <v>0.7</v>
      </c>
      <c r="I25" s="22" t="s">
        <v>5</v>
      </c>
      <c r="J25" s="23" t="s">
        <v>10</v>
      </c>
      <c r="K25" s="24">
        <v>1</v>
      </c>
      <c r="L25" s="23" t="s">
        <v>10</v>
      </c>
      <c r="M25" s="23" t="s">
        <v>10</v>
      </c>
      <c r="N25" s="316"/>
    </row>
    <row r="26" spans="1:14" ht="17.100000000000001" customHeight="1">
      <c r="A26" s="292"/>
      <c r="B26" s="311"/>
      <c r="C26" s="288"/>
      <c r="D26" s="193"/>
      <c r="E26" s="299"/>
      <c r="F26" s="309"/>
      <c r="G26" s="210"/>
      <c r="H26" s="164"/>
      <c r="I26" s="25" t="s">
        <v>6</v>
      </c>
      <c r="J26" s="26" t="s">
        <v>10</v>
      </c>
      <c r="K26" s="26" t="s">
        <v>10</v>
      </c>
      <c r="L26" s="26" t="s">
        <v>10</v>
      </c>
      <c r="M26" s="26" t="s">
        <v>10</v>
      </c>
      <c r="N26" s="316"/>
    </row>
    <row r="27" spans="1:14" ht="17.100000000000001" customHeight="1">
      <c r="A27" s="292"/>
      <c r="B27" s="311"/>
      <c r="C27" s="288">
        <v>3.2</v>
      </c>
      <c r="D27" s="193"/>
      <c r="E27" s="299"/>
      <c r="F27" s="309"/>
      <c r="G27" s="210"/>
      <c r="H27" s="164" t="s">
        <v>10</v>
      </c>
      <c r="I27" s="25" t="s">
        <v>7</v>
      </c>
      <c r="J27" s="26" t="s">
        <v>10</v>
      </c>
      <c r="K27" s="38">
        <v>1</v>
      </c>
      <c r="L27" s="26" t="s">
        <v>10</v>
      </c>
      <c r="M27" s="26" t="s">
        <v>10</v>
      </c>
      <c r="N27" s="316"/>
    </row>
    <row r="28" spans="1:14" ht="17.100000000000001" customHeight="1">
      <c r="A28" s="292"/>
      <c r="B28" s="312"/>
      <c r="C28" s="301"/>
      <c r="D28" s="193"/>
      <c r="E28" s="300"/>
      <c r="F28" s="309"/>
      <c r="G28" s="211"/>
      <c r="H28" s="183"/>
      <c r="I28" s="27" t="s">
        <v>8</v>
      </c>
      <c r="J28" s="28" t="s">
        <v>10</v>
      </c>
      <c r="K28" s="28" t="s">
        <v>10</v>
      </c>
      <c r="L28" s="28" t="s">
        <v>10</v>
      </c>
      <c r="M28" s="28" t="s">
        <v>10</v>
      </c>
      <c r="N28" s="317"/>
    </row>
    <row r="29" spans="1:14" ht="17.100000000000001" customHeight="1">
      <c r="A29" s="136" t="s">
        <v>21</v>
      </c>
      <c r="B29" s="136"/>
      <c r="C29" s="50">
        <f>C21+C25</f>
        <v>4.84</v>
      </c>
      <c r="D29" s="137" t="s">
        <v>10</v>
      </c>
      <c r="E29" s="138">
        <f>E21+E25</f>
        <v>4.9000000000000004</v>
      </c>
      <c r="F29" s="139"/>
      <c r="G29" s="139"/>
      <c r="H29" s="141"/>
      <c r="I29" s="141"/>
      <c r="J29" s="141"/>
      <c r="K29" s="141"/>
      <c r="L29" s="141"/>
      <c r="M29" s="141"/>
      <c r="N29" s="141"/>
    </row>
    <row r="30" spans="1:14" ht="17.100000000000001" customHeight="1">
      <c r="A30" s="136"/>
      <c r="B30" s="136"/>
      <c r="C30" s="51">
        <f>C27+C23</f>
        <v>4.9000000000000004</v>
      </c>
      <c r="D30" s="137"/>
      <c r="E30" s="138"/>
      <c r="F30" s="140"/>
      <c r="G30" s="140"/>
      <c r="H30" s="142"/>
      <c r="I30" s="142"/>
      <c r="J30" s="142"/>
      <c r="K30" s="142"/>
      <c r="L30" s="142"/>
      <c r="M30" s="142"/>
      <c r="N30" s="142"/>
    </row>
    <row r="31" spans="1:14" ht="15.95" customHeight="1">
      <c r="A31" s="146" t="s">
        <v>134</v>
      </c>
      <c r="B31" s="147"/>
      <c r="C31" s="147"/>
      <c r="D31" s="147"/>
      <c r="E31" s="147"/>
      <c r="F31" s="147"/>
      <c r="G31" s="147"/>
      <c r="H31" s="310"/>
      <c r="I31" s="310"/>
      <c r="J31" s="310"/>
      <c r="K31" s="310"/>
      <c r="L31" s="310"/>
      <c r="M31" s="310"/>
      <c r="N31" s="148"/>
    </row>
    <row r="32" spans="1:14" ht="15.95" customHeight="1">
      <c r="A32" s="172" t="s">
        <v>29</v>
      </c>
      <c r="B32" s="173" t="s">
        <v>81</v>
      </c>
      <c r="C32" s="287">
        <f>1.6/1.7*C34</f>
        <v>3.2941176470588238</v>
      </c>
      <c r="D32" s="193" t="s">
        <v>10</v>
      </c>
      <c r="E32" s="298">
        <v>3.5</v>
      </c>
      <c r="F32" s="160">
        <v>43850</v>
      </c>
      <c r="G32" s="197">
        <v>43981</v>
      </c>
      <c r="H32" s="163">
        <v>0.75</v>
      </c>
      <c r="I32" s="22" t="s">
        <v>5</v>
      </c>
      <c r="J32" s="23" t="s">
        <v>10</v>
      </c>
      <c r="K32" s="24">
        <v>1</v>
      </c>
      <c r="L32" s="23" t="s">
        <v>10</v>
      </c>
      <c r="M32" s="23" t="s">
        <v>10</v>
      </c>
      <c r="N32" s="318" t="s">
        <v>200</v>
      </c>
    </row>
    <row r="33" spans="1:14" ht="15.95" customHeight="1">
      <c r="A33" s="172"/>
      <c r="B33" s="174"/>
      <c r="C33" s="288"/>
      <c r="D33" s="193"/>
      <c r="E33" s="299"/>
      <c r="F33" s="181"/>
      <c r="G33" s="210"/>
      <c r="H33" s="164"/>
      <c r="I33" s="25" t="s">
        <v>6</v>
      </c>
      <c r="J33" s="26" t="s">
        <v>10</v>
      </c>
      <c r="K33" s="26" t="s">
        <v>10</v>
      </c>
      <c r="L33" s="26" t="s">
        <v>10</v>
      </c>
      <c r="M33" s="26" t="s">
        <v>10</v>
      </c>
      <c r="N33" s="319"/>
    </row>
    <row r="34" spans="1:14" ht="15.95" customHeight="1">
      <c r="A34" s="172"/>
      <c r="B34" s="174"/>
      <c r="C34" s="288">
        <v>3.5</v>
      </c>
      <c r="D34" s="193"/>
      <c r="E34" s="299"/>
      <c r="F34" s="181"/>
      <c r="G34" s="210"/>
      <c r="H34" s="164" t="s">
        <v>10</v>
      </c>
      <c r="I34" s="25" t="s">
        <v>7</v>
      </c>
      <c r="J34" s="26" t="s">
        <v>10</v>
      </c>
      <c r="K34" s="38">
        <v>1</v>
      </c>
      <c r="L34" s="26" t="s">
        <v>10</v>
      </c>
      <c r="M34" s="26" t="s">
        <v>10</v>
      </c>
      <c r="N34" s="319"/>
    </row>
    <row r="35" spans="1:14" ht="15.95" customHeight="1">
      <c r="A35" s="172"/>
      <c r="B35" s="175"/>
      <c r="C35" s="301"/>
      <c r="D35" s="193"/>
      <c r="E35" s="300"/>
      <c r="F35" s="182"/>
      <c r="G35" s="211"/>
      <c r="H35" s="183"/>
      <c r="I35" s="27" t="s">
        <v>8</v>
      </c>
      <c r="J35" s="28" t="s">
        <v>10</v>
      </c>
      <c r="K35" s="28" t="s">
        <v>10</v>
      </c>
      <c r="L35" s="28" t="s">
        <v>10</v>
      </c>
      <c r="M35" s="28" t="s">
        <v>10</v>
      </c>
      <c r="N35" s="319"/>
    </row>
    <row r="36" spans="1:14" ht="15.95" customHeight="1">
      <c r="A36" s="292" t="s">
        <v>30</v>
      </c>
      <c r="B36" s="173" t="s">
        <v>82</v>
      </c>
      <c r="C36" s="287">
        <f>1.6/1.7*C38</f>
        <v>3.3882352941176475</v>
      </c>
      <c r="D36" s="193" t="s">
        <v>10</v>
      </c>
      <c r="E36" s="298">
        <v>3.6</v>
      </c>
      <c r="F36" s="160">
        <v>43850</v>
      </c>
      <c r="G36" s="197">
        <v>43981</v>
      </c>
      <c r="H36" s="163">
        <v>0.7</v>
      </c>
      <c r="I36" s="22" t="s">
        <v>5</v>
      </c>
      <c r="J36" s="23" t="s">
        <v>10</v>
      </c>
      <c r="K36" s="24">
        <v>1</v>
      </c>
      <c r="L36" s="23" t="s">
        <v>10</v>
      </c>
      <c r="M36" s="23" t="s">
        <v>10</v>
      </c>
      <c r="N36" s="319"/>
    </row>
    <row r="37" spans="1:14" ht="15.95" customHeight="1">
      <c r="A37" s="292"/>
      <c r="B37" s="174"/>
      <c r="C37" s="288"/>
      <c r="D37" s="193"/>
      <c r="E37" s="299"/>
      <c r="F37" s="181"/>
      <c r="G37" s="210"/>
      <c r="H37" s="164"/>
      <c r="I37" s="25" t="s">
        <v>6</v>
      </c>
      <c r="J37" s="26" t="s">
        <v>10</v>
      </c>
      <c r="K37" s="26" t="s">
        <v>10</v>
      </c>
      <c r="L37" s="26" t="s">
        <v>10</v>
      </c>
      <c r="M37" s="26" t="s">
        <v>10</v>
      </c>
      <c r="N37" s="319"/>
    </row>
    <row r="38" spans="1:14" ht="15.95" customHeight="1">
      <c r="A38" s="292"/>
      <c r="B38" s="174"/>
      <c r="C38" s="288">
        <v>3.6</v>
      </c>
      <c r="D38" s="193"/>
      <c r="E38" s="299"/>
      <c r="F38" s="181"/>
      <c r="G38" s="210"/>
      <c r="H38" s="164" t="s">
        <v>10</v>
      </c>
      <c r="I38" s="25" t="s">
        <v>7</v>
      </c>
      <c r="J38" s="26" t="s">
        <v>10</v>
      </c>
      <c r="K38" s="38">
        <v>1</v>
      </c>
      <c r="L38" s="26" t="s">
        <v>10</v>
      </c>
      <c r="M38" s="26" t="s">
        <v>10</v>
      </c>
      <c r="N38" s="319"/>
    </row>
    <row r="39" spans="1:14" ht="15.95" customHeight="1">
      <c r="A39" s="292"/>
      <c r="B39" s="175"/>
      <c r="C39" s="301"/>
      <c r="D39" s="193"/>
      <c r="E39" s="300"/>
      <c r="F39" s="182"/>
      <c r="G39" s="211"/>
      <c r="H39" s="183"/>
      <c r="I39" s="27" t="s">
        <v>8</v>
      </c>
      <c r="J39" s="28" t="s">
        <v>10</v>
      </c>
      <c r="K39" s="28" t="s">
        <v>10</v>
      </c>
      <c r="L39" s="28" t="s">
        <v>10</v>
      </c>
      <c r="M39" s="28" t="s">
        <v>10</v>
      </c>
      <c r="N39" s="320"/>
    </row>
    <row r="40" spans="1:14" ht="15.95" customHeight="1">
      <c r="A40" s="136" t="s">
        <v>21</v>
      </c>
      <c r="B40" s="136"/>
      <c r="C40" s="50">
        <f>C32+C36</f>
        <v>6.6823529411764717</v>
      </c>
      <c r="D40" s="137" t="s">
        <v>10</v>
      </c>
      <c r="E40" s="313">
        <f>E32+E36</f>
        <v>7.1</v>
      </c>
      <c r="F40" s="139"/>
      <c r="G40" s="139"/>
      <c r="H40" s="141"/>
      <c r="I40" s="141"/>
      <c r="J40" s="141"/>
      <c r="K40" s="141"/>
      <c r="L40" s="141"/>
      <c r="M40" s="141"/>
      <c r="N40" s="141"/>
    </row>
    <row r="41" spans="1:14" ht="15.95" customHeight="1">
      <c r="A41" s="136"/>
      <c r="B41" s="136"/>
      <c r="C41" s="51">
        <f>C34+C38</f>
        <v>7.1</v>
      </c>
      <c r="D41" s="137"/>
      <c r="E41" s="314"/>
      <c r="F41" s="140"/>
      <c r="G41" s="140"/>
      <c r="H41" s="142"/>
      <c r="I41" s="142"/>
      <c r="J41" s="142"/>
      <c r="K41" s="142"/>
      <c r="L41" s="142"/>
      <c r="M41" s="142"/>
      <c r="N41" s="142"/>
    </row>
    <row r="42" spans="1:14" ht="20.100000000000001" customHeight="1">
      <c r="A42" s="146" t="s">
        <v>201</v>
      </c>
      <c r="B42" s="147"/>
      <c r="C42" s="147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8"/>
    </row>
    <row r="43" spans="1:14" ht="14.1" customHeight="1">
      <c r="A43" s="172" t="s">
        <v>29</v>
      </c>
      <c r="B43" s="173" t="s">
        <v>13</v>
      </c>
      <c r="C43" s="291">
        <f>1.6/1.7*C45</f>
        <v>0.94117647058823539</v>
      </c>
      <c r="D43" s="323">
        <v>0.5</v>
      </c>
      <c r="E43" s="286">
        <v>0.5</v>
      </c>
      <c r="F43" s="197">
        <v>43848</v>
      </c>
      <c r="G43" s="197">
        <v>43981</v>
      </c>
      <c r="H43" s="235">
        <v>0.75</v>
      </c>
      <c r="I43" s="22" t="s">
        <v>5</v>
      </c>
      <c r="J43" s="23" t="s">
        <v>10</v>
      </c>
      <c r="K43" s="40">
        <v>1</v>
      </c>
      <c r="L43" s="23" t="s">
        <v>10</v>
      </c>
      <c r="M43" s="23" t="s">
        <v>10</v>
      </c>
      <c r="N43" s="315" t="s">
        <v>202</v>
      </c>
    </row>
    <row r="44" spans="1:14" ht="14.1" customHeight="1">
      <c r="A44" s="172"/>
      <c r="B44" s="174"/>
      <c r="C44" s="266"/>
      <c r="D44" s="323"/>
      <c r="E44" s="233"/>
      <c r="F44" s="210"/>
      <c r="G44" s="210"/>
      <c r="H44" s="228"/>
      <c r="I44" s="25" t="s">
        <v>6</v>
      </c>
      <c r="J44" s="26" t="s">
        <v>10</v>
      </c>
      <c r="K44" s="26" t="s">
        <v>10</v>
      </c>
      <c r="L44" s="26" t="s">
        <v>10</v>
      </c>
      <c r="M44" s="26" t="s">
        <v>10</v>
      </c>
      <c r="N44" s="316"/>
    </row>
    <row r="45" spans="1:14" ht="14.1" customHeight="1">
      <c r="A45" s="172"/>
      <c r="B45" s="174"/>
      <c r="C45" s="266">
        <v>1</v>
      </c>
      <c r="D45" s="323"/>
      <c r="E45" s="233"/>
      <c r="F45" s="210"/>
      <c r="G45" s="210"/>
      <c r="H45" s="228">
        <f>D43/C45</f>
        <v>0.5</v>
      </c>
      <c r="I45" s="25" t="s">
        <v>7</v>
      </c>
      <c r="J45" s="26" t="s">
        <v>10</v>
      </c>
      <c r="K45" s="38">
        <v>1</v>
      </c>
      <c r="L45" s="26" t="s">
        <v>10</v>
      </c>
      <c r="M45" s="26" t="s">
        <v>10</v>
      </c>
      <c r="N45" s="316"/>
    </row>
    <row r="46" spans="1:14" ht="14.1" customHeight="1">
      <c r="A46" s="172"/>
      <c r="B46" s="175"/>
      <c r="C46" s="276"/>
      <c r="D46" s="323"/>
      <c r="E46" s="234"/>
      <c r="F46" s="211"/>
      <c r="G46" s="211"/>
      <c r="H46" s="220"/>
      <c r="I46" s="27" t="s">
        <v>8</v>
      </c>
      <c r="J46" s="28" t="s">
        <v>10</v>
      </c>
      <c r="K46" s="28" t="s">
        <v>10</v>
      </c>
      <c r="L46" s="28" t="s">
        <v>10</v>
      </c>
      <c r="M46" s="28" t="s">
        <v>10</v>
      </c>
      <c r="N46" s="316"/>
    </row>
    <row r="47" spans="1:14" ht="14.1" customHeight="1">
      <c r="A47" s="292" t="s">
        <v>30</v>
      </c>
      <c r="B47" s="173" t="s">
        <v>14</v>
      </c>
      <c r="C47" s="291">
        <f>1.6/1.7*C49</f>
        <v>0.4705882352941177</v>
      </c>
      <c r="D47" s="323">
        <v>0.4</v>
      </c>
      <c r="E47" s="286">
        <v>0.1</v>
      </c>
      <c r="F47" s="197">
        <v>43848</v>
      </c>
      <c r="G47" s="197">
        <v>43981</v>
      </c>
      <c r="H47" s="235">
        <v>0.7</v>
      </c>
      <c r="I47" s="22" t="s">
        <v>5</v>
      </c>
      <c r="J47" s="23" t="s">
        <v>10</v>
      </c>
      <c r="K47" s="24">
        <v>1</v>
      </c>
      <c r="L47" s="23" t="s">
        <v>10</v>
      </c>
      <c r="M47" s="23" t="s">
        <v>10</v>
      </c>
      <c r="N47" s="316"/>
    </row>
    <row r="48" spans="1:14" ht="14.1" customHeight="1">
      <c r="A48" s="292"/>
      <c r="B48" s="174"/>
      <c r="C48" s="266"/>
      <c r="D48" s="323"/>
      <c r="E48" s="233"/>
      <c r="F48" s="210"/>
      <c r="G48" s="210"/>
      <c r="H48" s="228"/>
      <c r="I48" s="25" t="s">
        <v>6</v>
      </c>
      <c r="J48" s="26" t="s">
        <v>10</v>
      </c>
      <c r="K48" s="26" t="s">
        <v>10</v>
      </c>
      <c r="L48" s="26" t="s">
        <v>10</v>
      </c>
      <c r="M48" s="26" t="s">
        <v>10</v>
      </c>
      <c r="N48" s="316"/>
    </row>
    <row r="49" spans="1:17" ht="14.1" customHeight="1">
      <c r="A49" s="292"/>
      <c r="B49" s="174"/>
      <c r="C49" s="266">
        <v>0.5</v>
      </c>
      <c r="D49" s="323"/>
      <c r="E49" s="233"/>
      <c r="F49" s="210"/>
      <c r="G49" s="210"/>
      <c r="H49" s="228">
        <f>D47/C49</f>
        <v>0.8</v>
      </c>
      <c r="I49" s="25" t="s">
        <v>7</v>
      </c>
      <c r="J49" s="26" t="s">
        <v>10</v>
      </c>
      <c r="K49" s="38">
        <v>1</v>
      </c>
      <c r="L49" s="26" t="s">
        <v>10</v>
      </c>
      <c r="M49" s="26" t="s">
        <v>10</v>
      </c>
      <c r="N49" s="316"/>
    </row>
    <row r="50" spans="1:17" ht="14.1" customHeight="1">
      <c r="A50" s="292"/>
      <c r="B50" s="175"/>
      <c r="C50" s="276"/>
      <c r="D50" s="323"/>
      <c r="E50" s="234"/>
      <c r="F50" s="211"/>
      <c r="G50" s="211"/>
      <c r="H50" s="220"/>
      <c r="I50" s="27" t="s">
        <v>8</v>
      </c>
      <c r="J50" s="28" t="s">
        <v>10</v>
      </c>
      <c r="K50" s="28" t="s">
        <v>10</v>
      </c>
      <c r="L50" s="28" t="s">
        <v>10</v>
      </c>
      <c r="M50" s="28" t="s">
        <v>10</v>
      </c>
      <c r="N50" s="316"/>
    </row>
    <row r="51" spans="1:17" ht="14.1" customHeight="1">
      <c r="A51" s="172" t="s">
        <v>38</v>
      </c>
      <c r="B51" s="173" t="s">
        <v>15</v>
      </c>
      <c r="C51" s="287">
        <f>1.6/1.7*C53</f>
        <v>0.4705882352941177</v>
      </c>
      <c r="D51" s="321" t="s">
        <v>11</v>
      </c>
      <c r="E51" s="178">
        <v>0.5</v>
      </c>
      <c r="F51" s="197">
        <v>43848</v>
      </c>
      <c r="G51" s="197">
        <v>43981</v>
      </c>
      <c r="H51" s="163">
        <v>0.5</v>
      </c>
      <c r="I51" s="22" t="s">
        <v>5</v>
      </c>
      <c r="J51" s="23" t="s">
        <v>10</v>
      </c>
      <c r="K51" s="24">
        <v>1</v>
      </c>
      <c r="L51" s="23" t="s">
        <v>10</v>
      </c>
      <c r="M51" s="23" t="s">
        <v>10</v>
      </c>
      <c r="N51" s="316"/>
    </row>
    <row r="52" spans="1:17" ht="14.1" customHeight="1">
      <c r="A52" s="172"/>
      <c r="B52" s="174"/>
      <c r="C52" s="288"/>
      <c r="D52" s="321"/>
      <c r="E52" s="179"/>
      <c r="F52" s="210"/>
      <c r="G52" s="210"/>
      <c r="H52" s="164"/>
      <c r="I52" s="25" t="s">
        <v>6</v>
      </c>
      <c r="J52" s="26" t="s">
        <v>10</v>
      </c>
      <c r="K52" s="26" t="s">
        <v>10</v>
      </c>
      <c r="L52" s="26" t="s">
        <v>10</v>
      </c>
      <c r="M52" s="26" t="s">
        <v>10</v>
      </c>
      <c r="N52" s="316"/>
    </row>
    <row r="53" spans="1:17" ht="14.1" customHeight="1">
      <c r="A53" s="172"/>
      <c r="B53" s="174"/>
      <c r="C53" s="288">
        <v>0.5</v>
      </c>
      <c r="D53" s="321"/>
      <c r="E53" s="179"/>
      <c r="F53" s="210"/>
      <c r="G53" s="210"/>
      <c r="H53" s="164" t="s">
        <v>10</v>
      </c>
      <c r="I53" s="25" t="s">
        <v>7</v>
      </c>
      <c r="J53" s="26" t="s">
        <v>10</v>
      </c>
      <c r="K53" s="38">
        <v>1</v>
      </c>
      <c r="L53" s="26" t="s">
        <v>10</v>
      </c>
      <c r="M53" s="26" t="s">
        <v>10</v>
      </c>
      <c r="N53" s="316"/>
    </row>
    <row r="54" spans="1:17" ht="14.1" customHeight="1">
      <c r="A54" s="172"/>
      <c r="B54" s="175"/>
      <c r="C54" s="301"/>
      <c r="D54" s="321"/>
      <c r="E54" s="180"/>
      <c r="F54" s="211"/>
      <c r="G54" s="211"/>
      <c r="H54" s="183"/>
      <c r="I54" s="27" t="s">
        <v>8</v>
      </c>
      <c r="J54" s="28" t="s">
        <v>10</v>
      </c>
      <c r="K54" s="28" t="s">
        <v>10</v>
      </c>
      <c r="L54" s="28" t="s">
        <v>10</v>
      </c>
      <c r="M54" s="28" t="s">
        <v>10</v>
      </c>
      <c r="N54" s="317"/>
    </row>
    <row r="55" spans="1:17" ht="14.1" customHeight="1">
      <c r="A55" s="136" t="s">
        <v>21</v>
      </c>
      <c r="B55" s="136"/>
      <c r="C55" s="50">
        <f>C43+C47+C51</f>
        <v>1.8823529411764708</v>
      </c>
      <c r="D55" s="138">
        <f>SUM(D43:D54)</f>
        <v>0.9</v>
      </c>
      <c r="E55" s="138">
        <f>E43+E47+E51</f>
        <v>1.1000000000000001</v>
      </c>
      <c r="F55" s="139"/>
      <c r="G55" s="139"/>
      <c r="H55" s="141"/>
      <c r="I55" s="141"/>
      <c r="J55" s="141"/>
      <c r="K55" s="141"/>
      <c r="L55" s="141"/>
      <c r="M55" s="141"/>
      <c r="N55" s="141"/>
    </row>
    <row r="56" spans="1:17" ht="14.1" customHeight="1">
      <c r="A56" s="136"/>
      <c r="B56" s="136"/>
      <c r="C56" s="51">
        <f>C45+C49+C53</f>
        <v>2</v>
      </c>
      <c r="D56" s="138"/>
      <c r="E56" s="138"/>
      <c r="F56" s="140"/>
      <c r="G56" s="140"/>
      <c r="H56" s="142"/>
      <c r="I56" s="142"/>
      <c r="J56" s="142"/>
      <c r="K56" s="142"/>
      <c r="L56" s="142"/>
      <c r="M56" s="142"/>
      <c r="N56" s="142"/>
    </row>
    <row r="57" spans="1:17" ht="20.100000000000001" customHeight="1">
      <c r="A57" s="146" t="s">
        <v>135</v>
      </c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8"/>
    </row>
    <row r="58" spans="1:17" ht="15.95" customHeight="1">
      <c r="A58" s="172" t="s">
        <v>29</v>
      </c>
      <c r="B58" s="173" t="s">
        <v>31</v>
      </c>
      <c r="C58" s="153">
        <f>1.6/1.7*C60</f>
        <v>15.416470588235295</v>
      </c>
      <c r="D58" s="231">
        <v>11.96</v>
      </c>
      <c r="E58" s="286">
        <f>C63-D58</f>
        <v>4.4199999999999982</v>
      </c>
      <c r="F58" s="197">
        <v>43692</v>
      </c>
      <c r="G58" s="223">
        <v>43876</v>
      </c>
      <c r="H58" s="235">
        <v>1</v>
      </c>
      <c r="I58" s="39" t="s">
        <v>5</v>
      </c>
      <c r="J58" s="37" t="s">
        <v>10</v>
      </c>
      <c r="K58" s="40" t="s">
        <v>10</v>
      </c>
      <c r="L58" s="37" t="s">
        <v>10</v>
      </c>
      <c r="M58" s="37" t="s">
        <v>10</v>
      </c>
      <c r="N58" s="245" t="s">
        <v>169</v>
      </c>
      <c r="O58" s="12"/>
      <c r="P58" s="13"/>
      <c r="Q58" s="13"/>
    </row>
    <row r="59" spans="1:17" ht="15.95" customHeight="1">
      <c r="A59" s="172"/>
      <c r="B59" s="174"/>
      <c r="C59" s="154"/>
      <c r="D59" s="231"/>
      <c r="E59" s="233"/>
      <c r="F59" s="198"/>
      <c r="G59" s="224"/>
      <c r="H59" s="228"/>
      <c r="I59" s="41" t="s">
        <v>6</v>
      </c>
      <c r="J59" s="42" t="s">
        <v>10</v>
      </c>
      <c r="K59" s="42" t="s">
        <v>10</v>
      </c>
      <c r="L59" s="42" t="s">
        <v>10</v>
      </c>
      <c r="M59" s="42" t="s">
        <v>10</v>
      </c>
      <c r="N59" s="246"/>
      <c r="O59" s="12"/>
      <c r="P59" s="13"/>
      <c r="Q59" s="13"/>
    </row>
    <row r="60" spans="1:17" ht="15.95" customHeight="1">
      <c r="A60" s="172"/>
      <c r="B60" s="174"/>
      <c r="C60" s="168">
        <v>16.38</v>
      </c>
      <c r="D60" s="231"/>
      <c r="E60" s="233"/>
      <c r="F60" s="198"/>
      <c r="G60" s="224"/>
      <c r="H60" s="228">
        <f>D58/C60</f>
        <v>0.73015873015873023</v>
      </c>
      <c r="I60" s="41" t="s">
        <v>7</v>
      </c>
      <c r="J60" s="42" t="s">
        <v>10</v>
      </c>
      <c r="K60" s="43">
        <v>1</v>
      </c>
      <c r="L60" s="42" t="s">
        <v>10</v>
      </c>
      <c r="M60" s="42" t="s">
        <v>10</v>
      </c>
      <c r="N60" s="246"/>
    </row>
    <row r="61" spans="1:17" ht="15.95" customHeight="1">
      <c r="A61" s="172"/>
      <c r="B61" s="175"/>
      <c r="C61" s="169"/>
      <c r="D61" s="231"/>
      <c r="E61" s="234"/>
      <c r="F61" s="199"/>
      <c r="G61" s="225"/>
      <c r="H61" s="220"/>
      <c r="I61" s="44" t="s">
        <v>8</v>
      </c>
      <c r="J61" s="45" t="s">
        <v>10</v>
      </c>
      <c r="K61" s="45" t="s">
        <v>10</v>
      </c>
      <c r="L61" s="45" t="s">
        <v>10</v>
      </c>
      <c r="M61" s="45" t="s">
        <v>10</v>
      </c>
      <c r="N61" s="247"/>
    </row>
    <row r="62" spans="1:17" ht="15.95" customHeight="1">
      <c r="A62" s="185" t="s">
        <v>21</v>
      </c>
      <c r="B62" s="186"/>
      <c r="C62" s="34">
        <f>C58</f>
        <v>15.416470588235295</v>
      </c>
      <c r="D62" s="200">
        <v>11.96</v>
      </c>
      <c r="E62" s="138">
        <f>E58</f>
        <v>4.4199999999999982</v>
      </c>
      <c r="F62" s="226"/>
      <c r="G62" s="139"/>
      <c r="H62" s="141"/>
      <c r="I62" s="141"/>
      <c r="J62" s="141"/>
      <c r="K62" s="141"/>
      <c r="L62" s="141"/>
      <c r="M62" s="141"/>
      <c r="N62" s="141"/>
    </row>
    <row r="63" spans="1:17" ht="15.95" customHeight="1">
      <c r="A63" s="187"/>
      <c r="B63" s="188"/>
      <c r="C63" s="35">
        <f>C60</f>
        <v>16.38</v>
      </c>
      <c r="D63" s="201"/>
      <c r="E63" s="138"/>
      <c r="F63" s="140"/>
      <c r="G63" s="140"/>
      <c r="H63" s="142"/>
      <c r="I63" s="142"/>
      <c r="J63" s="142"/>
      <c r="K63" s="142"/>
      <c r="L63" s="142"/>
      <c r="M63" s="142"/>
      <c r="N63" s="142"/>
    </row>
    <row r="64" spans="1:17" ht="20.100000000000001" customHeight="1">
      <c r="A64" s="146" t="s">
        <v>136</v>
      </c>
      <c r="B64" s="147"/>
      <c r="C64" s="147"/>
      <c r="D64" s="147"/>
      <c r="E64" s="147"/>
      <c r="F64" s="147"/>
      <c r="G64" s="147"/>
      <c r="H64" s="310"/>
      <c r="I64" s="310"/>
      <c r="J64" s="310"/>
      <c r="K64" s="310"/>
      <c r="L64" s="310"/>
      <c r="M64" s="310"/>
      <c r="N64" s="148"/>
    </row>
    <row r="65" spans="1:17" ht="14.1" customHeight="1">
      <c r="A65" s="172" t="s">
        <v>29</v>
      </c>
      <c r="B65" s="189" t="s">
        <v>170</v>
      </c>
      <c r="C65" s="291">
        <f>1.6/1.7*C67</f>
        <v>3.2</v>
      </c>
      <c r="D65" s="206">
        <v>1</v>
      </c>
      <c r="E65" s="286">
        <v>2.4</v>
      </c>
      <c r="F65" s="197">
        <v>43750</v>
      </c>
      <c r="G65" s="223">
        <v>43889</v>
      </c>
      <c r="H65" s="212">
        <v>1</v>
      </c>
      <c r="I65" s="39" t="s">
        <v>5</v>
      </c>
      <c r="J65" s="37" t="s">
        <v>10</v>
      </c>
      <c r="K65" s="52"/>
      <c r="L65" s="37" t="s">
        <v>10</v>
      </c>
      <c r="M65" s="37" t="s">
        <v>10</v>
      </c>
      <c r="N65" s="315" t="s">
        <v>203</v>
      </c>
      <c r="O65" s="12"/>
      <c r="P65" s="13"/>
      <c r="Q65" s="13"/>
    </row>
    <row r="66" spans="1:17" ht="14.1" customHeight="1">
      <c r="A66" s="172"/>
      <c r="B66" s="190"/>
      <c r="C66" s="266"/>
      <c r="D66" s="206"/>
      <c r="E66" s="233"/>
      <c r="F66" s="210"/>
      <c r="G66" s="224"/>
      <c r="H66" s="213"/>
      <c r="I66" s="41" t="s">
        <v>6</v>
      </c>
      <c r="J66" s="42" t="s">
        <v>10</v>
      </c>
      <c r="K66" s="42" t="s">
        <v>10</v>
      </c>
      <c r="L66" s="42" t="s">
        <v>10</v>
      </c>
      <c r="M66" s="42" t="s">
        <v>10</v>
      </c>
      <c r="N66" s="316"/>
      <c r="O66" s="12"/>
      <c r="P66" s="13"/>
      <c r="Q66" s="13"/>
    </row>
    <row r="67" spans="1:17" ht="14.1" customHeight="1">
      <c r="A67" s="172"/>
      <c r="B67" s="190"/>
      <c r="C67" s="266">
        <v>3.4</v>
      </c>
      <c r="D67" s="206"/>
      <c r="E67" s="233"/>
      <c r="F67" s="210"/>
      <c r="G67" s="224"/>
      <c r="H67" s="228">
        <f>D65/C67</f>
        <v>0.29411764705882354</v>
      </c>
      <c r="I67" s="41" t="s">
        <v>7</v>
      </c>
      <c r="J67" s="42" t="s">
        <v>10</v>
      </c>
      <c r="K67" s="38">
        <v>1</v>
      </c>
      <c r="L67" s="42" t="s">
        <v>10</v>
      </c>
      <c r="M67" s="42" t="s">
        <v>10</v>
      </c>
      <c r="N67" s="316"/>
    </row>
    <row r="68" spans="1:17" ht="14.1" customHeight="1">
      <c r="A68" s="172"/>
      <c r="B68" s="191"/>
      <c r="C68" s="276"/>
      <c r="D68" s="206"/>
      <c r="E68" s="234"/>
      <c r="F68" s="211"/>
      <c r="G68" s="225"/>
      <c r="H68" s="220"/>
      <c r="I68" s="44" t="s">
        <v>8</v>
      </c>
      <c r="J68" s="45" t="s">
        <v>10</v>
      </c>
      <c r="K68" s="28" t="s">
        <v>10</v>
      </c>
      <c r="L68" s="45" t="s">
        <v>10</v>
      </c>
      <c r="M68" s="45" t="s">
        <v>10</v>
      </c>
      <c r="N68" s="316"/>
    </row>
    <row r="69" spans="1:17" ht="14.1" customHeight="1">
      <c r="A69" s="292" t="s">
        <v>30</v>
      </c>
      <c r="B69" s="189" t="s">
        <v>171</v>
      </c>
      <c r="C69" s="291">
        <f>1.6/1.7*C71</f>
        <v>0.75294117647058834</v>
      </c>
      <c r="D69" s="206" t="s">
        <v>11</v>
      </c>
      <c r="E69" s="286">
        <v>0.8</v>
      </c>
      <c r="F69" s="197">
        <v>43750</v>
      </c>
      <c r="G69" s="197">
        <v>43981</v>
      </c>
      <c r="H69" s="235">
        <v>0.5</v>
      </c>
      <c r="I69" s="39" t="s">
        <v>5</v>
      </c>
      <c r="J69" s="37" t="s">
        <v>10</v>
      </c>
      <c r="K69" s="24">
        <v>1</v>
      </c>
      <c r="L69" s="37" t="s">
        <v>10</v>
      </c>
      <c r="M69" s="37" t="s">
        <v>10</v>
      </c>
      <c r="N69" s="316"/>
    </row>
    <row r="70" spans="1:17" ht="14.1" customHeight="1">
      <c r="A70" s="292"/>
      <c r="B70" s="190"/>
      <c r="C70" s="266"/>
      <c r="D70" s="206"/>
      <c r="E70" s="233"/>
      <c r="F70" s="210"/>
      <c r="G70" s="210"/>
      <c r="H70" s="228"/>
      <c r="I70" s="41" t="s">
        <v>6</v>
      </c>
      <c r="J70" s="42" t="s">
        <v>10</v>
      </c>
      <c r="K70" s="26" t="s">
        <v>10</v>
      </c>
      <c r="L70" s="42" t="s">
        <v>10</v>
      </c>
      <c r="M70" s="42" t="s">
        <v>10</v>
      </c>
      <c r="N70" s="316"/>
    </row>
    <row r="71" spans="1:17" ht="14.1" customHeight="1">
      <c r="A71" s="292"/>
      <c r="B71" s="190"/>
      <c r="C71" s="266">
        <v>0.8</v>
      </c>
      <c r="D71" s="206"/>
      <c r="E71" s="233"/>
      <c r="F71" s="210"/>
      <c r="G71" s="210"/>
      <c r="H71" s="228" t="s">
        <v>10</v>
      </c>
      <c r="I71" s="41" t="s">
        <v>7</v>
      </c>
      <c r="J71" s="42" t="s">
        <v>10</v>
      </c>
      <c r="K71" s="38">
        <v>1</v>
      </c>
      <c r="L71" s="42" t="s">
        <v>10</v>
      </c>
      <c r="M71" s="42" t="s">
        <v>10</v>
      </c>
      <c r="N71" s="316"/>
    </row>
    <row r="72" spans="1:17" ht="14.1" customHeight="1">
      <c r="A72" s="292"/>
      <c r="B72" s="191"/>
      <c r="C72" s="276"/>
      <c r="D72" s="206"/>
      <c r="E72" s="234"/>
      <c r="F72" s="211"/>
      <c r="G72" s="211"/>
      <c r="H72" s="220"/>
      <c r="I72" s="44" t="s">
        <v>8</v>
      </c>
      <c r="J72" s="45" t="s">
        <v>10</v>
      </c>
      <c r="K72" s="28" t="s">
        <v>10</v>
      </c>
      <c r="L72" s="45" t="s">
        <v>10</v>
      </c>
      <c r="M72" s="45" t="s">
        <v>10</v>
      </c>
      <c r="N72" s="316"/>
    </row>
    <row r="73" spans="1:17" ht="14.1" customHeight="1">
      <c r="A73" s="172" t="s">
        <v>38</v>
      </c>
      <c r="B73" s="189" t="s">
        <v>40</v>
      </c>
      <c r="C73" s="291">
        <f>1.6/1.7*C75</f>
        <v>1.411764705882353</v>
      </c>
      <c r="D73" s="206" t="s">
        <v>11</v>
      </c>
      <c r="E73" s="286">
        <v>1.5</v>
      </c>
      <c r="F73" s="197">
        <v>43750</v>
      </c>
      <c r="G73" s="197">
        <v>43981</v>
      </c>
      <c r="H73" s="235">
        <v>0.95</v>
      </c>
      <c r="I73" s="39" t="s">
        <v>5</v>
      </c>
      <c r="J73" s="37" t="s">
        <v>10</v>
      </c>
      <c r="K73" s="24">
        <v>1</v>
      </c>
      <c r="L73" s="37" t="s">
        <v>10</v>
      </c>
      <c r="M73" s="37" t="s">
        <v>10</v>
      </c>
      <c r="N73" s="316"/>
    </row>
    <row r="74" spans="1:17" ht="14.1" customHeight="1">
      <c r="A74" s="172"/>
      <c r="B74" s="190"/>
      <c r="C74" s="266"/>
      <c r="D74" s="206"/>
      <c r="E74" s="233"/>
      <c r="F74" s="210"/>
      <c r="G74" s="210"/>
      <c r="H74" s="228"/>
      <c r="I74" s="41" t="s">
        <v>6</v>
      </c>
      <c r="J74" s="42" t="s">
        <v>10</v>
      </c>
      <c r="K74" s="26" t="s">
        <v>10</v>
      </c>
      <c r="L74" s="42" t="s">
        <v>10</v>
      </c>
      <c r="M74" s="42" t="s">
        <v>10</v>
      </c>
      <c r="N74" s="316"/>
    </row>
    <row r="75" spans="1:17" ht="14.1" customHeight="1">
      <c r="A75" s="172"/>
      <c r="B75" s="190"/>
      <c r="C75" s="266">
        <v>1.5</v>
      </c>
      <c r="D75" s="206"/>
      <c r="E75" s="233"/>
      <c r="F75" s="210"/>
      <c r="G75" s="210"/>
      <c r="H75" s="228" t="s">
        <v>10</v>
      </c>
      <c r="I75" s="41" t="s">
        <v>7</v>
      </c>
      <c r="J75" s="42" t="s">
        <v>10</v>
      </c>
      <c r="K75" s="38">
        <v>1</v>
      </c>
      <c r="L75" s="42" t="s">
        <v>10</v>
      </c>
      <c r="M75" s="42" t="s">
        <v>10</v>
      </c>
      <c r="N75" s="316"/>
    </row>
    <row r="76" spans="1:17" ht="14.1" customHeight="1">
      <c r="A76" s="172"/>
      <c r="B76" s="191"/>
      <c r="C76" s="276"/>
      <c r="D76" s="206"/>
      <c r="E76" s="234"/>
      <c r="F76" s="211"/>
      <c r="G76" s="211"/>
      <c r="H76" s="220"/>
      <c r="I76" s="44" t="s">
        <v>8</v>
      </c>
      <c r="J76" s="45" t="s">
        <v>10</v>
      </c>
      <c r="K76" s="45" t="s">
        <v>10</v>
      </c>
      <c r="L76" s="45" t="s">
        <v>10</v>
      </c>
      <c r="M76" s="45" t="s">
        <v>10</v>
      </c>
      <c r="N76" s="317"/>
    </row>
    <row r="77" spans="1:17" ht="20.100000000000001" customHeight="1">
      <c r="A77" s="185" t="s">
        <v>21</v>
      </c>
      <c r="B77" s="186"/>
      <c r="C77" s="50">
        <f>C65+C69+C73</f>
        <v>5.3647058823529417</v>
      </c>
      <c r="D77" s="137">
        <f>D65</f>
        <v>1</v>
      </c>
      <c r="E77" s="138">
        <f>E65+E69+E73</f>
        <v>4.7</v>
      </c>
      <c r="F77" s="139"/>
      <c r="G77" s="139"/>
      <c r="H77" s="141"/>
      <c r="I77" s="141"/>
      <c r="J77" s="141"/>
      <c r="K77" s="141"/>
      <c r="L77" s="141"/>
      <c r="M77" s="141"/>
      <c r="N77" s="141"/>
    </row>
    <row r="78" spans="1:17" ht="20.100000000000001" customHeight="1">
      <c r="A78" s="187"/>
      <c r="B78" s="188"/>
      <c r="C78" s="51">
        <f>C67+C71+C75</f>
        <v>5.7</v>
      </c>
      <c r="D78" s="137"/>
      <c r="E78" s="138"/>
      <c r="F78" s="140"/>
      <c r="G78" s="140"/>
      <c r="H78" s="142"/>
      <c r="I78" s="142"/>
      <c r="J78" s="142"/>
      <c r="K78" s="142"/>
      <c r="L78" s="142"/>
      <c r="M78" s="142"/>
      <c r="N78" s="142"/>
    </row>
    <row r="79" spans="1:17" s="1" customFormat="1" ht="20.100000000000001" customHeight="1">
      <c r="A79" s="145" t="s">
        <v>125</v>
      </c>
      <c r="B79" s="145"/>
      <c r="C79" s="145"/>
      <c r="D79" s="145"/>
      <c r="E79" s="145"/>
      <c r="F79" s="145"/>
      <c r="G79" s="145"/>
      <c r="H79" s="145"/>
      <c r="I79" s="145"/>
      <c r="J79" s="145"/>
      <c r="K79" s="145"/>
      <c r="L79" s="145"/>
      <c r="M79" s="145"/>
      <c r="N79" s="145"/>
    </row>
    <row r="80" spans="1:17" ht="20.100000000000001" customHeight="1">
      <c r="A80" s="146" t="s">
        <v>204</v>
      </c>
      <c r="B80" s="147"/>
      <c r="C80" s="147"/>
      <c r="D80" s="147"/>
      <c r="E80" s="147"/>
      <c r="F80" s="147"/>
      <c r="G80" s="147"/>
      <c r="H80" s="310"/>
      <c r="I80" s="310"/>
      <c r="J80" s="310"/>
      <c r="K80" s="310"/>
      <c r="L80" s="310"/>
      <c r="M80" s="310"/>
      <c r="N80" s="148"/>
    </row>
    <row r="81" spans="1:14" ht="12.95" customHeight="1">
      <c r="A81" s="149" t="s">
        <v>29</v>
      </c>
      <c r="B81" s="189" t="s">
        <v>110</v>
      </c>
      <c r="C81" s="291">
        <f>1.6/1.7*C83</f>
        <v>15.058823529411766</v>
      </c>
      <c r="D81" s="206">
        <v>1.73</v>
      </c>
      <c r="E81" s="206">
        <v>7</v>
      </c>
      <c r="F81" s="302">
        <v>43760</v>
      </c>
      <c r="G81" s="197">
        <v>44012</v>
      </c>
      <c r="H81" s="235">
        <v>0.5</v>
      </c>
      <c r="I81" s="39" t="s">
        <v>5</v>
      </c>
      <c r="J81" s="37" t="s">
        <v>10</v>
      </c>
      <c r="K81" s="24">
        <v>1</v>
      </c>
      <c r="L81" s="37" t="s">
        <v>10</v>
      </c>
      <c r="M81" s="37" t="s">
        <v>10</v>
      </c>
      <c r="N81" s="315" t="s">
        <v>205</v>
      </c>
    </row>
    <row r="82" spans="1:14" ht="12.95" customHeight="1">
      <c r="A82" s="149"/>
      <c r="B82" s="190"/>
      <c r="C82" s="266"/>
      <c r="D82" s="206"/>
      <c r="E82" s="206"/>
      <c r="F82" s="149"/>
      <c r="G82" s="210"/>
      <c r="H82" s="228"/>
      <c r="I82" s="41" t="s">
        <v>6</v>
      </c>
      <c r="J82" s="42" t="s">
        <v>10</v>
      </c>
      <c r="K82" s="42" t="s">
        <v>10</v>
      </c>
      <c r="L82" s="42" t="s">
        <v>10</v>
      </c>
      <c r="M82" s="42" t="s">
        <v>10</v>
      </c>
      <c r="N82" s="316"/>
    </row>
    <row r="83" spans="1:14" ht="12.95" customHeight="1">
      <c r="A83" s="149"/>
      <c r="B83" s="190"/>
      <c r="C83" s="266">
        <v>16</v>
      </c>
      <c r="D83" s="206"/>
      <c r="E83" s="206"/>
      <c r="F83" s="149"/>
      <c r="G83" s="210"/>
      <c r="H83" s="228">
        <f>D81/C83</f>
        <v>0.108125</v>
      </c>
      <c r="I83" s="41" t="s">
        <v>7</v>
      </c>
      <c r="J83" s="42" t="s">
        <v>10</v>
      </c>
      <c r="K83" s="38">
        <v>1</v>
      </c>
      <c r="L83" s="42" t="s">
        <v>10</v>
      </c>
      <c r="M83" s="42" t="s">
        <v>10</v>
      </c>
      <c r="N83" s="316"/>
    </row>
    <row r="84" spans="1:14" ht="12.95" customHeight="1">
      <c r="A84" s="149"/>
      <c r="B84" s="191"/>
      <c r="C84" s="276"/>
      <c r="D84" s="206"/>
      <c r="E84" s="206"/>
      <c r="F84" s="149"/>
      <c r="G84" s="211"/>
      <c r="H84" s="220"/>
      <c r="I84" s="44" t="s">
        <v>8</v>
      </c>
      <c r="J84" s="45" t="s">
        <v>10</v>
      </c>
      <c r="K84" s="28" t="s">
        <v>10</v>
      </c>
      <c r="L84" s="45" t="s">
        <v>10</v>
      </c>
      <c r="M84" s="45" t="s">
        <v>10</v>
      </c>
      <c r="N84" s="316"/>
    </row>
    <row r="85" spans="1:14" ht="12.95" customHeight="1">
      <c r="A85" s="292" t="s">
        <v>30</v>
      </c>
      <c r="B85" s="189" t="s">
        <v>39</v>
      </c>
      <c r="C85" s="291">
        <f>1.6/1.7*C87</f>
        <v>12.329411764705883</v>
      </c>
      <c r="D85" s="206">
        <v>8.1</v>
      </c>
      <c r="E85" s="206">
        <v>3.2</v>
      </c>
      <c r="F85" s="289">
        <v>43850</v>
      </c>
      <c r="G85" s="197">
        <v>44012</v>
      </c>
      <c r="H85" s="235">
        <v>0.5</v>
      </c>
      <c r="I85" s="39" t="s">
        <v>5</v>
      </c>
      <c r="J85" s="23" t="s">
        <v>10</v>
      </c>
      <c r="K85" s="24">
        <v>1</v>
      </c>
      <c r="L85" s="37" t="s">
        <v>10</v>
      </c>
      <c r="M85" s="37" t="s">
        <v>10</v>
      </c>
      <c r="N85" s="316"/>
    </row>
    <row r="86" spans="1:14" ht="12.95" customHeight="1">
      <c r="A86" s="292"/>
      <c r="B86" s="190"/>
      <c r="C86" s="266"/>
      <c r="D86" s="206"/>
      <c r="E86" s="206"/>
      <c r="F86" s="172"/>
      <c r="G86" s="210"/>
      <c r="H86" s="228"/>
      <c r="I86" s="41" t="s">
        <v>6</v>
      </c>
      <c r="J86" s="42" t="s">
        <v>10</v>
      </c>
      <c r="K86" s="26" t="s">
        <v>10</v>
      </c>
      <c r="L86" s="42" t="s">
        <v>10</v>
      </c>
      <c r="M86" s="42" t="s">
        <v>10</v>
      </c>
      <c r="N86" s="316"/>
    </row>
    <row r="87" spans="1:14" ht="12.95" customHeight="1">
      <c r="A87" s="292"/>
      <c r="B87" s="190"/>
      <c r="C87" s="266">
        <v>13.1</v>
      </c>
      <c r="D87" s="206"/>
      <c r="E87" s="206"/>
      <c r="F87" s="172"/>
      <c r="G87" s="210"/>
      <c r="H87" s="228">
        <f>D85/C87</f>
        <v>0.61832061068702293</v>
      </c>
      <c r="I87" s="41" t="s">
        <v>7</v>
      </c>
      <c r="J87" s="42" t="s">
        <v>10</v>
      </c>
      <c r="K87" s="38">
        <v>1</v>
      </c>
      <c r="L87" s="42" t="s">
        <v>10</v>
      </c>
      <c r="M87" s="42" t="s">
        <v>10</v>
      </c>
      <c r="N87" s="316"/>
    </row>
    <row r="88" spans="1:14" ht="12.95" customHeight="1">
      <c r="A88" s="292"/>
      <c r="B88" s="191"/>
      <c r="C88" s="276"/>
      <c r="D88" s="206"/>
      <c r="E88" s="206"/>
      <c r="F88" s="172"/>
      <c r="G88" s="211"/>
      <c r="H88" s="220"/>
      <c r="I88" s="44" t="s">
        <v>8</v>
      </c>
      <c r="J88" s="45" t="s">
        <v>10</v>
      </c>
      <c r="K88" s="28" t="s">
        <v>10</v>
      </c>
      <c r="L88" s="45" t="s">
        <v>10</v>
      </c>
      <c r="M88" s="45" t="s">
        <v>10</v>
      </c>
      <c r="N88" s="316"/>
    </row>
    <row r="89" spans="1:14" ht="12.95" customHeight="1">
      <c r="A89" s="172" t="s">
        <v>38</v>
      </c>
      <c r="B89" s="189" t="s">
        <v>184</v>
      </c>
      <c r="C89" s="291">
        <f>1.6/1.7*C91</f>
        <v>0.94117647058823539</v>
      </c>
      <c r="D89" s="206" t="s">
        <v>10</v>
      </c>
      <c r="E89" s="290" t="s">
        <v>10</v>
      </c>
      <c r="F89" s="289">
        <v>43881</v>
      </c>
      <c r="G89" s="197">
        <v>44012</v>
      </c>
      <c r="H89" s="235">
        <v>0.25</v>
      </c>
      <c r="I89" s="39" t="s">
        <v>5</v>
      </c>
      <c r="J89" s="23" t="s">
        <v>10</v>
      </c>
      <c r="K89" s="24">
        <v>1</v>
      </c>
      <c r="L89" s="37" t="s">
        <v>10</v>
      </c>
      <c r="M89" s="37" t="s">
        <v>10</v>
      </c>
      <c r="N89" s="316"/>
    </row>
    <row r="90" spans="1:14" ht="12.95" customHeight="1">
      <c r="A90" s="172"/>
      <c r="B90" s="190"/>
      <c r="C90" s="266"/>
      <c r="D90" s="206"/>
      <c r="E90" s="290"/>
      <c r="F90" s="172"/>
      <c r="G90" s="210"/>
      <c r="H90" s="228"/>
      <c r="I90" s="41" t="s">
        <v>6</v>
      </c>
      <c r="J90" s="42" t="s">
        <v>10</v>
      </c>
      <c r="K90" s="26" t="s">
        <v>10</v>
      </c>
      <c r="L90" s="42" t="s">
        <v>10</v>
      </c>
      <c r="M90" s="42" t="s">
        <v>10</v>
      </c>
      <c r="N90" s="316"/>
    </row>
    <row r="91" spans="1:14" ht="12.95" customHeight="1">
      <c r="A91" s="172"/>
      <c r="B91" s="190"/>
      <c r="C91" s="266">
        <v>1</v>
      </c>
      <c r="D91" s="206"/>
      <c r="E91" s="290"/>
      <c r="F91" s="172"/>
      <c r="G91" s="210"/>
      <c r="H91" s="228" t="s">
        <v>10</v>
      </c>
      <c r="I91" s="41" t="s">
        <v>7</v>
      </c>
      <c r="J91" s="42" t="s">
        <v>10</v>
      </c>
      <c r="K91" s="42" t="s">
        <v>10</v>
      </c>
      <c r="L91" s="42">
        <v>1</v>
      </c>
      <c r="M91" s="42" t="s">
        <v>10</v>
      </c>
      <c r="N91" s="316"/>
    </row>
    <row r="92" spans="1:14" ht="12.95" customHeight="1">
      <c r="A92" s="172"/>
      <c r="B92" s="191"/>
      <c r="C92" s="276"/>
      <c r="D92" s="206"/>
      <c r="E92" s="290"/>
      <c r="F92" s="172"/>
      <c r="G92" s="211"/>
      <c r="H92" s="220"/>
      <c r="I92" s="44" t="s">
        <v>8</v>
      </c>
      <c r="J92" s="45" t="s">
        <v>10</v>
      </c>
      <c r="K92" s="45" t="s">
        <v>10</v>
      </c>
      <c r="L92" s="45" t="s">
        <v>10</v>
      </c>
      <c r="M92" s="45" t="s">
        <v>10</v>
      </c>
      <c r="N92" s="317"/>
    </row>
    <row r="93" spans="1:14" ht="12.95" customHeight="1">
      <c r="A93" s="136" t="s">
        <v>21</v>
      </c>
      <c r="B93" s="136"/>
      <c r="C93" s="50">
        <f>C81+C85+C89</f>
        <v>28.329411764705885</v>
      </c>
      <c r="D93" s="137">
        <f>D81+D85</f>
        <v>9.83</v>
      </c>
      <c r="E93" s="308">
        <f>E81+E85</f>
        <v>10.199999999999999</v>
      </c>
      <c r="F93" s="139"/>
      <c r="G93" s="139"/>
      <c r="H93" s="141"/>
      <c r="I93" s="141"/>
      <c r="J93" s="141"/>
      <c r="K93" s="141"/>
      <c r="L93" s="141"/>
      <c r="M93" s="141"/>
      <c r="N93" s="141"/>
    </row>
    <row r="94" spans="1:14" ht="12.95" customHeight="1">
      <c r="A94" s="136"/>
      <c r="B94" s="136"/>
      <c r="C94" s="51">
        <f>C83+C87+C91</f>
        <v>30.1</v>
      </c>
      <c r="D94" s="137"/>
      <c r="E94" s="308"/>
      <c r="F94" s="140"/>
      <c r="G94" s="140"/>
      <c r="H94" s="142"/>
      <c r="I94" s="142"/>
      <c r="J94" s="142"/>
      <c r="K94" s="142"/>
      <c r="L94" s="142"/>
      <c r="M94" s="142"/>
      <c r="N94" s="142"/>
    </row>
    <row r="95" spans="1:14" ht="15.95" customHeight="1">
      <c r="A95" s="145" t="s">
        <v>206</v>
      </c>
      <c r="B95" s="145"/>
      <c r="C95" s="145"/>
      <c r="D95" s="145"/>
      <c r="E95" s="145"/>
      <c r="F95" s="145"/>
      <c r="G95" s="145"/>
      <c r="H95" s="145"/>
      <c r="I95" s="145"/>
      <c r="J95" s="145"/>
      <c r="K95" s="145"/>
      <c r="L95" s="145"/>
      <c r="M95" s="145"/>
      <c r="N95" s="145"/>
    </row>
    <row r="96" spans="1:14" s="1" customFormat="1" ht="15.95" customHeight="1">
      <c r="A96" s="145" t="s">
        <v>207</v>
      </c>
      <c r="B96" s="145"/>
      <c r="C96" s="145"/>
      <c r="D96" s="145"/>
      <c r="E96" s="145"/>
      <c r="F96" s="145"/>
      <c r="G96" s="145"/>
      <c r="H96" s="145"/>
      <c r="I96" s="145"/>
      <c r="J96" s="145"/>
      <c r="K96" s="145"/>
      <c r="L96" s="145"/>
      <c r="M96" s="145"/>
      <c r="N96" s="145"/>
    </row>
    <row r="97" spans="1:14" ht="15.95" customHeight="1">
      <c r="A97" s="146" t="s">
        <v>236</v>
      </c>
      <c r="B97" s="147"/>
      <c r="C97" s="147"/>
      <c r="D97" s="147"/>
      <c r="E97" s="147"/>
      <c r="F97" s="147"/>
      <c r="G97" s="147"/>
      <c r="H97" s="147"/>
      <c r="I97" s="147"/>
      <c r="J97" s="147"/>
      <c r="K97" s="147"/>
      <c r="L97" s="147"/>
      <c r="M97" s="147"/>
      <c r="N97" s="148"/>
    </row>
    <row r="98" spans="1:14" ht="15.95" customHeight="1">
      <c r="A98" s="172" t="s">
        <v>29</v>
      </c>
      <c r="B98" s="293" t="s">
        <v>208</v>
      </c>
      <c r="C98" s="324">
        <v>92.06</v>
      </c>
      <c r="D98" s="322">
        <v>30.7</v>
      </c>
      <c r="E98" s="325">
        <v>5</v>
      </c>
      <c r="F98" s="302">
        <v>43778</v>
      </c>
      <c r="G98" s="302">
        <v>44012</v>
      </c>
      <c r="H98" s="305">
        <v>0.5</v>
      </c>
      <c r="I98" s="39" t="s">
        <v>5</v>
      </c>
      <c r="J98" s="37" t="s">
        <v>10</v>
      </c>
      <c r="K98" s="40">
        <v>1</v>
      </c>
      <c r="L98" s="37" t="s">
        <v>10</v>
      </c>
      <c r="M98" s="37" t="s">
        <v>10</v>
      </c>
      <c r="N98" s="304" t="s">
        <v>83</v>
      </c>
    </row>
    <row r="99" spans="1:14" ht="15.95" customHeight="1">
      <c r="A99" s="172"/>
      <c r="B99" s="294"/>
      <c r="C99" s="296"/>
      <c r="D99" s="322"/>
      <c r="E99" s="325"/>
      <c r="F99" s="302"/>
      <c r="G99" s="302"/>
      <c r="H99" s="306"/>
      <c r="I99" s="41" t="s">
        <v>6</v>
      </c>
      <c r="J99" s="42" t="s">
        <v>10</v>
      </c>
      <c r="K99" s="42" t="s">
        <v>10</v>
      </c>
      <c r="L99" s="42" t="s">
        <v>10</v>
      </c>
      <c r="M99" s="42" t="s">
        <v>10</v>
      </c>
      <c r="N99" s="304"/>
    </row>
    <row r="100" spans="1:14" ht="15.95" customHeight="1">
      <c r="A100" s="172"/>
      <c r="B100" s="294"/>
      <c r="C100" s="296">
        <v>92.06</v>
      </c>
      <c r="D100" s="322"/>
      <c r="E100" s="325"/>
      <c r="F100" s="302"/>
      <c r="G100" s="302"/>
      <c r="H100" s="306">
        <f>D98/C98</f>
        <v>0.33347816641320877</v>
      </c>
      <c r="I100" s="41" t="s">
        <v>7</v>
      </c>
      <c r="J100" s="42" t="s">
        <v>10</v>
      </c>
      <c r="K100" s="38">
        <v>0.4</v>
      </c>
      <c r="L100" s="42">
        <v>0.75</v>
      </c>
      <c r="M100" s="42">
        <v>1</v>
      </c>
      <c r="N100" s="304"/>
    </row>
    <row r="101" spans="1:14" ht="15.95" customHeight="1">
      <c r="A101" s="172"/>
      <c r="B101" s="295"/>
      <c r="C101" s="297"/>
      <c r="D101" s="322"/>
      <c r="E101" s="325"/>
      <c r="F101" s="302"/>
      <c r="G101" s="302"/>
      <c r="H101" s="307"/>
      <c r="I101" s="44" t="s">
        <v>8</v>
      </c>
      <c r="J101" s="45" t="s">
        <v>10</v>
      </c>
      <c r="K101" s="45" t="s">
        <v>10</v>
      </c>
      <c r="L101" s="45" t="s">
        <v>10</v>
      </c>
      <c r="M101" s="45" t="s">
        <v>10</v>
      </c>
      <c r="N101" s="304"/>
    </row>
    <row r="102" spans="1:14" ht="15.95" customHeight="1">
      <c r="A102" s="185" t="s">
        <v>21</v>
      </c>
      <c r="B102" s="186"/>
      <c r="C102" s="53">
        <f>C98</f>
        <v>92.06</v>
      </c>
      <c r="D102" s="200">
        <v>30.7</v>
      </c>
      <c r="E102" s="138">
        <f>E71+E75+E98</f>
        <v>5</v>
      </c>
      <c r="F102" s="139"/>
      <c r="G102" s="303"/>
      <c r="H102" s="141"/>
      <c r="I102" s="141"/>
      <c r="J102" s="141"/>
      <c r="K102" s="141"/>
      <c r="L102" s="141"/>
      <c r="M102" s="141"/>
      <c r="N102" s="141"/>
    </row>
    <row r="103" spans="1:14" ht="15.95" customHeight="1">
      <c r="A103" s="187"/>
      <c r="B103" s="188"/>
      <c r="C103" s="54">
        <f>C100</f>
        <v>92.06</v>
      </c>
      <c r="D103" s="201"/>
      <c r="E103" s="138"/>
      <c r="F103" s="140"/>
      <c r="G103" s="140"/>
      <c r="H103" s="142"/>
      <c r="I103" s="142"/>
      <c r="J103" s="142"/>
      <c r="K103" s="142"/>
      <c r="L103" s="142"/>
      <c r="M103" s="142"/>
      <c r="N103" s="142"/>
    </row>
  </sheetData>
  <mergeCells count="252">
    <mergeCell ref="F32:F35"/>
    <mergeCell ref="F51:F54"/>
    <mergeCell ref="C47:C48"/>
    <mergeCell ref="C49:C50"/>
    <mergeCell ref="G51:G54"/>
    <mergeCell ref="H51:H52"/>
    <mergeCell ref="H32:H33"/>
    <mergeCell ref="H91:H92"/>
    <mergeCell ref="D93:D94"/>
    <mergeCell ref="C69:C70"/>
    <mergeCell ref="H34:H35"/>
    <mergeCell ref="H47:H48"/>
    <mergeCell ref="H36:H37"/>
    <mergeCell ref="G32:G35"/>
    <mergeCell ref="F93:F94"/>
    <mergeCell ref="G93:G94"/>
    <mergeCell ref="H93:N94"/>
    <mergeCell ref="C58:C59"/>
    <mergeCell ref="N58:N61"/>
    <mergeCell ref="H60:H61"/>
    <mergeCell ref="G58:G61"/>
    <mergeCell ref="H58:H59"/>
    <mergeCell ref="H49:H50"/>
    <mergeCell ref="E81:E84"/>
    <mergeCell ref="F36:F39"/>
    <mergeCell ref="C98:C99"/>
    <mergeCell ref="F40:F41"/>
    <mergeCell ref="G40:G41"/>
    <mergeCell ref="H40:N41"/>
    <mergeCell ref="N43:N54"/>
    <mergeCell ref="A96:N96"/>
    <mergeCell ref="E98:E101"/>
    <mergeCell ref="H83:H84"/>
    <mergeCell ref="A95:N95"/>
    <mergeCell ref="A69:A72"/>
    <mergeCell ref="F77:F78"/>
    <mergeCell ref="F58:F61"/>
    <mergeCell ref="F55:F56"/>
    <mergeCell ref="G55:G56"/>
    <mergeCell ref="H55:N56"/>
    <mergeCell ref="F62:F63"/>
    <mergeCell ref="A57:N57"/>
    <mergeCell ref="B65:B68"/>
    <mergeCell ref="A47:A50"/>
    <mergeCell ref="B47:B50"/>
    <mergeCell ref="D47:D50"/>
    <mergeCell ref="E47:E50"/>
    <mergeCell ref="A64:N64"/>
    <mergeCell ref="F43:F46"/>
    <mergeCell ref="D51:D54"/>
    <mergeCell ref="E51:E54"/>
    <mergeCell ref="H53:H54"/>
    <mergeCell ref="H45:H46"/>
    <mergeCell ref="F69:F72"/>
    <mergeCell ref="G69:G72"/>
    <mergeCell ref="D98:D101"/>
    <mergeCell ref="C71:C72"/>
    <mergeCell ref="C73:C74"/>
    <mergeCell ref="C75:C76"/>
    <mergeCell ref="G62:G63"/>
    <mergeCell ref="H62:N63"/>
    <mergeCell ref="D43:D46"/>
    <mergeCell ref="C51:C52"/>
    <mergeCell ref="C53:C54"/>
    <mergeCell ref="A80:N80"/>
    <mergeCell ref="G77:G78"/>
    <mergeCell ref="N65:N76"/>
    <mergeCell ref="N81:N92"/>
    <mergeCell ref="H87:H88"/>
    <mergeCell ref="A81:A84"/>
    <mergeCell ref="A65:A68"/>
    <mergeCell ref="A8:N8"/>
    <mergeCell ref="A62:B63"/>
    <mergeCell ref="G18:G19"/>
    <mergeCell ref="H18:N19"/>
    <mergeCell ref="C43:C44"/>
    <mergeCell ref="C45:C46"/>
    <mergeCell ref="A36:A39"/>
    <mergeCell ref="F18:F19"/>
    <mergeCell ref="H10:H11"/>
    <mergeCell ref="H12:H13"/>
    <mergeCell ref="G10:G13"/>
    <mergeCell ref="B36:B39"/>
    <mergeCell ref="C21:C22"/>
    <mergeCell ref="C23:C24"/>
    <mergeCell ref="F29:F30"/>
    <mergeCell ref="G29:G30"/>
    <mergeCell ref="H29:N30"/>
    <mergeCell ref="F21:F24"/>
    <mergeCell ref="G21:G24"/>
    <mergeCell ref="H21:H22"/>
    <mergeCell ref="N10:N17"/>
    <mergeCell ref="N21:N28"/>
    <mergeCell ref="N32:N39"/>
    <mergeCell ref="C16:C17"/>
    <mergeCell ref="A7:N7"/>
    <mergeCell ref="A18:B19"/>
    <mergeCell ref="D18:D19"/>
    <mergeCell ref="E18:E19"/>
    <mergeCell ref="A55:B56"/>
    <mergeCell ref="D55:D56"/>
    <mergeCell ref="G36:G39"/>
    <mergeCell ref="C60:C61"/>
    <mergeCell ref="A58:A61"/>
    <mergeCell ref="B58:B61"/>
    <mergeCell ref="D58:D61"/>
    <mergeCell ref="E58:E61"/>
    <mergeCell ref="D36:D39"/>
    <mergeCell ref="E36:E39"/>
    <mergeCell ref="E40:E41"/>
    <mergeCell ref="C10:C11"/>
    <mergeCell ref="E55:E56"/>
    <mergeCell ref="A9:N9"/>
    <mergeCell ref="D32:D35"/>
    <mergeCell ref="E32:E35"/>
    <mergeCell ref="F47:F50"/>
    <mergeCell ref="G47:G50"/>
    <mergeCell ref="A43:A46"/>
    <mergeCell ref="B43:B46"/>
    <mergeCell ref="A1:N1"/>
    <mergeCell ref="B5:B6"/>
    <mergeCell ref="E5:E6"/>
    <mergeCell ref="F5:F6"/>
    <mergeCell ref="J5:M5"/>
    <mergeCell ref="G5:G6"/>
    <mergeCell ref="H5:H6"/>
    <mergeCell ref="I5:I6"/>
    <mergeCell ref="N5:N6"/>
    <mergeCell ref="A5:A6"/>
    <mergeCell ref="A2:N2"/>
    <mergeCell ref="A4:N4"/>
    <mergeCell ref="D5:D6"/>
    <mergeCell ref="E10:E13"/>
    <mergeCell ref="C12:C13"/>
    <mergeCell ref="C14:C15"/>
    <mergeCell ref="F10:F13"/>
    <mergeCell ref="C38:C39"/>
    <mergeCell ref="H25:H26"/>
    <mergeCell ref="A51:A54"/>
    <mergeCell ref="B51:B54"/>
    <mergeCell ref="A77:B78"/>
    <mergeCell ref="H73:H74"/>
    <mergeCell ref="H75:H76"/>
    <mergeCell ref="H38:H39"/>
    <mergeCell ref="A32:A35"/>
    <mergeCell ref="B32:B35"/>
    <mergeCell ref="H23:H24"/>
    <mergeCell ref="A20:N20"/>
    <mergeCell ref="A14:A17"/>
    <mergeCell ref="B14:B17"/>
    <mergeCell ref="D14:D17"/>
    <mergeCell ref="E14:E17"/>
    <mergeCell ref="F14:F17"/>
    <mergeCell ref="G14:G17"/>
    <mergeCell ref="H14:H15"/>
    <mergeCell ref="H16:H17"/>
    <mergeCell ref="A10:A13"/>
    <mergeCell ref="B10:B13"/>
    <mergeCell ref="D10:D13"/>
    <mergeCell ref="E43:E46"/>
    <mergeCell ref="G43:G46"/>
    <mergeCell ref="H43:H44"/>
    <mergeCell ref="F25:F28"/>
    <mergeCell ref="G25:G28"/>
    <mergeCell ref="B21:B24"/>
    <mergeCell ref="D21:D24"/>
    <mergeCell ref="A29:B30"/>
    <mergeCell ref="D29:D30"/>
    <mergeCell ref="E29:E30"/>
    <mergeCell ref="A40:B41"/>
    <mergeCell ref="D40:D41"/>
    <mergeCell ref="C25:C26"/>
    <mergeCell ref="C27:C28"/>
    <mergeCell ref="E21:E24"/>
    <mergeCell ref="A21:A24"/>
    <mergeCell ref="A42:N42"/>
    <mergeCell ref="A31:N31"/>
    <mergeCell ref="A25:A28"/>
    <mergeCell ref="B25:B28"/>
    <mergeCell ref="D25:D28"/>
    <mergeCell ref="E25:E28"/>
    <mergeCell ref="C34:C35"/>
    <mergeCell ref="C36:C37"/>
    <mergeCell ref="E62:E63"/>
    <mergeCell ref="F81:F84"/>
    <mergeCell ref="G102:G103"/>
    <mergeCell ref="H102:N103"/>
    <mergeCell ref="G81:G84"/>
    <mergeCell ref="H81:H82"/>
    <mergeCell ref="N98:N101"/>
    <mergeCell ref="C65:C66"/>
    <mergeCell ref="D65:D68"/>
    <mergeCell ref="E65:E68"/>
    <mergeCell ref="F65:F68"/>
    <mergeCell ref="G65:G68"/>
    <mergeCell ref="H65:H66"/>
    <mergeCell ref="H67:H68"/>
    <mergeCell ref="C67:C68"/>
    <mergeCell ref="F98:F101"/>
    <mergeCell ref="G98:G101"/>
    <mergeCell ref="H98:H99"/>
    <mergeCell ref="H100:H101"/>
    <mergeCell ref="E93:E94"/>
    <mergeCell ref="F102:F103"/>
    <mergeCell ref="A102:B103"/>
    <mergeCell ref="D102:D103"/>
    <mergeCell ref="E102:E103"/>
    <mergeCell ref="C85:C86"/>
    <mergeCell ref="C87:C88"/>
    <mergeCell ref="C89:C90"/>
    <mergeCell ref="B69:B72"/>
    <mergeCell ref="D69:D72"/>
    <mergeCell ref="C91:C92"/>
    <mergeCell ref="C81:C82"/>
    <mergeCell ref="C83:C84"/>
    <mergeCell ref="A85:A88"/>
    <mergeCell ref="B85:B88"/>
    <mergeCell ref="A93:B94"/>
    <mergeCell ref="A98:A101"/>
    <mergeCell ref="B98:B101"/>
    <mergeCell ref="C100:C101"/>
    <mergeCell ref="A97:N97"/>
    <mergeCell ref="B81:B84"/>
    <mergeCell ref="D81:D84"/>
    <mergeCell ref="H69:H70"/>
    <mergeCell ref="H71:H72"/>
    <mergeCell ref="H77:N78"/>
    <mergeCell ref="E69:E72"/>
    <mergeCell ref="H27:H28"/>
    <mergeCell ref="A73:A76"/>
    <mergeCell ref="B73:B76"/>
    <mergeCell ref="D73:D76"/>
    <mergeCell ref="E73:E76"/>
    <mergeCell ref="F73:F76"/>
    <mergeCell ref="G73:G76"/>
    <mergeCell ref="G89:G92"/>
    <mergeCell ref="H89:H90"/>
    <mergeCell ref="A79:N79"/>
    <mergeCell ref="D77:D78"/>
    <mergeCell ref="E77:E78"/>
    <mergeCell ref="C32:C33"/>
    <mergeCell ref="D85:D88"/>
    <mergeCell ref="E85:E88"/>
    <mergeCell ref="F85:F88"/>
    <mergeCell ref="G85:G88"/>
    <mergeCell ref="H85:H86"/>
    <mergeCell ref="A89:A92"/>
    <mergeCell ref="B89:B92"/>
    <mergeCell ref="D89:D92"/>
    <mergeCell ref="E89:E92"/>
    <mergeCell ref="F89:F92"/>
    <mergeCell ref="D62:D63"/>
  </mergeCells>
  <pageMargins left="1" right="1" top="0.3" bottom="0.3" header="0.3" footer="0.3"/>
  <pageSetup paperSize="5" scale="80" orientation="landscape" r:id="rId1"/>
  <ignoredErrors>
    <ignoredError sqref="F25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N35"/>
  <sheetViews>
    <sheetView topLeftCell="A10" workbookViewId="0">
      <selection activeCell="A7" sqref="A7:XFD7"/>
    </sheetView>
  </sheetViews>
  <sheetFormatPr defaultRowHeight="15"/>
  <cols>
    <col min="1" max="1" width="4.140625" style="2" customWidth="1"/>
    <col min="2" max="2" width="30.7109375" style="2" customWidth="1"/>
    <col min="3" max="3" width="14.28515625" style="2" customWidth="1"/>
    <col min="4" max="4" width="14" style="2" customWidth="1"/>
    <col min="5" max="5" width="14.5703125" style="2" customWidth="1"/>
    <col min="6" max="6" width="17" style="2" customWidth="1"/>
    <col min="7" max="7" width="13.28515625" style="2" customWidth="1"/>
    <col min="8" max="8" width="16.7109375" style="2" customWidth="1"/>
    <col min="9" max="9" width="5" style="2" customWidth="1"/>
    <col min="10" max="10" width="6.28515625" style="2" customWidth="1"/>
    <col min="11" max="11" width="6.7109375" style="2" customWidth="1"/>
    <col min="12" max="12" width="6.42578125" style="2" customWidth="1"/>
    <col min="13" max="13" width="6" style="2" customWidth="1"/>
    <col min="14" max="14" width="35.140625" style="2" customWidth="1"/>
    <col min="15" max="16" width="9.140625" style="2"/>
    <col min="17" max="17" width="19.7109375" style="2" customWidth="1"/>
    <col min="18" max="16384" width="9.140625" style="2"/>
  </cols>
  <sheetData>
    <row r="1" spans="1:14" ht="20.100000000000001" customHeight="1">
      <c r="A1" s="282" t="s">
        <v>23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</row>
    <row r="2" spans="1:14" ht="20.100000000000001" customHeight="1">
      <c r="A2" s="283" t="s">
        <v>0</v>
      </c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</row>
    <row r="3" spans="1:14" ht="20.100000000000001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 s="55" customFormat="1" ht="20.100000000000001" customHeight="1">
      <c r="A4" s="284" t="s">
        <v>24</v>
      </c>
      <c r="B4" s="284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4"/>
      <c r="N4" s="284"/>
    </row>
    <row r="5" spans="1:14" ht="48" customHeight="1">
      <c r="A5" s="139" t="s">
        <v>1</v>
      </c>
      <c r="B5" s="136" t="s">
        <v>25</v>
      </c>
      <c r="C5" s="19" t="s">
        <v>26</v>
      </c>
      <c r="D5" s="136" t="s">
        <v>242</v>
      </c>
      <c r="E5" s="136" t="s">
        <v>71</v>
      </c>
      <c r="F5" s="136" t="s">
        <v>27</v>
      </c>
      <c r="G5" s="136" t="s">
        <v>2</v>
      </c>
      <c r="H5" s="279" t="s">
        <v>243</v>
      </c>
      <c r="I5" s="277" t="s">
        <v>3</v>
      </c>
      <c r="J5" s="279" t="s">
        <v>28</v>
      </c>
      <c r="K5" s="279"/>
      <c r="L5" s="279"/>
      <c r="M5" s="279"/>
      <c r="N5" s="139" t="s">
        <v>4</v>
      </c>
    </row>
    <row r="6" spans="1:14" ht="33" customHeight="1">
      <c r="A6" s="280"/>
      <c r="B6" s="139"/>
      <c r="C6" s="20" t="s">
        <v>76</v>
      </c>
      <c r="D6" s="139"/>
      <c r="E6" s="139"/>
      <c r="F6" s="139"/>
      <c r="G6" s="139"/>
      <c r="H6" s="285"/>
      <c r="I6" s="278"/>
      <c r="J6" s="21" t="s">
        <v>244</v>
      </c>
      <c r="K6" s="21" t="s">
        <v>245</v>
      </c>
      <c r="L6" s="21" t="s">
        <v>246</v>
      </c>
      <c r="M6" s="21" t="s">
        <v>247</v>
      </c>
      <c r="N6" s="280"/>
    </row>
    <row r="7" spans="1:14" ht="15.95" customHeight="1">
      <c r="A7" s="145" t="s">
        <v>206</v>
      </c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</row>
    <row r="8" spans="1:14" s="1" customFormat="1" ht="15.95" customHeight="1">
      <c r="A8" s="145" t="s">
        <v>207</v>
      </c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</row>
    <row r="9" spans="1:14" ht="15.95" customHeight="1">
      <c r="A9" s="336" t="s">
        <v>231</v>
      </c>
      <c r="B9" s="336"/>
      <c r="C9" s="336"/>
      <c r="D9" s="336"/>
      <c r="E9" s="336"/>
      <c r="F9" s="336"/>
      <c r="G9" s="336"/>
      <c r="H9" s="337"/>
      <c r="I9" s="337"/>
      <c r="J9" s="337"/>
      <c r="K9" s="337"/>
      <c r="L9" s="337"/>
      <c r="M9" s="337"/>
      <c r="N9" s="336"/>
    </row>
    <row r="10" spans="1:14" ht="15.95" customHeight="1">
      <c r="A10" s="172" t="s">
        <v>29</v>
      </c>
      <c r="B10" s="173" t="s">
        <v>17</v>
      </c>
      <c r="C10" s="287">
        <v>1.0349999999999999</v>
      </c>
      <c r="D10" s="335">
        <v>0.94799999999999995</v>
      </c>
      <c r="E10" s="261" t="s">
        <v>10</v>
      </c>
      <c r="F10" s="326">
        <v>43759</v>
      </c>
      <c r="G10" s="326">
        <v>44012</v>
      </c>
      <c r="H10" s="163">
        <v>0.92</v>
      </c>
      <c r="I10" s="22" t="s">
        <v>5</v>
      </c>
      <c r="J10" s="23" t="s">
        <v>10</v>
      </c>
      <c r="K10" s="23">
        <v>1</v>
      </c>
      <c r="L10" s="23" t="s">
        <v>10</v>
      </c>
      <c r="M10" s="23" t="s">
        <v>10</v>
      </c>
      <c r="N10" s="318" t="s">
        <v>210</v>
      </c>
    </row>
    <row r="11" spans="1:14" ht="15.95" customHeight="1">
      <c r="A11" s="172"/>
      <c r="B11" s="174"/>
      <c r="C11" s="288"/>
      <c r="D11" s="335"/>
      <c r="E11" s="158"/>
      <c r="F11" s="327"/>
      <c r="G11" s="327"/>
      <c r="H11" s="164"/>
      <c r="I11" s="25" t="s">
        <v>6</v>
      </c>
      <c r="J11" s="26" t="s">
        <v>10</v>
      </c>
      <c r="K11" s="26" t="s">
        <v>10</v>
      </c>
      <c r="L11" s="26" t="s">
        <v>10</v>
      </c>
      <c r="M11" s="26" t="s">
        <v>10</v>
      </c>
      <c r="N11" s="319"/>
    </row>
    <row r="12" spans="1:14" ht="15.95" customHeight="1">
      <c r="A12" s="172"/>
      <c r="B12" s="174"/>
      <c r="C12" s="288">
        <v>1.0349999999999999</v>
      </c>
      <c r="D12" s="335"/>
      <c r="E12" s="158"/>
      <c r="F12" s="327"/>
      <c r="G12" s="327"/>
      <c r="H12" s="213">
        <f>D10/C12</f>
        <v>0.91594202898550725</v>
      </c>
      <c r="I12" s="25" t="s">
        <v>7</v>
      </c>
      <c r="J12" s="26" t="s">
        <v>10</v>
      </c>
      <c r="K12" s="26" t="s">
        <v>10</v>
      </c>
      <c r="L12" s="26">
        <v>1</v>
      </c>
      <c r="M12" s="26" t="s">
        <v>10</v>
      </c>
      <c r="N12" s="319"/>
    </row>
    <row r="13" spans="1:14" ht="15.95" customHeight="1">
      <c r="A13" s="172"/>
      <c r="B13" s="175"/>
      <c r="C13" s="301"/>
      <c r="D13" s="335"/>
      <c r="E13" s="159"/>
      <c r="F13" s="328"/>
      <c r="G13" s="328"/>
      <c r="H13" s="171"/>
      <c r="I13" s="27" t="s">
        <v>8</v>
      </c>
      <c r="J13" s="28" t="s">
        <v>10</v>
      </c>
      <c r="K13" s="28" t="s">
        <v>10</v>
      </c>
      <c r="L13" s="28" t="s">
        <v>10</v>
      </c>
      <c r="M13" s="28" t="s">
        <v>10</v>
      </c>
      <c r="N13" s="319"/>
    </row>
    <row r="14" spans="1:14" ht="15.95" customHeight="1">
      <c r="A14" s="292" t="s">
        <v>30</v>
      </c>
      <c r="B14" s="173" t="s">
        <v>18</v>
      </c>
      <c r="C14" s="287">
        <v>0.59399999999999997</v>
      </c>
      <c r="D14" s="335">
        <v>0.34499999999999997</v>
      </c>
      <c r="E14" s="261" t="s">
        <v>10</v>
      </c>
      <c r="F14" s="326">
        <v>43759</v>
      </c>
      <c r="G14" s="326">
        <v>44012</v>
      </c>
      <c r="H14" s="212">
        <v>0.96</v>
      </c>
      <c r="I14" s="22" t="s">
        <v>5</v>
      </c>
      <c r="J14" s="23" t="s">
        <v>10</v>
      </c>
      <c r="K14" s="23">
        <v>1</v>
      </c>
      <c r="L14" s="23" t="s">
        <v>10</v>
      </c>
      <c r="M14" s="23" t="s">
        <v>10</v>
      </c>
      <c r="N14" s="319"/>
    </row>
    <row r="15" spans="1:14" ht="15.95" customHeight="1">
      <c r="A15" s="292"/>
      <c r="B15" s="174"/>
      <c r="C15" s="288"/>
      <c r="D15" s="335"/>
      <c r="E15" s="158"/>
      <c r="F15" s="327"/>
      <c r="G15" s="327"/>
      <c r="H15" s="213"/>
      <c r="I15" s="25" t="s">
        <v>6</v>
      </c>
      <c r="J15" s="26" t="s">
        <v>10</v>
      </c>
      <c r="K15" s="26" t="s">
        <v>10</v>
      </c>
      <c r="L15" s="47" t="s">
        <v>10</v>
      </c>
      <c r="M15" s="26" t="s">
        <v>10</v>
      </c>
      <c r="N15" s="319"/>
    </row>
    <row r="16" spans="1:14" ht="15.95" customHeight="1">
      <c r="A16" s="292"/>
      <c r="B16" s="174"/>
      <c r="C16" s="288">
        <v>0.59399999999999997</v>
      </c>
      <c r="D16" s="335"/>
      <c r="E16" s="158"/>
      <c r="F16" s="327"/>
      <c r="G16" s="327"/>
      <c r="H16" s="164">
        <f>D14/C16</f>
        <v>0.58080808080808077</v>
      </c>
      <c r="I16" s="25" t="s">
        <v>7</v>
      </c>
      <c r="J16" s="26" t="s">
        <v>10</v>
      </c>
      <c r="K16" s="26" t="s">
        <v>10</v>
      </c>
      <c r="L16" s="42">
        <v>1</v>
      </c>
      <c r="M16" s="26" t="s">
        <v>10</v>
      </c>
      <c r="N16" s="319"/>
    </row>
    <row r="17" spans="1:14" ht="15.95" customHeight="1">
      <c r="A17" s="292"/>
      <c r="B17" s="175"/>
      <c r="C17" s="301"/>
      <c r="D17" s="335"/>
      <c r="E17" s="159"/>
      <c r="F17" s="328"/>
      <c r="G17" s="328"/>
      <c r="H17" s="183"/>
      <c r="I17" s="27" t="s">
        <v>8</v>
      </c>
      <c r="J17" s="28" t="s">
        <v>10</v>
      </c>
      <c r="K17" s="28" t="s">
        <v>10</v>
      </c>
      <c r="L17" s="28" t="s">
        <v>10</v>
      </c>
      <c r="M17" s="28" t="s">
        <v>10</v>
      </c>
      <c r="N17" s="319"/>
    </row>
    <row r="18" spans="1:14" ht="15.95" customHeight="1">
      <c r="A18" s="172" t="s">
        <v>38</v>
      </c>
      <c r="B18" s="189" t="s">
        <v>72</v>
      </c>
      <c r="C18" s="287">
        <v>1.032</v>
      </c>
      <c r="D18" s="335">
        <v>0.04</v>
      </c>
      <c r="E18" s="261" t="s">
        <v>10</v>
      </c>
      <c r="F18" s="329">
        <v>43759</v>
      </c>
      <c r="G18" s="326">
        <v>44012</v>
      </c>
      <c r="H18" s="235">
        <v>0.4</v>
      </c>
      <c r="I18" s="39" t="s">
        <v>5</v>
      </c>
      <c r="J18" s="37" t="s">
        <v>10</v>
      </c>
      <c r="K18" s="23">
        <v>1</v>
      </c>
      <c r="L18" s="37" t="s">
        <v>10</v>
      </c>
      <c r="M18" s="37" t="s">
        <v>10</v>
      </c>
      <c r="N18" s="319"/>
    </row>
    <row r="19" spans="1:14" ht="15.95" customHeight="1">
      <c r="A19" s="172"/>
      <c r="B19" s="190"/>
      <c r="C19" s="288"/>
      <c r="D19" s="335"/>
      <c r="E19" s="158"/>
      <c r="F19" s="330"/>
      <c r="G19" s="327"/>
      <c r="H19" s="228"/>
      <c r="I19" s="41" t="s">
        <v>6</v>
      </c>
      <c r="J19" s="42" t="s">
        <v>10</v>
      </c>
      <c r="K19" s="26" t="s">
        <v>10</v>
      </c>
      <c r="L19" s="56" t="s">
        <v>10</v>
      </c>
      <c r="M19" s="42" t="s">
        <v>10</v>
      </c>
      <c r="N19" s="319"/>
    </row>
    <row r="20" spans="1:14" ht="15.95" customHeight="1">
      <c r="A20" s="172"/>
      <c r="B20" s="190"/>
      <c r="C20" s="288">
        <v>1.032</v>
      </c>
      <c r="D20" s="335"/>
      <c r="E20" s="158"/>
      <c r="F20" s="330"/>
      <c r="G20" s="327"/>
      <c r="H20" s="228">
        <f>D18/C20</f>
        <v>3.875968992248062E-2</v>
      </c>
      <c r="I20" s="41" t="s">
        <v>7</v>
      </c>
      <c r="J20" s="42" t="s">
        <v>10</v>
      </c>
      <c r="K20" s="26" t="s">
        <v>10</v>
      </c>
      <c r="L20" s="42">
        <v>1</v>
      </c>
      <c r="M20" s="42" t="s">
        <v>10</v>
      </c>
      <c r="N20" s="319"/>
    </row>
    <row r="21" spans="1:14" ht="15.95" customHeight="1">
      <c r="A21" s="172"/>
      <c r="B21" s="191"/>
      <c r="C21" s="301"/>
      <c r="D21" s="335"/>
      <c r="E21" s="159"/>
      <c r="F21" s="331"/>
      <c r="G21" s="328"/>
      <c r="H21" s="220"/>
      <c r="I21" s="44" t="s">
        <v>8</v>
      </c>
      <c r="J21" s="45" t="s">
        <v>10</v>
      </c>
      <c r="K21" s="45" t="s">
        <v>10</v>
      </c>
      <c r="L21" s="45" t="s">
        <v>10</v>
      </c>
      <c r="M21" s="45" t="s">
        <v>10</v>
      </c>
      <c r="N21" s="319"/>
    </row>
    <row r="22" spans="1:14" ht="15.95" customHeight="1">
      <c r="A22" s="172" t="s">
        <v>42</v>
      </c>
      <c r="B22" s="189" t="s">
        <v>73</v>
      </c>
      <c r="C22" s="287">
        <v>1.9350000000000001</v>
      </c>
      <c r="D22" s="335" t="s">
        <v>11</v>
      </c>
      <c r="E22" s="261" t="s">
        <v>10</v>
      </c>
      <c r="F22" s="329">
        <v>43759</v>
      </c>
      <c r="G22" s="326">
        <v>44012</v>
      </c>
      <c r="H22" s="235">
        <v>0.45</v>
      </c>
      <c r="I22" s="39" t="s">
        <v>5</v>
      </c>
      <c r="J22" s="37" t="s">
        <v>10</v>
      </c>
      <c r="K22" s="23">
        <v>1</v>
      </c>
      <c r="L22" s="37" t="s">
        <v>10</v>
      </c>
      <c r="M22" s="37" t="s">
        <v>10</v>
      </c>
      <c r="N22" s="319"/>
    </row>
    <row r="23" spans="1:14" ht="15.95" customHeight="1">
      <c r="A23" s="172"/>
      <c r="B23" s="190"/>
      <c r="C23" s="288"/>
      <c r="D23" s="335"/>
      <c r="E23" s="158"/>
      <c r="F23" s="330"/>
      <c r="G23" s="327"/>
      <c r="H23" s="228"/>
      <c r="I23" s="41" t="s">
        <v>6</v>
      </c>
      <c r="J23" s="42" t="s">
        <v>10</v>
      </c>
      <c r="K23" s="26" t="s">
        <v>10</v>
      </c>
      <c r="L23" s="56" t="s">
        <v>10</v>
      </c>
      <c r="M23" s="42" t="s">
        <v>10</v>
      </c>
      <c r="N23" s="319"/>
    </row>
    <row r="24" spans="1:14" ht="15.95" customHeight="1">
      <c r="A24" s="172"/>
      <c r="B24" s="190"/>
      <c r="C24" s="288">
        <v>1.9350000000000001</v>
      </c>
      <c r="D24" s="335"/>
      <c r="E24" s="158"/>
      <c r="F24" s="330"/>
      <c r="G24" s="327"/>
      <c r="H24" s="228" t="s">
        <v>11</v>
      </c>
      <c r="I24" s="41" t="s">
        <v>7</v>
      </c>
      <c r="J24" s="42" t="s">
        <v>10</v>
      </c>
      <c r="K24" s="26" t="s">
        <v>10</v>
      </c>
      <c r="L24" s="42">
        <v>1</v>
      </c>
      <c r="M24" s="42" t="s">
        <v>10</v>
      </c>
      <c r="N24" s="319"/>
    </row>
    <row r="25" spans="1:14" ht="15.95" customHeight="1">
      <c r="A25" s="172"/>
      <c r="B25" s="191"/>
      <c r="C25" s="301"/>
      <c r="D25" s="335"/>
      <c r="E25" s="159"/>
      <c r="F25" s="331"/>
      <c r="G25" s="328"/>
      <c r="H25" s="220"/>
      <c r="I25" s="44" t="s">
        <v>8</v>
      </c>
      <c r="J25" s="45" t="s">
        <v>10</v>
      </c>
      <c r="K25" s="45" t="s">
        <v>10</v>
      </c>
      <c r="L25" s="45" t="s">
        <v>10</v>
      </c>
      <c r="M25" s="45" t="s">
        <v>10</v>
      </c>
      <c r="N25" s="319"/>
    </row>
    <row r="26" spans="1:14" ht="15.95" customHeight="1">
      <c r="A26" s="172" t="s">
        <v>43</v>
      </c>
      <c r="B26" s="268" t="s">
        <v>74</v>
      </c>
      <c r="C26" s="287">
        <v>2.923</v>
      </c>
      <c r="D26" s="335">
        <v>0.69099999999999995</v>
      </c>
      <c r="E26" s="261" t="s">
        <v>10</v>
      </c>
      <c r="F26" s="329">
        <v>43759</v>
      </c>
      <c r="G26" s="326">
        <v>44012</v>
      </c>
      <c r="H26" s="235">
        <v>0.4</v>
      </c>
      <c r="I26" s="39" t="s">
        <v>5</v>
      </c>
      <c r="J26" s="37" t="s">
        <v>10</v>
      </c>
      <c r="K26" s="23">
        <v>1</v>
      </c>
      <c r="L26" s="37" t="s">
        <v>10</v>
      </c>
      <c r="M26" s="37" t="s">
        <v>10</v>
      </c>
      <c r="N26" s="319"/>
    </row>
    <row r="27" spans="1:14" ht="15.95" customHeight="1">
      <c r="A27" s="172"/>
      <c r="B27" s="190"/>
      <c r="C27" s="288"/>
      <c r="D27" s="335"/>
      <c r="E27" s="158"/>
      <c r="F27" s="330"/>
      <c r="G27" s="327"/>
      <c r="H27" s="228"/>
      <c r="I27" s="41" t="s">
        <v>6</v>
      </c>
      <c r="J27" s="42" t="s">
        <v>10</v>
      </c>
      <c r="K27" s="26" t="s">
        <v>10</v>
      </c>
      <c r="L27" s="56" t="s">
        <v>10</v>
      </c>
      <c r="M27" s="42" t="s">
        <v>10</v>
      </c>
      <c r="N27" s="319"/>
    </row>
    <row r="28" spans="1:14" ht="15.95" customHeight="1">
      <c r="A28" s="172"/>
      <c r="B28" s="190"/>
      <c r="C28" s="266">
        <v>2.923</v>
      </c>
      <c r="D28" s="335"/>
      <c r="E28" s="158"/>
      <c r="F28" s="330"/>
      <c r="G28" s="327"/>
      <c r="H28" s="228">
        <f>D26/C28</f>
        <v>0.23640095791994525</v>
      </c>
      <c r="I28" s="41" t="s">
        <v>7</v>
      </c>
      <c r="J28" s="42" t="s">
        <v>10</v>
      </c>
      <c r="K28" s="26" t="s">
        <v>10</v>
      </c>
      <c r="L28" s="42">
        <v>1</v>
      </c>
      <c r="M28" s="42" t="s">
        <v>10</v>
      </c>
      <c r="N28" s="319"/>
    </row>
    <row r="29" spans="1:14" ht="15.95" customHeight="1">
      <c r="A29" s="172"/>
      <c r="B29" s="191"/>
      <c r="C29" s="276"/>
      <c r="D29" s="335"/>
      <c r="E29" s="159"/>
      <c r="F29" s="331"/>
      <c r="G29" s="328"/>
      <c r="H29" s="220"/>
      <c r="I29" s="44" t="s">
        <v>8</v>
      </c>
      <c r="J29" s="45" t="s">
        <v>10</v>
      </c>
      <c r="K29" s="45" t="s">
        <v>10</v>
      </c>
      <c r="L29" s="45" t="s">
        <v>10</v>
      </c>
      <c r="M29" s="45" t="s">
        <v>10</v>
      </c>
      <c r="N29" s="319"/>
    </row>
    <row r="30" spans="1:14" ht="15.95" customHeight="1">
      <c r="A30" s="172" t="s">
        <v>44</v>
      </c>
      <c r="B30" s="189" t="s">
        <v>84</v>
      </c>
      <c r="C30" s="287">
        <v>0.4</v>
      </c>
      <c r="D30" s="335" t="s">
        <v>11</v>
      </c>
      <c r="E30" s="261" t="s">
        <v>10</v>
      </c>
      <c r="F30" s="329">
        <v>43759</v>
      </c>
      <c r="G30" s="326">
        <v>44012</v>
      </c>
      <c r="H30" s="235" t="s">
        <v>11</v>
      </c>
      <c r="I30" s="39" t="s">
        <v>5</v>
      </c>
      <c r="J30" s="37" t="s">
        <v>10</v>
      </c>
      <c r="K30" s="37">
        <v>1</v>
      </c>
      <c r="L30" s="37" t="s">
        <v>10</v>
      </c>
      <c r="M30" s="37" t="s">
        <v>10</v>
      </c>
      <c r="N30" s="319"/>
    </row>
    <row r="31" spans="1:14" ht="15.95" customHeight="1">
      <c r="A31" s="172"/>
      <c r="B31" s="190"/>
      <c r="C31" s="288"/>
      <c r="D31" s="335"/>
      <c r="E31" s="158"/>
      <c r="F31" s="330"/>
      <c r="G31" s="327"/>
      <c r="H31" s="228"/>
      <c r="I31" s="41" t="s">
        <v>6</v>
      </c>
      <c r="J31" s="42" t="s">
        <v>10</v>
      </c>
      <c r="K31" s="42" t="s">
        <v>10</v>
      </c>
      <c r="L31" s="56" t="s">
        <v>10</v>
      </c>
      <c r="M31" s="42" t="s">
        <v>10</v>
      </c>
      <c r="N31" s="319"/>
    </row>
    <row r="32" spans="1:14" ht="15.95" customHeight="1">
      <c r="A32" s="172"/>
      <c r="B32" s="190"/>
      <c r="C32" s="288">
        <v>0.4</v>
      </c>
      <c r="D32" s="335"/>
      <c r="E32" s="158"/>
      <c r="F32" s="330"/>
      <c r="G32" s="327"/>
      <c r="H32" s="228" t="s">
        <v>11</v>
      </c>
      <c r="I32" s="41" t="s">
        <v>7</v>
      </c>
      <c r="J32" s="42" t="s">
        <v>10</v>
      </c>
      <c r="K32" s="42" t="s">
        <v>10</v>
      </c>
      <c r="L32" s="42">
        <v>1</v>
      </c>
      <c r="M32" s="42" t="s">
        <v>10</v>
      </c>
      <c r="N32" s="319"/>
    </row>
    <row r="33" spans="1:14" ht="15.95" customHeight="1">
      <c r="A33" s="172"/>
      <c r="B33" s="191"/>
      <c r="C33" s="301"/>
      <c r="D33" s="335"/>
      <c r="E33" s="159"/>
      <c r="F33" s="331"/>
      <c r="G33" s="328"/>
      <c r="H33" s="220"/>
      <c r="I33" s="44" t="s">
        <v>8</v>
      </c>
      <c r="J33" s="45" t="s">
        <v>10</v>
      </c>
      <c r="K33" s="45" t="s">
        <v>10</v>
      </c>
      <c r="L33" s="45" t="s">
        <v>10</v>
      </c>
      <c r="M33" s="45" t="s">
        <v>10</v>
      </c>
      <c r="N33" s="320"/>
    </row>
    <row r="34" spans="1:14" ht="15.95" customHeight="1">
      <c r="A34" s="136" t="s">
        <v>21</v>
      </c>
      <c r="B34" s="136"/>
      <c r="C34" s="50">
        <f>C10+C14+C18+C22+C26+C30</f>
        <v>7.9190000000000005</v>
      </c>
      <c r="D34" s="332">
        <f>D10+D14+D18+D26</f>
        <v>2.024</v>
      </c>
      <c r="E34" s="334" t="s">
        <v>10</v>
      </c>
      <c r="F34" s="226"/>
      <c r="G34" s="139"/>
      <c r="H34" s="141"/>
      <c r="I34" s="141"/>
      <c r="J34" s="141"/>
      <c r="K34" s="141"/>
      <c r="L34" s="141"/>
      <c r="M34" s="141"/>
      <c r="N34" s="141"/>
    </row>
    <row r="35" spans="1:14" ht="15.95" customHeight="1">
      <c r="A35" s="136"/>
      <c r="B35" s="136"/>
      <c r="C35" s="51">
        <f>C12+C16+C20+C24+C28+C32</f>
        <v>7.9190000000000005</v>
      </c>
      <c r="D35" s="333"/>
      <c r="E35" s="334"/>
      <c r="F35" s="140"/>
      <c r="G35" s="140"/>
      <c r="H35" s="142"/>
      <c r="I35" s="142"/>
      <c r="J35" s="142"/>
      <c r="K35" s="142"/>
      <c r="L35" s="142"/>
      <c r="M35" s="142"/>
      <c r="N35" s="142"/>
    </row>
  </sheetData>
  <mergeCells count="83">
    <mergeCell ref="A1:N1"/>
    <mergeCell ref="A2:N2"/>
    <mergeCell ref="A4:N4"/>
    <mergeCell ref="A5:A6"/>
    <mergeCell ref="B5:B6"/>
    <mergeCell ref="D5:D6"/>
    <mergeCell ref="E5:E6"/>
    <mergeCell ref="F5:F6"/>
    <mergeCell ref="G5:G6"/>
    <mergeCell ref="H5:H6"/>
    <mergeCell ref="I5:I6"/>
    <mergeCell ref="J5:M5"/>
    <mergeCell ref="N5:N6"/>
    <mergeCell ref="A7:N7"/>
    <mergeCell ref="A8:N8"/>
    <mergeCell ref="A9:N9"/>
    <mergeCell ref="A10:A13"/>
    <mergeCell ref="B10:B13"/>
    <mergeCell ref="C10:C11"/>
    <mergeCell ref="D10:D13"/>
    <mergeCell ref="E10:E13"/>
    <mergeCell ref="F10:F13"/>
    <mergeCell ref="G10:G13"/>
    <mergeCell ref="H10:H11"/>
    <mergeCell ref="H14:H15"/>
    <mergeCell ref="C16:C17"/>
    <mergeCell ref="H16:H17"/>
    <mergeCell ref="A18:A21"/>
    <mergeCell ref="B18:B21"/>
    <mergeCell ref="C18:C19"/>
    <mergeCell ref="D18:D21"/>
    <mergeCell ref="E18:E21"/>
    <mergeCell ref="F18:F21"/>
    <mergeCell ref="G18:G21"/>
    <mergeCell ref="A14:A17"/>
    <mergeCell ref="B14:B17"/>
    <mergeCell ref="C14:C15"/>
    <mergeCell ref="D14:D17"/>
    <mergeCell ref="E14:E17"/>
    <mergeCell ref="F14:F17"/>
    <mergeCell ref="C20:C21"/>
    <mergeCell ref="H20:H21"/>
    <mergeCell ref="A22:A25"/>
    <mergeCell ref="B22:B25"/>
    <mergeCell ref="C22:C23"/>
    <mergeCell ref="D22:D25"/>
    <mergeCell ref="E22:E25"/>
    <mergeCell ref="F22:F25"/>
    <mergeCell ref="G22:G25"/>
    <mergeCell ref="H22:H23"/>
    <mergeCell ref="C24:C25"/>
    <mergeCell ref="H24:H25"/>
    <mergeCell ref="A26:A29"/>
    <mergeCell ref="B26:B29"/>
    <mergeCell ref="C26:C27"/>
    <mergeCell ref="D26:D29"/>
    <mergeCell ref="E26:E29"/>
    <mergeCell ref="A30:A33"/>
    <mergeCell ref="B30:B33"/>
    <mergeCell ref="C30:C31"/>
    <mergeCell ref="D30:D33"/>
    <mergeCell ref="E30:E33"/>
    <mergeCell ref="A34:B35"/>
    <mergeCell ref="D34:D35"/>
    <mergeCell ref="E34:E35"/>
    <mergeCell ref="F34:F35"/>
    <mergeCell ref="G34:G35"/>
    <mergeCell ref="H34:N35"/>
    <mergeCell ref="N10:N33"/>
    <mergeCell ref="C12:C13"/>
    <mergeCell ref="H12:H13"/>
    <mergeCell ref="G14:G17"/>
    <mergeCell ref="F30:F33"/>
    <mergeCell ref="G30:G33"/>
    <mergeCell ref="H30:H31"/>
    <mergeCell ref="C32:C33"/>
    <mergeCell ref="H32:H33"/>
    <mergeCell ref="F26:F29"/>
    <mergeCell ref="G26:G29"/>
    <mergeCell ref="H26:H27"/>
    <mergeCell ref="C28:C29"/>
    <mergeCell ref="H28:H29"/>
    <mergeCell ref="H18:H19"/>
  </mergeCells>
  <pageMargins left="1" right="1" top="0.3" bottom="0.3" header="0.3" footer="0.3"/>
  <pageSetup paperSize="5" scale="8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9"/>
  <sheetViews>
    <sheetView workbookViewId="0">
      <selection activeCell="B3" sqref="B3"/>
    </sheetView>
  </sheetViews>
  <sheetFormatPr defaultRowHeight="15"/>
  <cols>
    <col min="1" max="1" width="4.140625" style="2" customWidth="1"/>
    <col min="2" max="2" width="30.7109375" style="2" customWidth="1"/>
    <col min="3" max="3" width="14.28515625" style="2" customWidth="1"/>
    <col min="4" max="4" width="14" style="2" customWidth="1"/>
    <col min="5" max="5" width="14.5703125" style="2" customWidth="1"/>
    <col min="6" max="6" width="17" style="2" customWidth="1"/>
    <col min="7" max="7" width="13.28515625" style="2" customWidth="1"/>
    <col min="8" max="8" width="16.7109375" style="2" customWidth="1"/>
    <col min="9" max="9" width="5" style="2" customWidth="1"/>
    <col min="10" max="10" width="6.28515625" style="2" customWidth="1"/>
    <col min="11" max="11" width="6.7109375" style="2" customWidth="1"/>
    <col min="12" max="12" width="6.42578125" style="2" customWidth="1"/>
    <col min="13" max="13" width="6" style="2" customWidth="1"/>
    <col min="14" max="14" width="32.28515625" style="2" customWidth="1"/>
    <col min="15" max="16" width="9.140625" style="2"/>
    <col min="17" max="17" width="19.7109375" style="2" customWidth="1"/>
    <col min="18" max="16384" width="9.140625" style="2"/>
  </cols>
  <sheetData>
    <row r="1" spans="1:14" ht="20.100000000000001" customHeight="1">
      <c r="A1" s="282" t="s">
        <v>23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</row>
    <row r="2" spans="1:14" ht="20.100000000000001" customHeight="1">
      <c r="A2" s="283" t="s">
        <v>0</v>
      </c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</row>
    <row r="3" spans="1:14" ht="20.100000000000001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 ht="20.100000000000001" customHeight="1">
      <c r="A4" s="284" t="s">
        <v>24</v>
      </c>
      <c r="B4" s="284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4"/>
      <c r="N4" s="284"/>
    </row>
    <row r="5" spans="1:14" ht="48" customHeight="1">
      <c r="A5" s="139" t="s">
        <v>1</v>
      </c>
      <c r="B5" s="136" t="s">
        <v>25</v>
      </c>
      <c r="C5" s="19" t="s">
        <v>26</v>
      </c>
      <c r="D5" s="136" t="s">
        <v>242</v>
      </c>
      <c r="E5" s="136" t="s">
        <v>71</v>
      </c>
      <c r="F5" s="136" t="s">
        <v>27</v>
      </c>
      <c r="G5" s="136" t="s">
        <v>2</v>
      </c>
      <c r="H5" s="279" t="s">
        <v>243</v>
      </c>
      <c r="I5" s="277" t="s">
        <v>3</v>
      </c>
      <c r="J5" s="279" t="s">
        <v>28</v>
      </c>
      <c r="K5" s="279"/>
      <c r="L5" s="279"/>
      <c r="M5" s="279"/>
      <c r="N5" s="139" t="s">
        <v>4</v>
      </c>
    </row>
    <row r="6" spans="1:14" ht="33" customHeight="1">
      <c r="A6" s="280"/>
      <c r="B6" s="139"/>
      <c r="C6" s="20" t="s">
        <v>76</v>
      </c>
      <c r="D6" s="139"/>
      <c r="E6" s="139"/>
      <c r="F6" s="139"/>
      <c r="G6" s="139"/>
      <c r="H6" s="285"/>
      <c r="I6" s="278"/>
      <c r="J6" s="21" t="s">
        <v>244</v>
      </c>
      <c r="K6" s="21" t="s">
        <v>245</v>
      </c>
      <c r="L6" s="21" t="s">
        <v>246</v>
      </c>
      <c r="M6" s="21" t="s">
        <v>247</v>
      </c>
      <c r="N6" s="280"/>
    </row>
    <row r="7" spans="1:14" ht="15.75" customHeight="1">
      <c r="A7" s="339" t="s">
        <v>241</v>
      </c>
      <c r="B7" s="340"/>
      <c r="C7" s="340"/>
      <c r="D7" s="340"/>
      <c r="E7" s="340"/>
      <c r="F7" s="340"/>
      <c r="G7" s="340"/>
      <c r="H7" s="340"/>
      <c r="I7" s="340"/>
      <c r="J7" s="340"/>
      <c r="K7" s="340"/>
      <c r="L7" s="340"/>
      <c r="M7" s="340"/>
      <c r="N7" s="341"/>
    </row>
    <row r="8" spans="1:14" ht="15.95" customHeight="1">
      <c r="A8" s="339" t="s">
        <v>126</v>
      </c>
      <c r="B8" s="340"/>
      <c r="C8" s="340"/>
      <c r="D8" s="340"/>
      <c r="E8" s="340"/>
      <c r="F8" s="340"/>
      <c r="G8" s="340"/>
      <c r="H8" s="340"/>
      <c r="I8" s="340"/>
      <c r="J8" s="340"/>
      <c r="K8" s="340"/>
      <c r="L8" s="340"/>
      <c r="M8" s="340"/>
      <c r="N8" s="341"/>
    </row>
    <row r="9" spans="1:14" ht="15.95" customHeight="1">
      <c r="A9" s="146" t="s">
        <v>232</v>
      </c>
      <c r="B9" s="147"/>
      <c r="C9" s="147"/>
      <c r="D9" s="147"/>
      <c r="E9" s="147"/>
      <c r="F9" s="147"/>
      <c r="G9" s="147"/>
      <c r="H9" s="310"/>
      <c r="I9" s="310"/>
      <c r="J9" s="310"/>
      <c r="K9" s="310"/>
      <c r="L9" s="310"/>
      <c r="M9" s="310"/>
      <c r="N9" s="148"/>
    </row>
    <row r="10" spans="1:14" ht="15.95" customHeight="1">
      <c r="A10" s="172" t="s">
        <v>29</v>
      </c>
      <c r="B10" s="173" t="s">
        <v>19</v>
      </c>
      <c r="C10" s="338">
        <f>1.6/1.7*C12</f>
        <v>16.941176470588236</v>
      </c>
      <c r="D10" s="335">
        <f>8+9.5</f>
        <v>17.5</v>
      </c>
      <c r="E10" s="261" t="s">
        <v>10</v>
      </c>
      <c r="F10" s="223">
        <v>43375</v>
      </c>
      <c r="G10" s="223">
        <v>44012</v>
      </c>
      <c r="H10" s="212">
        <v>0.95</v>
      </c>
      <c r="I10" s="22" t="s">
        <v>5</v>
      </c>
      <c r="J10" s="23" t="s">
        <v>10</v>
      </c>
      <c r="K10" s="23">
        <v>1</v>
      </c>
      <c r="L10" s="23" t="s">
        <v>10</v>
      </c>
      <c r="M10" s="23" t="s">
        <v>10</v>
      </c>
      <c r="N10" s="318" t="s">
        <v>209</v>
      </c>
    </row>
    <row r="11" spans="1:14" ht="15.95" customHeight="1">
      <c r="A11" s="172"/>
      <c r="B11" s="174"/>
      <c r="C11" s="217"/>
      <c r="D11" s="335"/>
      <c r="E11" s="158"/>
      <c r="F11" s="224"/>
      <c r="G11" s="224"/>
      <c r="H11" s="213"/>
      <c r="I11" s="25" t="s">
        <v>6</v>
      </c>
      <c r="J11" s="26" t="s">
        <v>10</v>
      </c>
      <c r="K11" s="47" t="s">
        <v>10</v>
      </c>
      <c r="L11" s="26" t="s">
        <v>10</v>
      </c>
      <c r="M11" s="26" t="s">
        <v>10</v>
      </c>
      <c r="N11" s="319"/>
    </row>
    <row r="12" spans="1:14" ht="15.95" customHeight="1">
      <c r="A12" s="172"/>
      <c r="B12" s="174"/>
      <c r="C12" s="217">
        <v>18</v>
      </c>
      <c r="D12" s="335"/>
      <c r="E12" s="158"/>
      <c r="F12" s="224"/>
      <c r="G12" s="224"/>
      <c r="H12" s="213">
        <f>D10/C12</f>
        <v>0.97222222222222221</v>
      </c>
      <c r="I12" s="25" t="s">
        <v>7</v>
      </c>
      <c r="J12" s="26" t="s">
        <v>10</v>
      </c>
      <c r="K12" s="47" t="s">
        <v>10</v>
      </c>
      <c r="L12" s="26">
        <v>1</v>
      </c>
      <c r="M12" s="26" t="s">
        <v>10</v>
      </c>
      <c r="N12" s="319"/>
    </row>
    <row r="13" spans="1:14" ht="15.95" customHeight="1">
      <c r="A13" s="172"/>
      <c r="B13" s="175"/>
      <c r="C13" s="218"/>
      <c r="D13" s="335"/>
      <c r="E13" s="159"/>
      <c r="F13" s="225"/>
      <c r="G13" s="225"/>
      <c r="H13" s="171"/>
      <c r="I13" s="27" t="s">
        <v>8</v>
      </c>
      <c r="J13" s="28" t="s">
        <v>10</v>
      </c>
      <c r="K13" s="28" t="s">
        <v>10</v>
      </c>
      <c r="L13" s="28" t="s">
        <v>10</v>
      </c>
      <c r="M13" s="28" t="s">
        <v>10</v>
      </c>
      <c r="N13" s="319"/>
    </row>
    <row r="14" spans="1:14" ht="15.95" customHeight="1">
      <c r="A14" s="292" t="s">
        <v>30</v>
      </c>
      <c r="B14" s="173" t="s">
        <v>41</v>
      </c>
      <c r="C14" s="338">
        <f>1.6/1.7*C16</f>
        <v>89.411764705882362</v>
      </c>
      <c r="D14" s="335">
        <v>78.02</v>
      </c>
      <c r="E14" s="261">
        <v>10</v>
      </c>
      <c r="F14" s="223">
        <v>43376</v>
      </c>
      <c r="G14" s="223">
        <v>44012</v>
      </c>
      <c r="H14" s="212">
        <v>0.95</v>
      </c>
      <c r="I14" s="22" t="s">
        <v>5</v>
      </c>
      <c r="J14" s="26" t="s">
        <v>10</v>
      </c>
      <c r="K14" s="23">
        <v>1</v>
      </c>
      <c r="L14" s="23" t="s">
        <v>10</v>
      </c>
      <c r="M14" s="23" t="s">
        <v>10</v>
      </c>
      <c r="N14" s="319"/>
    </row>
    <row r="15" spans="1:14" ht="15.95" customHeight="1">
      <c r="A15" s="292"/>
      <c r="B15" s="174"/>
      <c r="C15" s="217"/>
      <c r="D15" s="335"/>
      <c r="E15" s="158"/>
      <c r="F15" s="224"/>
      <c r="G15" s="224"/>
      <c r="H15" s="213"/>
      <c r="I15" s="25" t="s">
        <v>6</v>
      </c>
      <c r="J15" s="26" t="s">
        <v>10</v>
      </c>
      <c r="K15" s="26" t="s">
        <v>10</v>
      </c>
      <c r="L15" s="26" t="s">
        <v>10</v>
      </c>
      <c r="M15" s="26" t="s">
        <v>10</v>
      </c>
      <c r="N15" s="319"/>
    </row>
    <row r="16" spans="1:14" ht="15.95" customHeight="1">
      <c r="A16" s="292"/>
      <c r="B16" s="174"/>
      <c r="C16" s="217">
        <v>95</v>
      </c>
      <c r="D16" s="335"/>
      <c r="E16" s="158"/>
      <c r="F16" s="224"/>
      <c r="G16" s="224"/>
      <c r="H16" s="213">
        <f>D14/C16</f>
        <v>0.82126315789473681</v>
      </c>
      <c r="I16" s="25" t="s">
        <v>7</v>
      </c>
      <c r="J16" s="26" t="s">
        <v>10</v>
      </c>
      <c r="K16" s="26">
        <v>0.92</v>
      </c>
      <c r="L16" s="26">
        <v>1</v>
      </c>
      <c r="M16" s="26" t="s">
        <v>10</v>
      </c>
      <c r="N16" s="319"/>
    </row>
    <row r="17" spans="1:14" ht="15.95" customHeight="1">
      <c r="A17" s="292"/>
      <c r="B17" s="175"/>
      <c r="C17" s="218"/>
      <c r="D17" s="335"/>
      <c r="E17" s="159"/>
      <c r="F17" s="225"/>
      <c r="G17" s="225"/>
      <c r="H17" s="171"/>
      <c r="I17" s="27" t="s">
        <v>8</v>
      </c>
      <c r="J17" s="28" t="s">
        <v>10</v>
      </c>
      <c r="K17" s="28" t="s">
        <v>10</v>
      </c>
      <c r="L17" s="28" t="s">
        <v>10</v>
      </c>
      <c r="M17" s="28" t="s">
        <v>10</v>
      </c>
      <c r="N17" s="320"/>
    </row>
    <row r="18" spans="1:14" ht="15.95" customHeight="1">
      <c r="A18" s="136" t="s">
        <v>21</v>
      </c>
      <c r="B18" s="136"/>
      <c r="C18" s="50">
        <f>C10+C14</f>
        <v>106.35294117647059</v>
      </c>
      <c r="D18" s="254">
        <f>D10+D14</f>
        <v>95.52</v>
      </c>
      <c r="E18" s="256">
        <f>E14</f>
        <v>10</v>
      </c>
      <c r="F18" s="139"/>
      <c r="G18" s="226"/>
      <c r="H18" s="141"/>
      <c r="I18" s="141"/>
      <c r="J18" s="141"/>
      <c r="K18" s="141"/>
      <c r="L18" s="141"/>
      <c r="M18" s="141"/>
      <c r="N18" s="141"/>
    </row>
    <row r="19" spans="1:14" ht="15.95" customHeight="1">
      <c r="A19" s="136"/>
      <c r="B19" s="136"/>
      <c r="C19" s="51">
        <f>C12+C16</f>
        <v>113</v>
      </c>
      <c r="D19" s="255"/>
      <c r="E19" s="257"/>
      <c r="F19" s="140"/>
      <c r="G19" s="140"/>
      <c r="H19" s="142"/>
      <c r="I19" s="142"/>
      <c r="J19" s="142"/>
      <c r="K19" s="142"/>
      <c r="L19" s="142"/>
      <c r="M19" s="142"/>
      <c r="N19" s="142"/>
    </row>
  </sheetData>
  <mergeCells count="43">
    <mergeCell ref="A1:N1"/>
    <mergeCell ref="A2:N2"/>
    <mergeCell ref="A4:N4"/>
    <mergeCell ref="A5:A6"/>
    <mergeCell ref="B5:B6"/>
    <mergeCell ref="D5:D6"/>
    <mergeCell ref="E5:E6"/>
    <mergeCell ref="F5:F6"/>
    <mergeCell ref="G5:G6"/>
    <mergeCell ref="H5:H6"/>
    <mergeCell ref="A9:N9"/>
    <mergeCell ref="A10:A13"/>
    <mergeCell ref="B10:B13"/>
    <mergeCell ref="C10:C11"/>
    <mergeCell ref="D10:D13"/>
    <mergeCell ref="E10:E13"/>
    <mergeCell ref="F10:F13"/>
    <mergeCell ref="G10:G13"/>
    <mergeCell ref="H10:H11"/>
    <mergeCell ref="A7:N7"/>
    <mergeCell ref="I5:I6"/>
    <mergeCell ref="J5:M5"/>
    <mergeCell ref="N5:N6"/>
    <mergeCell ref="A8:N8"/>
    <mergeCell ref="H18:N19"/>
    <mergeCell ref="N10:N17"/>
    <mergeCell ref="C12:C13"/>
    <mergeCell ref="H12:H13"/>
    <mergeCell ref="E18:E19"/>
    <mergeCell ref="F18:F19"/>
    <mergeCell ref="G18:G19"/>
    <mergeCell ref="E14:E17"/>
    <mergeCell ref="F14:F17"/>
    <mergeCell ref="G14:G17"/>
    <mergeCell ref="H14:H15"/>
    <mergeCell ref="C16:C17"/>
    <mergeCell ref="H16:H17"/>
    <mergeCell ref="A14:A17"/>
    <mergeCell ref="B14:B17"/>
    <mergeCell ref="C14:C15"/>
    <mergeCell ref="D14:D17"/>
    <mergeCell ref="A18:B19"/>
    <mergeCell ref="D18:D19"/>
  </mergeCells>
  <pageMargins left="1" right="1" top="0.3" bottom="0.3" header="0.3" footer="0.3"/>
  <pageSetup paperSize="5" scale="8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06"/>
  <sheetViews>
    <sheetView topLeftCell="A28" workbookViewId="0">
      <selection activeCell="Q88" sqref="Q88"/>
    </sheetView>
  </sheetViews>
  <sheetFormatPr defaultRowHeight="15"/>
  <cols>
    <col min="1" max="1" width="4.140625" style="2" customWidth="1"/>
    <col min="2" max="2" width="30.7109375" style="2" customWidth="1"/>
    <col min="3" max="3" width="14.28515625" style="2" customWidth="1"/>
    <col min="4" max="4" width="14" style="2" customWidth="1"/>
    <col min="5" max="5" width="14.5703125" style="2" customWidth="1"/>
    <col min="6" max="6" width="17" style="2" customWidth="1"/>
    <col min="7" max="7" width="13.28515625" style="2" customWidth="1"/>
    <col min="8" max="8" width="16.7109375" style="2" customWidth="1"/>
    <col min="9" max="9" width="5" style="2" customWidth="1"/>
    <col min="10" max="10" width="6.28515625" style="2" customWidth="1"/>
    <col min="11" max="11" width="6.7109375" style="2" customWidth="1"/>
    <col min="12" max="12" width="6.42578125" style="2" customWidth="1"/>
    <col min="13" max="13" width="6" style="2" customWidth="1"/>
    <col min="14" max="14" width="33.28515625" style="2" customWidth="1"/>
    <col min="15" max="16" width="9.140625" style="2"/>
    <col min="17" max="17" width="19.7109375" style="2" customWidth="1"/>
    <col min="18" max="16384" width="9.140625" style="2"/>
  </cols>
  <sheetData>
    <row r="1" spans="1:14" ht="20.100000000000001" customHeight="1">
      <c r="A1" s="282" t="s">
        <v>23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</row>
    <row r="2" spans="1:14" ht="20.100000000000001" customHeight="1">
      <c r="A2" s="283" t="s">
        <v>0</v>
      </c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</row>
    <row r="3" spans="1:14" ht="20.100000000000001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 ht="20.100000000000001" customHeight="1">
      <c r="A4" s="284" t="s">
        <v>24</v>
      </c>
      <c r="B4" s="284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4"/>
      <c r="N4" s="284"/>
    </row>
    <row r="5" spans="1:14" ht="48" customHeight="1">
      <c r="A5" s="139" t="s">
        <v>1</v>
      </c>
      <c r="B5" s="136" t="s">
        <v>25</v>
      </c>
      <c r="C5" s="19" t="s">
        <v>26</v>
      </c>
      <c r="D5" s="136" t="s">
        <v>242</v>
      </c>
      <c r="E5" s="136" t="s">
        <v>71</v>
      </c>
      <c r="F5" s="136" t="s">
        <v>27</v>
      </c>
      <c r="G5" s="136" t="s">
        <v>2</v>
      </c>
      <c r="H5" s="279" t="s">
        <v>243</v>
      </c>
      <c r="I5" s="277" t="s">
        <v>3</v>
      </c>
      <c r="J5" s="279" t="s">
        <v>28</v>
      </c>
      <c r="K5" s="279"/>
      <c r="L5" s="279"/>
      <c r="M5" s="279"/>
      <c r="N5" s="139" t="s">
        <v>4</v>
      </c>
    </row>
    <row r="6" spans="1:14" ht="33" customHeight="1">
      <c r="A6" s="280"/>
      <c r="B6" s="139"/>
      <c r="C6" s="20" t="s">
        <v>76</v>
      </c>
      <c r="D6" s="139"/>
      <c r="E6" s="139"/>
      <c r="F6" s="139"/>
      <c r="G6" s="139"/>
      <c r="H6" s="285"/>
      <c r="I6" s="278"/>
      <c r="J6" s="21" t="s">
        <v>244</v>
      </c>
      <c r="K6" s="21" t="s">
        <v>245</v>
      </c>
      <c r="L6" s="21" t="s">
        <v>246</v>
      </c>
      <c r="M6" s="21" t="s">
        <v>247</v>
      </c>
      <c r="N6" s="280"/>
    </row>
    <row r="7" spans="1:14" s="1" customFormat="1" ht="20.100000000000001" customHeight="1">
      <c r="A7" s="145" t="s">
        <v>211</v>
      </c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</row>
    <row r="8" spans="1:14" s="1" customFormat="1" ht="20.100000000000001" customHeight="1">
      <c r="A8" s="145" t="s">
        <v>121</v>
      </c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</row>
    <row r="9" spans="1:14" s="3" customFormat="1" ht="20.100000000000001" customHeight="1">
      <c r="A9" s="146" t="s">
        <v>152</v>
      </c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8"/>
    </row>
    <row r="10" spans="1:14" s="3" customFormat="1" ht="20.100000000000001" customHeight="1">
      <c r="A10" s="172" t="s">
        <v>29</v>
      </c>
      <c r="B10" s="389" t="s">
        <v>31</v>
      </c>
      <c r="C10" s="153">
        <v>73.67</v>
      </c>
      <c r="D10" s="206">
        <v>47.5</v>
      </c>
      <c r="E10" s="193">
        <v>11.9</v>
      </c>
      <c r="F10" s="391" t="s">
        <v>32</v>
      </c>
      <c r="G10" s="223">
        <v>43720</v>
      </c>
      <c r="H10" s="212">
        <v>1</v>
      </c>
      <c r="I10" s="57" t="s">
        <v>5</v>
      </c>
      <c r="J10" s="58" t="s">
        <v>10</v>
      </c>
      <c r="K10" s="58" t="s">
        <v>10</v>
      </c>
      <c r="L10" s="58" t="s">
        <v>10</v>
      </c>
      <c r="M10" s="58" t="s">
        <v>10</v>
      </c>
      <c r="N10" s="165" t="s">
        <v>212</v>
      </c>
    </row>
    <row r="11" spans="1:14" s="3" customFormat="1" ht="20.100000000000001" customHeight="1">
      <c r="A11" s="172"/>
      <c r="B11" s="389"/>
      <c r="C11" s="154"/>
      <c r="D11" s="206"/>
      <c r="E11" s="193"/>
      <c r="F11" s="309"/>
      <c r="G11" s="224"/>
      <c r="H11" s="213"/>
      <c r="I11" s="59" t="s">
        <v>6</v>
      </c>
      <c r="J11" s="60" t="s">
        <v>10</v>
      </c>
      <c r="K11" s="60" t="s">
        <v>10</v>
      </c>
      <c r="L11" s="60" t="s">
        <v>10</v>
      </c>
      <c r="M11" s="60" t="s">
        <v>10</v>
      </c>
      <c r="N11" s="166"/>
    </row>
    <row r="12" spans="1:14" s="3" customFormat="1" ht="20.100000000000001" customHeight="1">
      <c r="A12" s="172"/>
      <c r="B12" s="389"/>
      <c r="C12" s="168">
        <v>73.67</v>
      </c>
      <c r="D12" s="206"/>
      <c r="E12" s="193"/>
      <c r="F12" s="309"/>
      <c r="G12" s="224"/>
      <c r="H12" s="228">
        <f>D10/C12</f>
        <v>0.64476720510384145</v>
      </c>
      <c r="I12" s="59" t="s">
        <v>7</v>
      </c>
      <c r="J12" s="60" t="s">
        <v>10</v>
      </c>
      <c r="K12" s="60">
        <v>0.8</v>
      </c>
      <c r="L12" s="60">
        <v>1</v>
      </c>
      <c r="M12" s="60" t="s">
        <v>10</v>
      </c>
      <c r="N12" s="166"/>
    </row>
    <row r="13" spans="1:14" s="3" customFormat="1" ht="20.100000000000001" customHeight="1">
      <c r="A13" s="172"/>
      <c r="B13" s="389"/>
      <c r="C13" s="169"/>
      <c r="D13" s="206"/>
      <c r="E13" s="193"/>
      <c r="F13" s="309"/>
      <c r="G13" s="225"/>
      <c r="H13" s="220"/>
      <c r="I13" s="61" t="s">
        <v>8</v>
      </c>
      <c r="J13" s="60" t="s">
        <v>10</v>
      </c>
      <c r="K13" s="60" t="s">
        <v>10</v>
      </c>
      <c r="L13" s="62" t="s">
        <v>10</v>
      </c>
      <c r="M13" s="62" t="s">
        <v>10</v>
      </c>
      <c r="N13" s="167"/>
    </row>
    <row r="14" spans="1:14" ht="20.100000000000001" customHeight="1">
      <c r="A14" s="136" t="s">
        <v>21</v>
      </c>
      <c r="B14" s="136"/>
      <c r="C14" s="34">
        <v>73.67</v>
      </c>
      <c r="D14" s="200">
        <f>D10</f>
        <v>47.5</v>
      </c>
      <c r="E14" s="138">
        <f>E10</f>
        <v>11.9</v>
      </c>
      <c r="F14" s="226"/>
      <c r="G14" s="139"/>
      <c r="H14" s="141"/>
      <c r="I14" s="141"/>
      <c r="J14" s="141"/>
      <c r="K14" s="141"/>
      <c r="L14" s="141"/>
      <c r="M14" s="141"/>
      <c r="N14" s="141"/>
    </row>
    <row r="15" spans="1:14" ht="20.100000000000001" customHeight="1">
      <c r="A15" s="136"/>
      <c r="B15" s="136"/>
      <c r="C15" s="35">
        <f>C12</f>
        <v>73.67</v>
      </c>
      <c r="D15" s="201"/>
      <c r="E15" s="138"/>
      <c r="F15" s="140"/>
      <c r="G15" s="140"/>
      <c r="H15" s="142"/>
      <c r="I15" s="142"/>
      <c r="J15" s="142"/>
      <c r="K15" s="142"/>
      <c r="L15" s="142"/>
      <c r="M15" s="142"/>
      <c r="N15" s="142"/>
    </row>
    <row r="16" spans="1:14" s="1" customFormat="1" ht="20.100000000000001" customHeight="1">
      <c r="A16" s="145" t="s">
        <v>213</v>
      </c>
      <c r="B16" s="145"/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</row>
    <row r="17" spans="1:14" s="1" customFormat="1" ht="20.100000000000001" customHeight="1">
      <c r="A17" s="145" t="s">
        <v>127</v>
      </c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</row>
    <row r="18" spans="1:14" s="63" customFormat="1" ht="20.100000000000001" customHeight="1">
      <c r="A18" s="146" t="s">
        <v>85</v>
      </c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8"/>
    </row>
    <row r="19" spans="1:14" s="3" customFormat="1" ht="20.100000000000001" customHeight="1">
      <c r="A19" s="149" t="s">
        <v>29</v>
      </c>
      <c r="B19" s="345" t="s">
        <v>256</v>
      </c>
      <c r="C19" s="153">
        <v>128</v>
      </c>
      <c r="D19" s="206">
        <v>80.5</v>
      </c>
      <c r="E19" s="206">
        <v>20</v>
      </c>
      <c r="F19" s="302">
        <v>43101</v>
      </c>
      <c r="G19" s="369">
        <v>44012</v>
      </c>
      <c r="H19" s="235">
        <v>0.85</v>
      </c>
      <c r="I19" s="39" t="s">
        <v>5</v>
      </c>
      <c r="J19" s="64" t="s">
        <v>10</v>
      </c>
      <c r="K19" s="65">
        <v>1</v>
      </c>
      <c r="L19" s="64" t="s">
        <v>10</v>
      </c>
      <c r="M19" s="64" t="s">
        <v>10</v>
      </c>
      <c r="N19" s="390" t="s">
        <v>214</v>
      </c>
    </row>
    <row r="20" spans="1:14" s="3" customFormat="1" ht="20.100000000000001" customHeight="1">
      <c r="A20" s="149"/>
      <c r="B20" s="345"/>
      <c r="C20" s="154"/>
      <c r="D20" s="206"/>
      <c r="E20" s="206"/>
      <c r="F20" s="265"/>
      <c r="G20" s="274"/>
      <c r="H20" s="228"/>
      <c r="I20" s="41" t="s">
        <v>6</v>
      </c>
      <c r="J20" s="66" t="s">
        <v>10</v>
      </c>
      <c r="K20" s="59" t="s">
        <v>10</v>
      </c>
      <c r="L20" s="67" t="s">
        <v>10</v>
      </c>
      <c r="M20" s="66" t="s">
        <v>10</v>
      </c>
      <c r="N20" s="390"/>
    </row>
    <row r="21" spans="1:14" s="3" customFormat="1" ht="20.100000000000001" customHeight="1">
      <c r="A21" s="149"/>
      <c r="B21" s="345"/>
      <c r="C21" s="168">
        <v>128</v>
      </c>
      <c r="D21" s="206"/>
      <c r="E21" s="206"/>
      <c r="F21" s="265"/>
      <c r="G21" s="274"/>
      <c r="H21" s="228">
        <f>D19/C21</f>
        <v>0.62890625</v>
      </c>
      <c r="I21" s="41" t="s">
        <v>7</v>
      </c>
      <c r="J21" s="66" t="s">
        <v>10</v>
      </c>
      <c r="K21" s="43">
        <v>0.93</v>
      </c>
      <c r="L21" s="68">
        <v>1</v>
      </c>
      <c r="M21" s="66" t="s">
        <v>10</v>
      </c>
      <c r="N21" s="390"/>
    </row>
    <row r="22" spans="1:14" s="3" customFormat="1" ht="20.100000000000001" customHeight="1">
      <c r="A22" s="149"/>
      <c r="B22" s="345"/>
      <c r="C22" s="169"/>
      <c r="D22" s="206"/>
      <c r="E22" s="206"/>
      <c r="F22" s="265"/>
      <c r="G22" s="274"/>
      <c r="H22" s="220"/>
      <c r="I22" s="44" t="s">
        <v>8</v>
      </c>
      <c r="J22" s="69" t="s">
        <v>10</v>
      </c>
      <c r="K22" s="61" t="s">
        <v>10</v>
      </c>
      <c r="L22" s="69" t="s">
        <v>10</v>
      </c>
      <c r="M22" s="69" t="s">
        <v>10</v>
      </c>
      <c r="N22" s="390"/>
    </row>
    <row r="23" spans="1:14" ht="20.100000000000001" customHeight="1">
      <c r="A23" s="185" t="s">
        <v>21</v>
      </c>
      <c r="B23" s="186"/>
      <c r="C23" s="34">
        <v>128</v>
      </c>
      <c r="D23" s="334">
        <f>D19</f>
        <v>80.5</v>
      </c>
      <c r="E23" s="334">
        <f>E19</f>
        <v>20</v>
      </c>
      <c r="F23" s="226"/>
      <c r="G23" s="139"/>
      <c r="H23" s="141"/>
      <c r="I23" s="141"/>
      <c r="J23" s="141"/>
      <c r="K23" s="141"/>
      <c r="L23" s="141"/>
      <c r="M23" s="141"/>
      <c r="N23" s="141"/>
    </row>
    <row r="24" spans="1:14" ht="20.100000000000001" customHeight="1">
      <c r="A24" s="187"/>
      <c r="B24" s="188"/>
      <c r="C24" s="35">
        <f>C21</f>
        <v>128</v>
      </c>
      <c r="D24" s="334"/>
      <c r="E24" s="334"/>
      <c r="F24" s="140"/>
      <c r="G24" s="140"/>
      <c r="H24" s="142"/>
      <c r="I24" s="142"/>
      <c r="J24" s="142"/>
      <c r="K24" s="142"/>
      <c r="L24" s="142"/>
      <c r="M24" s="142"/>
      <c r="N24" s="142"/>
    </row>
    <row r="25" spans="1:14" s="3" customFormat="1" ht="20.100000000000001" customHeight="1">
      <c r="A25" s="146" t="s">
        <v>137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8"/>
    </row>
    <row r="26" spans="1:14" s="3" customFormat="1" ht="20.100000000000001" customHeight="1">
      <c r="A26" s="172" t="s">
        <v>29</v>
      </c>
      <c r="B26" s="389" t="s">
        <v>17</v>
      </c>
      <c r="C26" s="153">
        <v>0.1</v>
      </c>
      <c r="D26" s="194" t="s">
        <v>10</v>
      </c>
      <c r="E26" s="206">
        <v>0.1</v>
      </c>
      <c r="F26" s="349">
        <v>43788</v>
      </c>
      <c r="G26" s="369">
        <v>43891</v>
      </c>
      <c r="H26" s="212">
        <v>1</v>
      </c>
      <c r="I26" s="22" t="s">
        <v>5</v>
      </c>
      <c r="J26" s="64" t="s">
        <v>10</v>
      </c>
      <c r="K26" s="65" t="s">
        <v>10</v>
      </c>
      <c r="L26" s="64" t="s">
        <v>10</v>
      </c>
      <c r="M26" s="64" t="s">
        <v>10</v>
      </c>
      <c r="N26" s="318" t="s">
        <v>215</v>
      </c>
    </row>
    <row r="27" spans="1:14" s="3" customFormat="1" ht="20.100000000000001" customHeight="1">
      <c r="A27" s="172"/>
      <c r="B27" s="389"/>
      <c r="C27" s="154"/>
      <c r="D27" s="195"/>
      <c r="E27" s="206"/>
      <c r="F27" s="374"/>
      <c r="G27" s="274"/>
      <c r="H27" s="213"/>
      <c r="I27" s="25" t="s">
        <v>6</v>
      </c>
      <c r="J27" s="66" t="s">
        <v>10</v>
      </c>
      <c r="K27" s="59" t="s">
        <v>10</v>
      </c>
      <c r="L27" s="66" t="s">
        <v>10</v>
      </c>
      <c r="M27" s="66" t="s">
        <v>10</v>
      </c>
      <c r="N27" s="319"/>
    </row>
    <row r="28" spans="1:14" s="3" customFormat="1" ht="20.100000000000001" customHeight="1">
      <c r="A28" s="172"/>
      <c r="B28" s="389"/>
      <c r="C28" s="168">
        <v>0.1</v>
      </c>
      <c r="D28" s="195"/>
      <c r="E28" s="206"/>
      <c r="F28" s="374"/>
      <c r="G28" s="274"/>
      <c r="H28" s="213" t="s">
        <v>10</v>
      </c>
      <c r="I28" s="25" t="s">
        <v>22</v>
      </c>
      <c r="J28" s="66" t="s">
        <v>10</v>
      </c>
      <c r="K28" s="68">
        <v>1</v>
      </c>
      <c r="L28" s="66" t="s">
        <v>10</v>
      </c>
      <c r="M28" s="66" t="s">
        <v>10</v>
      </c>
      <c r="N28" s="319"/>
    </row>
    <row r="29" spans="1:14" s="3" customFormat="1" ht="20.100000000000001" customHeight="1">
      <c r="A29" s="172"/>
      <c r="B29" s="389"/>
      <c r="C29" s="169"/>
      <c r="D29" s="196"/>
      <c r="E29" s="206"/>
      <c r="F29" s="374"/>
      <c r="G29" s="274"/>
      <c r="H29" s="171"/>
      <c r="I29" s="27" t="s">
        <v>8</v>
      </c>
      <c r="J29" s="69" t="s">
        <v>10</v>
      </c>
      <c r="K29" s="61" t="s">
        <v>10</v>
      </c>
      <c r="L29" s="69" t="s">
        <v>10</v>
      </c>
      <c r="M29" s="69" t="s">
        <v>10</v>
      </c>
      <c r="N29" s="319"/>
    </row>
    <row r="30" spans="1:14" s="3" customFormat="1" ht="20.100000000000001" customHeight="1">
      <c r="A30" s="172" t="s">
        <v>30</v>
      </c>
      <c r="B30" s="350" t="s">
        <v>183</v>
      </c>
      <c r="C30" s="153">
        <v>8.7100000000000009</v>
      </c>
      <c r="D30" s="194">
        <v>1.7</v>
      </c>
      <c r="E30" s="206">
        <v>1</v>
      </c>
      <c r="F30" s="349">
        <v>43788</v>
      </c>
      <c r="G30" s="369">
        <v>43891</v>
      </c>
      <c r="H30" s="212">
        <v>1</v>
      </c>
      <c r="I30" s="22" t="s">
        <v>5</v>
      </c>
      <c r="J30" s="64" t="s">
        <v>10</v>
      </c>
      <c r="K30" s="65"/>
      <c r="L30" s="64" t="s">
        <v>10</v>
      </c>
      <c r="M30" s="64" t="s">
        <v>10</v>
      </c>
      <c r="N30" s="319"/>
    </row>
    <row r="31" spans="1:14" s="3" customFormat="1" ht="20.100000000000001" customHeight="1">
      <c r="A31" s="172"/>
      <c r="B31" s="350"/>
      <c r="C31" s="154"/>
      <c r="D31" s="195"/>
      <c r="E31" s="206"/>
      <c r="F31" s="374"/>
      <c r="G31" s="274"/>
      <c r="H31" s="213"/>
      <c r="I31" s="25" t="s">
        <v>6</v>
      </c>
      <c r="J31" s="66" t="s">
        <v>10</v>
      </c>
      <c r="K31" s="59" t="s">
        <v>10</v>
      </c>
      <c r="L31" s="66" t="s">
        <v>10</v>
      </c>
      <c r="M31" s="66" t="s">
        <v>10</v>
      </c>
      <c r="N31" s="319"/>
    </row>
    <row r="32" spans="1:14" s="3" customFormat="1" ht="20.100000000000001" customHeight="1">
      <c r="A32" s="172"/>
      <c r="B32" s="350"/>
      <c r="C32" s="168">
        <v>8.7100000000000009</v>
      </c>
      <c r="D32" s="195"/>
      <c r="E32" s="206"/>
      <c r="F32" s="374"/>
      <c r="G32" s="274"/>
      <c r="H32" s="213">
        <f>D30/C32</f>
        <v>0.19517795637198621</v>
      </c>
      <c r="I32" s="25" t="s">
        <v>22</v>
      </c>
      <c r="J32" s="66" t="s">
        <v>10</v>
      </c>
      <c r="K32" s="68">
        <v>1</v>
      </c>
      <c r="L32" s="66" t="s">
        <v>10</v>
      </c>
      <c r="M32" s="66" t="s">
        <v>10</v>
      </c>
      <c r="N32" s="319"/>
    </row>
    <row r="33" spans="1:14" s="3" customFormat="1" ht="20.100000000000001" customHeight="1">
      <c r="A33" s="172"/>
      <c r="B33" s="350"/>
      <c r="C33" s="169"/>
      <c r="D33" s="196"/>
      <c r="E33" s="206"/>
      <c r="F33" s="374"/>
      <c r="G33" s="274"/>
      <c r="H33" s="171"/>
      <c r="I33" s="27" t="s">
        <v>8</v>
      </c>
      <c r="J33" s="69" t="s">
        <v>10</v>
      </c>
      <c r="K33" s="61" t="s">
        <v>10</v>
      </c>
      <c r="L33" s="69" t="s">
        <v>10</v>
      </c>
      <c r="M33" s="69" t="s">
        <v>10</v>
      </c>
      <c r="N33" s="320"/>
    </row>
    <row r="34" spans="1:14" ht="15" customHeight="1">
      <c r="A34" s="185" t="s">
        <v>21</v>
      </c>
      <c r="B34" s="248"/>
      <c r="C34" s="34">
        <f>C26+C30</f>
        <v>8.81</v>
      </c>
      <c r="D34" s="250">
        <v>1.7</v>
      </c>
      <c r="E34" s="250">
        <f>E26+E30</f>
        <v>1.1000000000000001</v>
      </c>
      <c r="F34" s="139"/>
      <c r="G34" s="139"/>
      <c r="H34" s="141"/>
      <c r="I34" s="141"/>
      <c r="J34" s="141"/>
      <c r="K34" s="141"/>
      <c r="L34" s="141"/>
      <c r="M34" s="141"/>
      <c r="N34" s="141"/>
    </row>
    <row r="35" spans="1:14" ht="15" customHeight="1">
      <c r="A35" s="187"/>
      <c r="B35" s="249"/>
      <c r="C35" s="35">
        <f>C28+C32</f>
        <v>8.81</v>
      </c>
      <c r="D35" s="251"/>
      <c r="E35" s="251"/>
      <c r="F35" s="140"/>
      <c r="G35" s="140"/>
      <c r="H35" s="142"/>
      <c r="I35" s="142"/>
      <c r="J35" s="142"/>
      <c r="K35" s="142"/>
      <c r="L35" s="142"/>
      <c r="M35" s="142"/>
      <c r="N35" s="142"/>
    </row>
    <row r="36" spans="1:14" s="1" customFormat="1" ht="20.100000000000001" customHeight="1">
      <c r="A36" s="145" t="s">
        <v>216</v>
      </c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</row>
    <row r="37" spans="1:14" s="3" customFormat="1" ht="20.100000000000001" customHeight="1">
      <c r="A37" s="146" t="s">
        <v>172</v>
      </c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8"/>
    </row>
    <row r="38" spans="1:14" s="3" customFormat="1" ht="15.95" customHeight="1">
      <c r="A38" s="371" t="s">
        <v>29</v>
      </c>
      <c r="B38" s="318" t="s">
        <v>17</v>
      </c>
      <c r="C38" s="153">
        <v>3.02</v>
      </c>
      <c r="D38" s="383">
        <v>2.2999999999999998</v>
      </c>
      <c r="E38" s="383" t="s">
        <v>10</v>
      </c>
      <c r="F38" s="386">
        <v>43209</v>
      </c>
      <c r="G38" s="369">
        <v>44012</v>
      </c>
      <c r="H38" s="275">
        <v>0.89</v>
      </c>
      <c r="I38" s="22" t="s">
        <v>5</v>
      </c>
      <c r="J38" s="64" t="s">
        <v>10</v>
      </c>
      <c r="K38" s="65">
        <v>1</v>
      </c>
      <c r="L38" s="64" t="s">
        <v>10</v>
      </c>
      <c r="M38" s="64" t="s">
        <v>10</v>
      </c>
      <c r="N38" s="214" t="s">
        <v>217</v>
      </c>
    </row>
    <row r="39" spans="1:14" s="3" customFormat="1" ht="15.95" customHeight="1">
      <c r="A39" s="372"/>
      <c r="B39" s="319"/>
      <c r="C39" s="154"/>
      <c r="D39" s="384"/>
      <c r="E39" s="384"/>
      <c r="F39" s="387"/>
      <c r="G39" s="274"/>
      <c r="H39" s="219"/>
      <c r="I39" s="25" t="s">
        <v>6</v>
      </c>
      <c r="J39" s="66" t="s">
        <v>10</v>
      </c>
      <c r="K39" s="59" t="s">
        <v>10</v>
      </c>
      <c r="L39" s="66" t="s">
        <v>10</v>
      </c>
      <c r="M39" s="66" t="s">
        <v>10</v>
      </c>
      <c r="N39" s="215"/>
    </row>
    <row r="40" spans="1:14" s="3" customFormat="1" ht="15.95" customHeight="1">
      <c r="A40" s="372"/>
      <c r="B40" s="319"/>
      <c r="C40" s="168">
        <v>3.02</v>
      </c>
      <c r="D40" s="384"/>
      <c r="E40" s="384"/>
      <c r="F40" s="387"/>
      <c r="G40" s="274"/>
      <c r="H40" s="219">
        <f>D38/C40</f>
        <v>0.76158940397350983</v>
      </c>
      <c r="I40" s="25" t="s">
        <v>7</v>
      </c>
      <c r="J40" s="66" t="s">
        <v>10</v>
      </c>
      <c r="K40" s="59" t="s">
        <v>10</v>
      </c>
      <c r="L40" s="43">
        <v>1</v>
      </c>
      <c r="M40" s="66" t="s">
        <v>10</v>
      </c>
      <c r="N40" s="215"/>
    </row>
    <row r="41" spans="1:14" s="3" customFormat="1" ht="15.95" customHeight="1">
      <c r="A41" s="373"/>
      <c r="B41" s="320"/>
      <c r="C41" s="169"/>
      <c r="D41" s="385"/>
      <c r="E41" s="385"/>
      <c r="F41" s="388"/>
      <c r="G41" s="274"/>
      <c r="H41" s="364"/>
      <c r="I41" s="27" t="s">
        <v>8</v>
      </c>
      <c r="J41" s="69" t="s">
        <v>10</v>
      </c>
      <c r="K41" s="61" t="s">
        <v>10</v>
      </c>
      <c r="L41" s="69" t="s">
        <v>10</v>
      </c>
      <c r="M41" s="69" t="s">
        <v>10</v>
      </c>
      <c r="N41" s="215"/>
    </row>
    <row r="42" spans="1:14" s="3" customFormat="1" ht="15.95" customHeight="1">
      <c r="A42" s="292" t="s">
        <v>30</v>
      </c>
      <c r="B42" s="350" t="s">
        <v>70</v>
      </c>
      <c r="C42" s="382">
        <v>4.3099999999999996</v>
      </c>
      <c r="D42" s="205" t="s">
        <v>10</v>
      </c>
      <c r="E42" s="366">
        <v>1</v>
      </c>
      <c r="F42" s="374">
        <v>43831</v>
      </c>
      <c r="G42" s="369">
        <v>44012</v>
      </c>
      <c r="H42" s="378">
        <v>0.1</v>
      </c>
      <c r="I42" s="39" t="s">
        <v>5</v>
      </c>
      <c r="J42" s="70" t="s">
        <v>10</v>
      </c>
      <c r="K42" s="43">
        <v>1</v>
      </c>
      <c r="L42" s="70" t="s">
        <v>10</v>
      </c>
      <c r="M42" s="64" t="s">
        <v>10</v>
      </c>
      <c r="N42" s="215"/>
    </row>
    <row r="43" spans="1:14" s="3" customFormat="1" ht="15.95" customHeight="1">
      <c r="A43" s="292"/>
      <c r="B43" s="350"/>
      <c r="C43" s="380"/>
      <c r="D43" s="206"/>
      <c r="E43" s="290"/>
      <c r="F43" s="374"/>
      <c r="G43" s="274"/>
      <c r="H43" s="379"/>
      <c r="I43" s="41" t="s">
        <v>6</v>
      </c>
      <c r="J43" s="71" t="s">
        <v>10</v>
      </c>
      <c r="K43" s="41" t="s">
        <v>10</v>
      </c>
      <c r="L43" s="72" t="s">
        <v>10</v>
      </c>
      <c r="M43" s="66" t="s">
        <v>10</v>
      </c>
      <c r="N43" s="215"/>
    </row>
    <row r="44" spans="1:14" s="3" customFormat="1" ht="15.95" customHeight="1">
      <c r="A44" s="292"/>
      <c r="B44" s="350"/>
      <c r="C44" s="380">
        <v>4.3099999999999996</v>
      </c>
      <c r="D44" s="206"/>
      <c r="E44" s="290"/>
      <c r="F44" s="374"/>
      <c r="G44" s="274"/>
      <c r="H44" s="219" t="s">
        <v>10</v>
      </c>
      <c r="I44" s="41" t="s">
        <v>7</v>
      </c>
      <c r="J44" s="71" t="s">
        <v>10</v>
      </c>
      <c r="K44" s="43">
        <v>0.23</v>
      </c>
      <c r="L44" s="43">
        <v>1</v>
      </c>
      <c r="M44" s="66" t="s">
        <v>10</v>
      </c>
      <c r="N44" s="215"/>
    </row>
    <row r="45" spans="1:14" s="3" customFormat="1" ht="15.95" customHeight="1">
      <c r="A45" s="292"/>
      <c r="B45" s="350"/>
      <c r="C45" s="381"/>
      <c r="D45" s="206"/>
      <c r="E45" s="290"/>
      <c r="F45" s="374"/>
      <c r="G45" s="274"/>
      <c r="H45" s="220"/>
      <c r="I45" s="44" t="s">
        <v>8</v>
      </c>
      <c r="J45" s="73" t="s">
        <v>10</v>
      </c>
      <c r="K45" s="44" t="s">
        <v>10</v>
      </c>
      <c r="L45" s="73" t="s">
        <v>10</v>
      </c>
      <c r="M45" s="69" t="s">
        <v>10</v>
      </c>
      <c r="N45" s="215"/>
    </row>
    <row r="46" spans="1:14" s="3" customFormat="1" ht="15.95" customHeight="1">
      <c r="A46" s="172" t="s">
        <v>38</v>
      </c>
      <c r="B46" s="350" t="s">
        <v>86</v>
      </c>
      <c r="C46" s="382">
        <v>2.34</v>
      </c>
      <c r="D46" s="205" t="s">
        <v>10</v>
      </c>
      <c r="E46" s="366">
        <v>1</v>
      </c>
      <c r="F46" s="374">
        <v>43831</v>
      </c>
      <c r="G46" s="369">
        <v>44012</v>
      </c>
      <c r="H46" s="378">
        <v>0.1</v>
      </c>
      <c r="I46" s="39" t="s">
        <v>5</v>
      </c>
      <c r="J46" s="70" t="s">
        <v>10</v>
      </c>
      <c r="K46" s="43">
        <v>1</v>
      </c>
      <c r="L46" s="64" t="s">
        <v>10</v>
      </c>
      <c r="M46" s="64" t="s">
        <v>10</v>
      </c>
      <c r="N46" s="215"/>
    </row>
    <row r="47" spans="1:14" s="3" customFormat="1" ht="15.95" customHeight="1">
      <c r="A47" s="172"/>
      <c r="B47" s="350"/>
      <c r="C47" s="380"/>
      <c r="D47" s="206"/>
      <c r="E47" s="290"/>
      <c r="F47" s="374"/>
      <c r="G47" s="274"/>
      <c r="H47" s="379"/>
      <c r="I47" s="41" t="s">
        <v>6</v>
      </c>
      <c r="J47" s="71" t="s">
        <v>10</v>
      </c>
      <c r="K47" s="41" t="s">
        <v>10</v>
      </c>
      <c r="L47" s="66" t="s">
        <v>10</v>
      </c>
      <c r="M47" s="66" t="s">
        <v>10</v>
      </c>
      <c r="N47" s="215"/>
    </row>
    <row r="48" spans="1:14" s="3" customFormat="1" ht="15.95" customHeight="1">
      <c r="A48" s="172"/>
      <c r="B48" s="350"/>
      <c r="C48" s="380">
        <v>2.34</v>
      </c>
      <c r="D48" s="206"/>
      <c r="E48" s="290"/>
      <c r="F48" s="374"/>
      <c r="G48" s="274"/>
      <c r="H48" s="219" t="s">
        <v>10</v>
      </c>
      <c r="I48" s="41" t="s">
        <v>7</v>
      </c>
      <c r="J48" s="71" t="s">
        <v>10</v>
      </c>
      <c r="K48" s="43">
        <v>0.43</v>
      </c>
      <c r="L48" s="43">
        <v>1</v>
      </c>
      <c r="M48" s="66" t="s">
        <v>10</v>
      </c>
      <c r="N48" s="215"/>
    </row>
    <row r="49" spans="1:14" s="3" customFormat="1" ht="15.95" customHeight="1">
      <c r="A49" s="172"/>
      <c r="B49" s="350"/>
      <c r="C49" s="381"/>
      <c r="D49" s="206"/>
      <c r="E49" s="290"/>
      <c r="F49" s="374"/>
      <c r="G49" s="274"/>
      <c r="H49" s="220"/>
      <c r="I49" s="44" t="s">
        <v>8</v>
      </c>
      <c r="J49" s="73" t="s">
        <v>10</v>
      </c>
      <c r="K49" s="44" t="s">
        <v>10</v>
      </c>
      <c r="L49" s="69" t="s">
        <v>10</v>
      </c>
      <c r="M49" s="69" t="s">
        <v>10</v>
      </c>
      <c r="N49" s="215"/>
    </row>
    <row r="50" spans="1:14" s="3" customFormat="1" ht="15.95" customHeight="1">
      <c r="A50" s="375" t="s">
        <v>42</v>
      </c>
      <c r="B50" s="350" t="s">
        <v>87</v>
      </c>
      <c r="C50" s="153">
        <v>17.8</v>
      </c>
      <c r="D50" s="205">
        <v>5</v>
      </c>
      <c r="E50" s="205">
        <v>6</v>
      </c>
      <c r="F50" s="374" t="s">
        <v>47</v>
      </c>
      <c r="G50" s="369">
        <v>44012</v>
      </c>
      <c r="H50" s="275">
        <v>0.32</v>
      </c>
      <c r="I50" s="22" t="s">
        <v>5</v>
      </c>
      <c r="J50" s="64" t="s">
        <v>10</v>
      </c>
      <c r="K50" s="65">
        <v>1</v>
      </c>
      <c r="L50" s="64" t="s">
        <v>10</v>
      </c>
      <c r="M50" s="64" t="s">
        <v>10</v>
      </c>
      <c r="N50" s="215"/>
    </row>
    <row r="51" spans="1:14" s="3" customFormat="1" ht="15.95" customHeight="1">
      <c r="A51" s="376"/>
      <c r="B51" s="350"/>
      <c r="C51" s="154"/>
      <c r="D51" s="206"/>
      <c r="E51" s="206"/>
      <c r="F51" s="374"/>
      <c r="G51" s="274"/>
      <c r="H51" s="228"/>
      <c r="I51" s="25" t="s">
        <v>6</v>
      </c>
      <c r="J51" s="66" t="s">
        <v>10</v>
      </c>
      <c r="K51" s="68" t="s">
        <v>10</v>
      </c>
      <c r="L51" s="66" t="s">
        <v>10</v>
      </c>
      <c r="M51" s="66" t="s">
        <v>10</v>
      </c>
      <c r="N51" s="215"/>
    </row>
    <row r="52" spans="1:14" s="3" customFormat="1" ht="15.95" customHeight="1">
      <c r="A52" s="376"/>
      <c r="B52" s="350"/>
      <c r="C52" s="168">
        <v>17.8</v>
      </c>
      <c r="D52" s="206"/>
      <c r="E52" s="206"/>
      <c r="F52" s="374"/>
      <c r="G52" s="274"/>
      <c r="H52" s="219">
        <f>D50/C52</f>
        <v>0.28089887640449435</v>
      </c>
      <c r="I52" s="25" t="s">
        <v>7</v>
      </c>
      <c r="J52" s="66" t="s">
        <v>10</v>
      </c>
      <c r="K52" s="38">
        <v>0.5</v>
      </c>
      <c r="L52" s="43">
        <v>1</v>
      </c>
      <c r="M52" s="66" t="s">
        <v>10</v>
      </c>
      <c r="N52" s="215"/>
    </row>
    <row r="53" spans="1:14" s="3" customFormat="1" ht="15.95" customHeight="1">
      <c r="A53" s="377"/>
      <c r="B53" s="350"/>
      <c r="C53" s="169"/>
      <c r="D53" s="206"/>
      <c r="E53" s="206"/>
      <c r="F53" s="374"/>
      <c r="G53" s="274"/>
      <c r="H53" s="220"/>
      <c r="I53" s="27" t="s">
        <v>8</v>
      </c>
      <c r="J53" s="69" t="s">
        <v>10</v>
      </c>
      <c r="K53" s="27" t="s">
        <v>10</v>
      </c>
      <c r="L53" s="69" t="s">
        <v>10</v>
      </c>
      <c r="M53" s="69" t="s">
        <v>10</v>
      </c>
      <c r="N53" s="215"/>
    </row>
    <row r="54" spans="1:14" s="3" customFormat="1" ht="15" customHeight="1">
      <c r="A54" s="371" t="s">
        <v>43</v>
      </c>
      <c r="B54" s="350" t="s">
        <v>20</v>
      </c>
      <c r="C54" s="153">
        <v>15.6</v>
      </c>
      <c r="D54" s="205" t="s">
        <v>10</v>
      </c>
      <c r="E54" s="205">
        <v>1.06</v>
      </c>
      <c r="F54" s="374" t="s">
        <v>48</v>
      </c>
      <c r="G54" s="369">
        <v>44012</v>
      </c>
      <c r="H54" s="275">
        <v>0.1</v>
      </c>
      <c r="I54" s="22" t="s">
        <v>5</v>
      </c>
      <c r="J54" s="64" t="s">
        <v>10</v>
      </c>
      <c r="K54" s="36">
        <v>1</v>
      </c>
      <c r="L54" s="64" t="s">
        <v>10</v>
      </c>
      <c r="M54" s="64" t="s">
        <v>10</v>
      </c>
      <c r="N54" s="215"/>
    </row>
    <row r="55" spans="1:14" s="3" customFormat="1" ht="15" customHeight="1">
      <c r="A55" s="372"/>
      <c r="B55" s="350"/>
      <c r="C55" s="154"/>
      <c r="D55" s="206"/>
      <c r="E55" s="206"/>
      <c r="F55" s="374"/>
      <c r="G55" s="274"/>
      <c r="H55" s="228"/>
      <c r="I55" s="25" t="s">
        <v>6</v>
      </c>
      <c r="J55" s="66" t="s">
        <v>10</v>
      </c>
      <c r="K55" s="25" t="s">
        <v>10</v>
      </c>
      <c r="L55" s="66" t="s">
        <v>10</v>
      </c>
      <c r="M55" s="66" t="s">
        <v>10</v>
      </c>
      <c r="N55" s="215"/>
    </row>
    <row r="56" spans="1:14" s="3" customFormat="1" ht="15" customHeight="1">
      <c r="A56" s="372"/>
      <c r="B56" s="350"/>
      <c r="C56" s="168">
        <v>15.6</v>
      </c>
      <c r="D56" s="206"/>
      <c r="E56" s="206"/>
      <c r="F56" s="374"/>
      <c r="G56" s="274"/>
      <c r="H56" s="219" t="s">
        <v>10</v>
      </c>
      <c r="I56" s="25" t="s">
        <v>7</v>
      </c>
      <c r="J56" s="66" t="s">
        <v>10</v>
      </c>
      <c r="K56" s="38">
        <v>0.3</v>
      </c>
      <c r="L56" s="38">
        <v>1</v>
      </c>
      <c r="M56" s="66" t="s">
        <v>10</v>
      </c>
      <c r="N56" s="215"/>
    </row>
    <row r="57" spans="1:14" s="3" customFormat="1" ht="15" customHeight="1">
      <c r="A57" s="373"/>
      <c r="B57" s="350"/>
      <c r="C57" s="169"/>
      <c r="D57" s="206"/>
      <c r="E57" s="206"/>
      <c r="F57" s="374"/>
      <c r="G57" s="274"/>
      <c r="H57" s="220"/>
      <c r="I57" s="27" t="s">
        <v>8</v>
      </c>
      <c r="J57" s="69" t="s">
        <v>10</v>
      </c>
      <c r="K57" s="27" t="s">
        <v>10</v>
      </c>
      <c r="L57" s="69" t="s">
        <v>10</v>
      </c>
      <c r="M57" s="69" t="s">
        <v>10</v>
      </c>
      <c r="N57" s="215"/>
    </row>
    <row r="58" spans="1:14" s="3" customFormat="1" ht="15" customHeight="1">
      <c r="A58" s="365" t="s">
        <v>44</v>
      </c>
      <c r="B58" s="189" t="s">
        <v>173</v>
      </c>
      <c r="C58" s="153">
        <v>0.12</v>
      </c>
      <c r="D58" s="232">
        <v>0.06</v>
      </c>
      <c r="E58" s="232" t="s">
        <v>10</v>
      </c>
      <c r="F58" s="367">
        <v>43209</v>
      </c>
      <c r="G58" s="369">
        <v>44012</v>
      </c>
      <c r="H58" s="235">
        <v>0.6</v>
      </c>
      <c r="I58" s="22" t="s">
        <v>5</v>
      </c>
      <c r="J58" s="64" t="s">
        <v>10</v>
      </c>
      <c r="K58" s="36">
        <v>1</v>
      </c>
      <c r="L58" s="64" t="s">
        <v>10</v>
      </c>
      <c r="M58" s="64" t="s">
        <v>10</v>
      </c>
      <c r="N58" s="215"/>
    </row>
    <row r="59" spans="1:14" s="3" customFormat="1" ht="15" customHeight="1">
      <c r="A59" s="181"/>
      <c r="B59" s="190"/>
      <c r="C59" s="154"/>
      <c r="D59" s="233"/>
      <c r="E59" s="233"/>
      <c r="F59" s="368"/>
      <c r="G59" s="274"/>
      <c r="H59" s="228"/>
      <c r="I59" s="25" t="s">
        <v>6</v>
      </c>
      <c r="J59" s="66" t="s">
        <v>10</v>
      </c>
      <c r="K59" s="25" t="s">
        <v>10</v>
      </c>
      <c r="L59" s="67" t="s">
        <v>10</v>
      </c>
      <c r="M59" s="66" t="s">
        <v>10</v>
      </c>
      <c r="N59" s="215"/>
    </row>
    <row r="60" spans="1:14" s="3" customFormat="1" ht="15" customHeight="1">
      <c r="A60" s="181"/>
      <c r="B60" s="190"/>
      <c r="C60" s="168">
        <v>0.12</v>
      </c>
      <c r="D60" s="233"/>
      <c r="E60" s="233"/>
      <c r="F60" s="368"/>
      <c r="G60" s="274"/>
      <c r="H60" s="228">
        <f>D58/C60</f>
        <v>0.5</v>
      </c>
      <c r="I60" s="25" t="s">
        <v>7</v>
      </c>
      <c r="J60" s="66" t="s">
        <v>10</v>
      </c>
      <c r="K60" s="25" t="s">
        <v>10</v>
      </c>
      <c r="L60" s="38">
        <v>1</v>
      </c>
      <c r="M60" s="66" t="s">
        <v>10</v>
      </c>
      <c r="N60" s="215"/>
    </row>
    <row r="61" spans="1:14" s="3" customFormat="1" ht="15" customHeight="1">
      <c r="A61" s="182"/>
      <c r="B61" s="191"/>
      <c r="C61" s="169"/>
      <c r="D61" s="234"/>
      <c r="E61" s="234"/>
      <c r="F61" s="370"/>
      <c r="G61" s="274"/>
      <c r="H61" s="220"/>
      <c r="I61" s="27" t="s">
        <v>8</v>
      </c>
      <c r="J61" s="69" t="s">
        <v>10</v>
      </c>
      <c r="K61" s="27" t="s">
        <v>10</v>
      </c>
      <c r="L61" s="69" t="s">
        <v>10</v>
      </c>
      <c r="M61" s="69" t="s">
        <v>10</v>
      </c>
      <c r="N61" s="215"/>
    </row>
    <row r="62" spans="1:14" s="3" customFormat="1" ht="15.95" customHeight="1">
      <c r="A62" s="365" t="s">
        <v>45</v>
      </c>
      <c r="B62" s="173" t="s">
        <v>88</v>
      </c>
      <c r="C62" s="153">
        <v>2</v>
      </c>
      <c r="D62" s="232" t="s">
        <v>10</v>
      </c>
      <c r="E62" s="366">
        <v>1</v>
      </c>
      <c r="F62" s="367">
        <v>43833</v>
      </c>
      <c r="G62" s="369">
        <v>44012</v>
      </c>
      <c r="H62" s="275">
        <v>0.1</v>
      </c>
      <c r="I62" s="22" t="s">
        <v>5</v>
      </c>
      <c r="J62" s="74" t="s">
        <v>10</v>
      </c>
      <c r="K62" s="38">
        <v>1</v>
      </c>
      <c r="L62" s="64" t="s">
        <v>10</v>
      </c>
      <c r="M62" s="64" t="s">
        <v>10</v>
      </c>
      <c r="N62" s="215"/>
    </row>
    <row r="63" spans="1:14" s="3" customFormat="1" ht="15.95" customHeight="1">
      <c r="A63" s="181"/>
      <c r="B63" s="174"/>
      <c r="C63" s="154"/>
      <c r="D63" s="233"/>
      <c r="E63" s="290"/>
      <c r="F63" s="368"/>
      <c r="G63" s="274"/>
      <c r="H63" s="228"/>
      <c r="I63" s="25" t="s">
        <v>6</v>
      </c>
      <c r="J63" s="66" t="s">
        <v>10</v>
      </c>
      <c r="K63" s="75" t="s">
        <v>10</v>
      </c>
      <c r="L63" s="66" t="s">
        <v>10</v>
      </c>
      <c r="M63" s="66" t="s">
        <v>10</v>
      </c>
      <c r="N63" s="215"/>
    </row>
    <row r="64" spans="1:14" s="3" customFormat="1" ht="15.95" customHeight="1">
      <c r="A64" s="181"/>
      <c r="B64" s="174"/>
      <c r="C64" s="168">
        <v>2</v>
      </c>
      <c r="D64" s="233"/>
      <c r="E64" s="290"/>
      <c r="F64" s="368"/>
      <c r="G64" s="274"/>
      <c r="H64" s="219" t="s">
        <v>10</v>
      </c>
      <c r="I64" s="25" t="s">
        <v>7</v>
      </c>
      <c r="J64" s="66" t="s">
        <v>10</v>
      </c>
      <c r="K64" s="43">
        <v>0.5</v>
      </c>
      <c r="L64" s="38">
        <v>1</v>
      </c>
      <c r="M64" s="66" t="s">
        <v>10</v>
      </c>
      <c r="N64" s="215"/>
    </row>
    <row r="65" spans="1:14" s="3" customFormat="1" ht="15.95" customHeight="1">
      <c r="A65" s="182"/>
      <c r="B65" s="175"/>
      <c r="C65" s="169"/>
      <c r="D65" s="234"/>
      <c r="E65" s="290"/>
      <c r="F65" s="370"/>
      <c r="G65" s="274"/>
      <c r="H65" s="220"/>
      <c r="I65" s="27" t="s">
        <v>8</v>
      </c>
      <c r="J65" s="69" t="s">
        <v>10</v>
      </c>
      <c r="K65" s="27" t="s">
        <v>10</v>
      </c>
      <c r="L65" s="69" t="s">
        <v>10</v>
      </c>
      <c r="M65" s="69" t="s">
        <v>10</v>
      </c>
      <c r="N65" s="215"/>
    </row>
    <row r="66" spans="1:14" s="3" customFormat="1" ht="15.95" customHeight="1">
      <c r="A66" s="365" t="s">
        <v>46</v>
      </c>
      <c r="B66" s="173" t="s">
        <v>174</v>
      </c>
      <c r="C66" s="153">
        <v>9.6</v>
      </c>
      <c r="D66" s="232">
        <v>2</v>
      </c>
      <c r="E66" s="366">
        <v>1</v>
      </c>
      <c r="F66" s="367">
        <v>43435</v>
      </c>
      <c r="G66" s="369">
        <v>44012</v>
      </c>
      <c r="H66" s="275">
        <v>0.34</v>
      </c>
      <c r="I66" s="22" t="s">
        <v>5</v>
      </c>
      <c r="J66" s="64" t="s">
        <v>10</v>
      </c>
      <c r="K66" s="36">
        <v>1</v>
      </c>
      <c r="L66" s="64" t="s">
        <v>10</v>
      </c>
      <c r="M66" s="64" t="s">
        <v>10</v>
      </c>
      <c r="N66" s="215"/>
    </row>
    <row r="67" spans="1:14" s="3" customFormat="1" ht="15.95" customHeight="1">
      <c r="A67" s="181"/>
      <c r="B67" s="174"/>
      <c r="C67" s="154"/>
      <c r="D67" s="233"/>
      <c r="E67" s="290"/>
      <c r="F67" s="368"/>
      <c r="G67" s="274"/>
      <c r="H67" s="228"/>
      <c r="I67" s="25" t="s">
        <v>6</v>
      </c>
      <c r="J67" s="66" t="s">
        <v>10</v>
      </c>
      <c r="K67" s="25" t="s">
        <v>10</v>
      </c>
      <c r="L67" s="66" t="s">
        <v>10</v>
      </c>
      <c r="M67" s="66" t="s">
        <v>10</v>
      </c>
      <c r="N67" s="215"/>
    </row>
    <row r="68" spans="1:14" s="3" customFormat="1" ht="15.95" customHeight="1">
      <c r="A68" s="181"/>
      <c r="B68" s="174"/>
      <c r="C68" s="168">
        <v>9.6</v>
      </c>
      <c r="D68" s="233"/>
      <c r="E68" s="290"/>
      <c r="F68" s="368"/>
      <c r="G68" s="274"/>
      <c r="H68" s="219">
        <f>D66/C68</f>
        <v>0.20833333333333334</v>
      </c>
      <c r="I68" s="25" t="s">
        <v>7</v>
      </c>
      <c r="J68" s="66" t="s">
        <v>10</v>
      </c>
      <c r="K68" s="38">
        <v>0.31</v>
      </c>
      <c r="L68" s="38">
        <v>1</v>
      </c>
      <c r="M68" s="66" t="s">
        <v>10</v>
      </c>
      <c r="N68" s="215"/>
    </row>
    <row r="69" spans="1:14" s="3" customFormat="1" ht="15.95" customHeight="1">
      <c r="A69" s="181"/>
      <c r="B69" s="174"/>
      <c r="C69" s="169"/>
      <c r="D69" s="233"/>
      <c r="E69" s="290"/>
      <c r="F69" s="368"/>
      <c r="G69" s="274"/>
      <c r="H69" s="220"/>
      <c r="I69" s="27" t="s">
        <v>8</v>
      </c>
      <c r="J69" s="76"/>
      <c r="K69" s="61" t="s">
        <v>10</v>
      </c>
      <c r="L69" s="69" t="s">
        <v>10</v>
      </c>
      <c r="M69" s="69" t="s">
        <v>10</v>
      </c>
      <c r="N69" s="216"/>
    </row>
    <row r="70" spans="1:14" ht="15" customHeight="1">
      <c r="A70" s="185" t="s">
        <v>21</v>
      </c>
      <c r="B70" s="248"/>
      <c r="C70" s="34">
        <f>C66+C62+C58+C54+C50+C46+C42+C38</f>
        <v>54.790000000000013</v>
      </c>
      <c r="D70" s="250">
        <f>D66+D58+D50+D38</f>
        <v>9.36</v>
      </c>
      <c r="E70" s="250">
        <f>E66+E62+E54+E50+E46+E42</f>
        <v>11.06</v>
      </c>
      <c r="F70" s="226"/>
      <c r="G70" s="139"/>
      <c r="H70" s="141"/>
      <c r="I70" s="141"/>
      <c r="J70" s="141"/>
      <c r="K70" s="141"/>
      <c r="L70" s="141"/>
      <c r="M70" s="141"/>
      <c r="N70" s="141"/>
    </row>
    <row r="71" spans="1:14" ht="15" customHeight="1">
      <c r="A71" s="187"/>
      <c r="B71" s="249"/>
      <c r="C71" s="35">
        <f>C68+C64+C60+C56+C52+C48+C44+C40</f>
        <v>54.790000000000013</v>
      </c>
      <c r="D71" s="251"/>
      <c r="E71" s="251"/>
      <c r="F71" s="140"/>
      <c r="G71" s="140"/>
      <c r="H71" s="142"/>
      <c r="I71" s="142"/>
      <c r="J71" s="142"/>
      <c r="K71" s="142"/>
      <c r="L71" s="142"/>
      <c r="M71" s="142"/>
      <c r="N71" s="142"/>
    </row>
    <row r="72" spans="1:14" s="3" customFormat="1" ht="20.100000000000001" customHeight="1">
      <c r="A72" s="360" t="s">
        <v>138</v>
      </c>
      <c r="B72" s="360"/>
      <c r="C72" s="360"/>
      <c r="D72" s="360"/>
      <c r="E72" s="360"/>
      <c r="F72" s="360"/>
      <c r="G72" s="360"/>
      <c r="H72" s="360"/>
      <c r="I72" s="360"/>
      <c r="J72" s="360"/>
      <c r="K72" s="360"/>
      <c r="L72" s="360"/>
      <c r="M72" s="360"/>
      <c r="N72" s="360"/>
    </row>
    <row r="73" spans="1:14" s="3" customFormat="1" ht="18" customHeight="1">
      <c r="A73" s="292" t="s">
        <v>29</v>
      </c>
      <c r="B73" s="214" t="s">
        <v>153</v>
      </c>
      <c r="C73" s="153">
        <v>59</v>
      </c>
      <c r="D73" s="361">
        <v>45</v>
      </c>
      <c r="E73" s="361">
        <v>14</v>
      </c>
      <c r="F73" s="349">
        <v>43248</v>
      </c>
      <c r="G73" s="349">
        <v>43981</v>
      </c>
      <c r="H73" s="353">
        <v>0.97</v>
      </c>
      <c r="I73" s="57" t="s">
        <v>5</v>
      </c>
      <c r="J73" s="64" t="s">
        <v>10</v>
      </c>
      <c r="K73" s="65">
        <v>1</v>
      </c>
      <c r="L73" s="64" t="s">
        <v>10</v>
      </c>
      <c r="M73" s="64" t="s">
        <v>10</v>
      </c>
      <c r="N73" s="214" t="s">
        <v>218</v>
      </c>
    </row>
    <row r="74" spans="1:14" s="3" customFormat="1" ht="18" customHeight="1">
      <c r="A74" s="292"/>
      <c r="B74" s="215"/>
      <c r="C74" s="154"/>
      <c r="D74" s="362"/>
      <c r="E74" s="362"/>
      <c r="F74" s="349"/>
      <c r="G74" s="349"/>
      <c r="H74" s="354"/>
      <c r="I74" s="59" t="s">
        <v>6</v>
      </c>
      <c r="J74" s="66" t="s">
        <v>10</v>
      </c>
      <c r="K74" s="59" t="s">
        <v>10</v>
      </c>
      <c r="L74" s="66" t="s">
        <v>10</v>
      </c>
      <c r="M74" s="66" t="s">
        <v>10</v>
      </c>
      <c r="N74" s="215"/>
    </row>
    <row r="75" spans="1:14" s="3" customFormat="1" ht="18" customHeight="1">
      <c r="A75" s="292"/>
      <c r="B75" s="215"/>
      <c r="C75" s="168">
        <v>59</v>
      </c>
      <c r="D75" s="362"/>
      <c r="E75" s="362"/>
      <c r="F75" s="349"/>
      <c r="G75" s="349"/>
      <c r="H75" s="343">
        <f>D73/C75</f>
        <v>0.76271186440677963</v>
      </c>
      <c r="I75" s="25" t="s">
        <v>7</v>
      </c>
      <c r="J75" s="77" t="s">
        <v>10</v>
      </c>
      <c r="K75" s="38">
        <v>1</v>
      </c>
      <c r="L75" s="66" t="s">
        <v>10</v>
      </c>
      <c r="M75" s="66" t="s">
        <v>10</v>
      </c>
      <c r="N75" s="215"/>
    </row>
    <row r="76" spans="1:14" s="3" customFormat="1" ht="18" customHeight="1">
      <c r="A76" s="292"/>
      <c r="B76" s="216"/>
      <c r="C76" s="169"/>
      <c r="D76" s="363"/>
      <c r="E76" s="363"/>
      <c r="F76" s="349"/>
      <c r="G76" s="349"/>
      <c r="H76" s="344"/>
      <c r="I76" s="27" t="s">
        <v>8</v>
      </c>
      <c r="J76" s="78" t="s">
        <v>10</v>
      </c>
      <c r="K76" s="27" t="s">
        <v>10</v>
      </c>
      <c r="L76" s="69" t="s">
        <v>10</v>
      </c>
      <c r="M76" s="69" t="s">
        <v>10</v>
      </c>
      <c r="N76" s="216"/>
    </row>
    <row r="77" spans="1:14" ht="20.100000000000001" customHeight="1">
      <c r="A77" s="136" t="s">
        <v>21</v>
      </c>
      <c r="B77" s="136"/>
      <c r="C77" s="34">
        <v>59</v>
      </c>
      <c r="D77" s="334">
        <f>D73</f>
        <v>45</v>
      </c>
      <c r="E77" s="334">
        <f>E73</f>
        <v>14</v>
      </c>
      <c r="F77" s="226"/>
      <c r="G77" s="139"/>
      <c r="H77" s="141"/>
      <c r="I77" s="141"/>
      <c r="J77" s="141"/>
      <c r="K77" s="141"/>
      <c r="L77" s="141"/>
      <c r="M77" s="141"/>
      <c r="N77" s="141"/>
    </row>
    <row r="78" spans="1:14" ht="20.100000000000001" customHeight="1">
      <c r="A78" s="136"/>
      <c r="B78" s="136"/>
      <c r="C78" s="35">
        <f>C75</f>
        <v>59</v>
      </c>
      <c r="D78" s="334"/>
      <c r="E78" s="334"/>
      <c r="F78" s="140"/>
      <c r="G78" s="140"/>
      <c r="H78" s="142"/>
      <c r="I78" s="142"/>
      <c r="J78" s="142"/>
      <c r="K78" s="142"/>
      <c r="L78" s="142"/>
      <c r="M78" s="142"/>
      <c r="N78" s="142"/>
    </row>
    <row r="79" spans="1:14" s="1" customFormat="1" ht="20.100000000000001" customHeight="1">
      <c r="A79" s="145" t="s">
        <v>128</v>
      </c>
      <c r="B79" s="145"/>
      <c r="C79" s="145"/>
      <c r="D79" s="145"/>
      <c r="E79" s="145"/>
      <c r="F79" s="145"/>
      <c r="G79" s="145"/>
      <c r="H79" s="145"/>
      <c r="I79" s="145"/>
      <c r="J79" s="145"/>
      <c r="K79" s="145"/>
      <c r="L79" s="145"/>
      <c r="M79" s="145"/>
      <c r="N79" s="145"/>
    </row>
    <row r="80" spans="1:14" s="3" customFormat="1" ht="20.100000000000001" customHeight="1">
      <c r="A80" s="360" t="s">
        <v>237</v>
      </c>
      <c r="B80" s="360"/>
      <c r="C80" s="360"/>
      <c r="D80" s="360"/>
      <c r="E80" s="360"/>
      <c r="F80" s="360"/>
      <c r="G80" s="360"/>
      <c r="H80" s="360"/>
      <c r="I80" s="360"/>
      <c r="J80" s="360"/>
      <c r="K80" s="360"/>
      <c r="L80" s="360"/>
      <c r="M80" s="360"/>
      <c r="N80" s="360"/>
    </row>
    <row r="81" spans="1:14" s="3" customFormat="1" ht="15" customHeight="1">
      <c r="A81" s="149" t="s">
        <v>29</v>
      </c>
      <c r="B81" s="202" t="s">
        <v>89</v>
      </c>
      <c r="C81" s="153">
        <v>1.76</v>
      </c>
      <c r="D81" s="208">
        <v>1.5</v>
      </c>
      <c r="E81" s="208">
        <v>1</v>
      </c>
      <c r="F81" s="351">
        <v>43535</v>
      </c>
      <c r="G81" s="349">
        <v>44012</v>
      </c>
      <c r="H81" s="353">
        <v>0.9</v>
      </c>
      <c r="I81" s="57" t="s">
        <v>5</v>
      </c>
      <c r="J81" s="64" t="s">
        <v>10</v>
      </c>
      <c r="K81" s="36">
        <v>1</v>
      </c>
      <c r="L81" s="64" t="s">
        <v>10</v>
      </c>
      <c r="M81" s="64" t="s">
        <v>10</v>
      </c>
      <c r="N81" s="318" t="s">
        <v>219</v>
      </c>
    </row>
    <row r="82" spans="1:14" s="3" customFormat="1" ht="15" customHeight="1">
      <c r="A82" s="149"/>
      <c r="B82" s="202"/>
      <c r="C82" s="154"/>
      <c r="D82" s="208"/>
      <c r="E82" s="208"/>
      <c r="F82" s="352"/>
      <c r="G82" s="349"/>
      <c r="H82" s="354"/>
      <c r="I82" s="59" t="s">
        <v>6</v>
      </c>
      <c r="J82" s="66" t="s">
        <v>10</v>
      </c>
      <c r="K82" s="25" t="s">
        <v>10</v>
      </c>
      <c r="L82" s="66" t="s">
        <v>10</v>
      </c>
      <c r="M82" s="66" t="s">
        <v>10</v>
      </c>
      <c r="N82" s="319"/>
    </row>
    <row r="83" spans="1:14" s="3" customFormat="1" ht="15" customHeight="1">
      <c r="A83" s="149"/>
      <c r="B83" s="202"/>
      <c r="C83" s="168">
        <v>1.76</v>
      </c>
      <c r="D83" s="208"/>
      <c r="E83" s="208"/>
      <c r="F83" s="352"/>
      <c r="G83" s="349"/>
      <c r="H83" s="343">
        <f>D81/C83</f>
        <v>0.85227272727272729</v>
      </c>
      <c r="I83" s="59" t="s">
        <v>7</v>
      </c>
      <c r="J83" s="66" t="s">
        <v>10</v>
      </c>
      <c r="K83" s="38">
        <v>1</v>
      </c>
      <c r="L83" s="66" t="s">
        <v>10</v>
      </c>
      <c r="M83" s="66" t="s">
        <v>10</v>
      </c>
      <c r="N83" s="319"/>
    </row>
    <row r="84" spans="1:14" s="3" customFormat="1" ht="15" customHeight="1">
      <c r="A84" s="149"/>
      <c r="B84" s="202"/>
      <c r="C84" s="169"/>
      <c r="D84" s="208"/>
      <c r="E84" s="208"/>
      <c r="F84" s="352"/>
      <c r="G84" s="349"/>
      <c r="H84" s="344"/>
      <c r="I84" s="61" t="s">
        <v>8</v>
      </c>
      <c r="J84" s="69" t="s">
        <v>10</v>
      </c>
      <c r="K84" s="27" t="s">
        <v>10</v>
      </c>
      <c r="L84" s="69" t="s">
        <v>10</v>
      </c>
      <c r="M84" s="69" t="s">
        <v>10</v>
      </c>
      <c r="N84" s="319"/>
    </row>
    <row r="85" spans="1:14" s="3" customFormat="1" ht="15" customHeight="1">
      <c r="A85" s="149" t="s">
        <v>30</v>
      </c>
      <c r="B85" s="345" t="s">
        <v>159</v>
      </c>
      <c r="C85" s="153">
        <v>23.43</v>
      </c>
      <c r="D85" s="208">
        <v>19.14</v>
      </c>
      <c r="E85" s="208">
        <v>2</v>
      </c>
      <c r="F85" s="351">
        <v>43556</v>
      </c>
      <c r="G85" s="349">
        <v>43981</v>
      </c>
      <c r="H85" s="353">
        <v>0.8</v>
      </c>
      <c r="I85" s="39" t="s">
        <v>5</v>
      </c>
      <c r="J85" s="70" t="s">
        <v>10</v>
      </c>
      <c r="K85" s="40">
        <v>1</v>
      </c>
      <c r="L85" s="70" t="s">
        <v>10</v>
      </c>
      <c r="M85" s="70" t="s">
        <v>10</v>
      </c>
      <c r="N85" s="319"/>
    </row>
    <row r="86" spans="1:14" s="3" customFormat="1" ht="15" customHeight="1">
      <c r="A86" s="149"/>
      <c r="B86" s="345"/>
      <c r="C86" s="154"/>
      <c r="D86" s="208"/>
      <c r="E86" s="208"/>
      <c r="F86" s="352"/>
      <c r="G86" s="349"/>
      <c r="H86" s="354"/>
      <c r="I86" s="41" t="s">
        <v>6</v>
      </c>
      <c r="J86" s="71" t="s">
        <v>10</v>
      </c>
      <c r="K86" s="41" t="s">
        <v>10</v>
      </c>
      <c r="L86" s="71" t="s">
        <v>10</v>
      </c>
      <c r="M86" s="71" t="s">
        <v>10</v>
      </c>
      <c r="N86" s="319"/>
    </row>
    <row r="87" spans="1:14" s="3" customFormat="1" ht="15" customHeight="1">
      <c r="A87" s="149"/>
      <c r="B87" s="345"/>
      <c r="C87" s="168">
        <v>23.43</v>
      </c>
      <c r="D87" s="208"/>
      <c r="E87" s="208"/>
      <c r="F87" s="352"/>
      <c r="G87" s="349"/>
      <c r="H87" s="354">
        <f>D85/C87</f>
        <v>0.81690140845070425</v>
      </c>
      <c r="I87" s="41" t="s">
        <v>7</v>
      </c>
      <c r="J87" s="71" t="s">
        <v>10</v>
      </c>
      <c r="K87" s="43">
        <v>0.7</v>
      </c>
      <c r="L87" s="43">
        <v>1</v>
      </c>
      <c r="M87" s="71" t="s">
        <v>10</v>
      </c>
      <c r="N87" s="319"/>
    </row>
    <row r="88" spans="1:14" s="3" customFormat="1" ht="15" customHeight="1">
      <c r="A88" s="149"/>
      <c r="B88" s="345"/>
      <c r="C88" s="169"/>
      <c r="D88" s="208"/>
      <c r="E88" s="208"/>
      <c r="F88" s="352"/>
      <c r="G88" s="349"/>
      <c r="H88" s="355"/>
      <c r="I88" s="44" t="s">
        <v>8</v>
      </c>
      <c r="J88" s="73" t="s">
        <v>10</v>
      </c>
      <c r="K88" s="44" t="s">
        <v>10</v>
      </c>
      <c r="L88" s="73" t="s">
        <v>10</v>
      </c>
      <c r="M88" s="73" t="s">
        <v>10</v>
      </c>
      <c r="N88" s="319"/>
    </row>
    <row r="89" spans="1:14" s="3" customFormat="1" ht="15" customHeight="1">
      <c r="A89" s="149" t="s">
        <v>38</v>
      </c>
      <c r="B89" s="345" t="s">
        <v>118</v>
      </c>
      <c r="C89" s="153">
        <v>34.869999999999997</v>
      </c>
      <c r="D89" s="208">
        <f>28.72-3</f>
        <v>25.72</v>
      </c>
      <c r="E89" s="208">
        <v>4</v>
      </c>
      <c r="F89" s="351">
        <v>43620</v>
      </c>
      <c r="G89" s="349">
        <v>44012</v>
      </c>
      <c r="H89" s="353">
        <v>0.5</v>
      </c>
      <c r="I89" s="39" t="s">
        <v>5</v>
      </c>
      <c r="J89" s="70" t="s">
        <v>10</v>
      </c>
      <c r="K89" s="40">
        <v>1</v>
      </c>
      <c r="L89" s="70" t="s">
        <v>10</v>
      </c>
      <c r="M89" s="70" t="s">
        <v>10</v>
      </c>
      <c r="N89" s="319"/>
    </row>
    <row r="90" spans="1:14" s="3" customFormat="1" ht="15" customHeight="1">
      <c r="A90" s="149"/>
      <c r="B90" s="345"/>
      <c r="C90" s="154"/>
      <c r="D90" s="208"/>
      <c r="E90" s="208"/>
      <c r="F90" s="352"/>
      <c r="G90" s="349"/>
      <c r="H90" s="354"/>
      <c r="I90" s="41" t="s">
        <v>6</v>
      </c>
      <c r="J90" s="71" t="s">
        <v>10</v>
      </c>
      <c r="K90" s="41" t="s">
        <v>10</v>
      </c>
      <c r="L90" s="71" t="s">
        <v>10</v>
      </c>
      <c r="M90" s="71" t="s">
        <v>10</v>
      </c>
      <c r="N90" s="319"/>
    </row>
    <row r="91" spans="1:14" s="3" customFormat="1" ht="15" customHeight="1">
      <c r="A91" s="149"/>
      <c r="B91" s="345"/>
      <c r="C91" s="168">
        <v>34.869999999999997</v>
      </c>
      <c r="D91" s="208"/>
      <c r="E91" s="208"/>
      <c r="F91" s="352"/>
      <c r="G91" s="349"/>
      <c r="H91" s="354">
        <f>D89/C91</f>
        <v>0.7375967880699742</v>
      </c>
      <c r="I91" s="41" t="s">
        <v>7</v>
      </c>
      <c r="J91" s="71" t="s">
        <v>10</v>
      </c>
      <c r="K91" s="43">
        <v>0.45</v>
      </c>
      <c r="L91" s="43">
        <v>1</v>
      </c>
      <c r="M91" s="71" t="s">
        <v>10</v>
      </c>
      <c r="N91" s="319"/>
    </row>
    <row r="92" spans="1:14" s="3" customFormat="1" ht="15" customHeight="1">
      <c r="A92" s="149"/>
      <c r="B92" s="345"/>
      <c r="C92" s="169"/>
      <c r="D92" s="208"/>
      <c r="E92" s="208"/>
      <c r="F92" s="352"/>
      <c r="G92" s="349"/>
      <c r="H92" s="355"/>
      <c r="I92" s="44" t="s">
        <v>8</v>
      </c>
      <c r="J92" s="73" t="s">
        <v>10</v>
      </c>
      <c r="K92" s="44" t="s">
        <v>10</v>
      </c>
      <c r="L92" s="73" t="s">
        <v>10</v>
      </c>
      <c r="M92" s="73" t="s">
        <v>10</v>
      </c>
      <c r="N92" s="319"/>
    </row>
    <row r="93" spans="1:14" s="3" customFormat="1" ht="15" customHeight="1">
      <c r="A93" s="149" t="s">
        <v>42</v>
      </c>
      <c r="B93" s="356" t="s">
        <v>119</v>
      </c>
      <c r="C93" s="153">
        <v>2.09</v>
      </c>
      <c r="D93" s="357" t="s">
        <v>11</v>
      </c>
      <c r="E93" s="357">
        <v>1.45</v>
      </c>
      <c r="F93" s="351">
        <v>43891</v>
      </c>
      <c r="G93" s="349">
        <v>44012</v>
      </c>
      <c r="H93" s="353">
        <v>0.4</v>
      </c>
      <c r="I93" s="57" t="s">
        <v>5</v>
      </c>
      <c r="J93" s="64" t="s">
        <v>10</v>
      </c>
      <c r="K93" s="36">
        <v>1</v>
      </c>
      <c r="L93" s="64" t="s">
        <v>10</v>
      </c>
      <c r="M93" s="64" t="s">
        <v>10</v>
      </c>
      <c r="N93" s="319"/>
    </row>
    <row r="94" spans="1:14" s="3" customFormat="1" ht="15" customHeight="1">
      <c r="A94" s="149"/>
      <c r="B94" s="356"/>
      <c r="C94" s="154"/>
      <c r="D94" s="357"/>
      <c r="E94" s="357"/>
      <c r="F94" s="352"/>
      <c r="G94" s="349"/>
      <c r="H94" s="354"/>
      <c r="I94" s="59" t="s">
        <v>6</v>
      </c>
      <c r="J94" s="66" t="s">
        <v>10</v>
      </c>
      <c r="K94" s="25" t="s">
        <v>10</v>
      </c>
      <c r="L94" s="66" t="s">
        <v>10</v>
      </c>
      <c r="M94" s="66" t="s">
        <v>10</v>
      </c>
      <c r="N94" s="319"/>
    </row>
    <row r="95" spans="1:14" s="3" customFormat="1" ht="15" customHeight="1">
      <c r="A95" s="149"/>
      <c r="B95" s="356"/>
      <c r="C95" s="168">
        <v>2.09</v>
      </c>
      <c r="D95" s="357"/>
      <c r="E95" s="357"/>
      <c r="F95" s="352"/>
      <c r="G95" s="349"/>
      <c r="H95" s="358" t="s">
        <v>16</v>
      </c>
      <c r="I95" s="59" t="s">
        <v>7</v>
      </c>
      <c r="J95" s="66" t="s">
        <v>10</v>
      </c>
      <c r="K95" s="38">
        <v>0.6</v>
      </c>
      <c r="L95" s="38">
        <v>1</v>
      </c>
      <c r="M95" s="66" t="s">
        <v>10</v>
      </c>
      <c r="N95" s="319"/>
    </row>
    <row r="96" spans="1:14" s="3" customFormat="1" ht="15" customHeight="1">
      <c r="A96" s="149"/>
      <c r="B96" s="356"/>
      <c r="C96" s="169"/>
      <c r="D96" s="357"/>
      <c r="E96" s="357"/>
      <c r="F96" s="352"/>
      <c r="G96" s="349"/>
      <c r="H96" s="359"/>
      <c r="I96" s="61" t="s">
        <v>8</v>
      </c>
      <c r="J96" s="69" t="s">
        <v>10</v>
      </c>
      <c r="K96" s="27" t="s">
        <v>10</v>
      </c>
      <c r="L96" s="69" t="s">
        <v>10</v>
      </c>
      <c r="M96" s="69" t="s">
        <v>10</v>
      </c>
      <c r="N96" s="319"/>
    </row>
    <row r="97" spans="1:14" s="3" customFormat="1" ht="15" customHeight="1">
      <c r="A97" s="149" t="s">
        <v>43</v>
      </c>
      <c r="B97" s="350" t="s">
        <v>175</v>
      </c>
      <c r="C97" s="153">
        <v>7.36</v>
      </c>
      <c r="D97" s="208">
        <v>6.3</v>
      </c>
      <c r="E97" s="346" t="s">
        <v>10</v>
      </c>
      <c r="F97" s="351">
        <v>43592</v>
      </c>
      <c r="G97" s="349">
        <v>44012</v>
      </c>
      <c r="H97" s="353">
        <v>0.9</v>
      </c>
      <c r="I97" s="57" t="s">
        <v>5</v>
      </c>
      <c r="J97" s="64" t="s">
        <v>10</v>
      </c>
      <c r="K97" s="36">
        <v>1</v>
      </c>
      <c r="L97" s="64" t="s">
        <v>10</v>
      </c>
      <c r="M97" s="64" t="s">
        <v>10</v>
      </c>
      <c r="N97" s="319"/>
    </row>
    <row r="98" spans="1:14" s="3" customFormat="1" ht="15" customHeight="1">
      <c r="A98" s="149"/>
      <c r="B98" s="350"/>
      <c r="C98" s="154"/>
      <c r="D98" s="208"/>
      <c r="E98" s="346"/>
      <c r="F98" s="352"/>
      <c r="G98" s="349"/>
      <c r="H98" s="354"/>
      <c r="I98" s="59" t="s">
        <v>6</v>
      </c>
      <c r="J98" s="66" t="s">
        <v>10</v>
      </c>
      <c r="K98" s="25" t="s">
        <v>10</v>
      </c>
      <c r="L98" s="66" t="s">
        <v>10</v>
      </c>
      <c r="M98" s="66" t="s">
        <v>10</v>
      </c>
      <c r="N98" s="319"/>
    </row>
    <row r="99" spans="1:14" s="3" customFormat="1" ht="15" customHeight="1">
      <c r="A99" s="149"/>
      <c r="B99" s="350"/>
      <c r="C99" s="168">
        <v>7.36</v>
      </c>
      <c r="D99" s="208"/>
      <c r="E99" s="346"/>
      <c r="F99" s="352"/>
      <c r="G99" s="349"/>
      <c r="H99" s="354">
        <f>D97/C99</f>
        <v>0.85597826086956519</v>
      </c>
      <c r="I99" s="59" t="s">
        <v>7</v>
      </c>
      <c r="J99" s="66" t="s">
        <v>10</v>
      </c>
      <c r="K99" s="38" t="s">
        <v>10</v>
      </c>
      <c r="L99" s="38">
        <v>1</v>
      </c>
      <c r="M99" s="66" t="s">
        <v>10</v>
      </c>
      <c r="N99" s="319"/>
    </row>
    <row r="100" spans="1:14" s="3" customFormat="1" ht="15" customHeight="1">
      <c r="A100" s="149"/>
      <c r="B100" s="350"/>
      <c r="C100" s="169"/>
      <c r="D100" s="208"/>
      <c r="E100" s="346"/>
      <c r="F100" s="352"/>
      <c r="G100" s="349"/>
      <c r="H100" s="355"/>
      <c r="I100" s="61" t="s">
        <v>8</v>
      </c>
      <c r="J100" s="69" t="s">
        <v>10</v>
      </c>
      <c r="K100" s="27" t="s">
        <v>10</v>
      </c>
      <c r="L100" s="69" t="s">
        <v>10</v>
      </c>
      <c r="M100" s="69" t="s">
        <v>10</v>
      </c>
      <c r="N100" s="319"/>
    </row>
    <row r="101" spans="1:14" s="3" customFormat="1" ht="15" customHeight="1">
      <c r="A101" s="149" t="s">
        <v>44</v>
      </c>
      <c r="B101" s="345" t="s">
        <v>176</v>
      </c>
      <c r="C101" s="153">
        <v>7.36</v>
      </c>
      <c r="D101" s="346" t="s">
        <v>10</v>
      </c>
      <c r="E101" s="347">
        <v>1.06</v>
      </c>
      <c r="F101" s="209">
        <v>43891</v>
      </c>
      <c r="G101" s="349">
        <v>44104</v>
      </c>
      <c r="H101" s="305" t="s">
        <v>10</v>
      </c>
      <c r="I101" s="57" t="s">
        <v>5</v>
      </c>
      <c r="J101" s="74" t="s">
        <v>10</v>
      </c>
      <c r="K101" s="38">
        <v>0.5</v>
      </c>
      <c r="L101" s="38">
        <v>1</v>
      </c>
      <c r="M101" s="74" t="s">
        <v>10</v>
      </c>
      <c r="N101" s="319"/>
    </row>
    <row r="102" spans="1:14" s="3" customFormat="1" ht="15" customHeight="1">
      <c r="A102" s="149"/>
      <c r="B102" s="345"/>
      <c r="C102" s="154"/>
      <c r="D102" s="346"/>
      <c r="E102" s="347"/>
      <c r="F102" s="348"/>
      <c r="G102" s="349"/>
      <c r="H102" s="306"/>
      <c r="I102" s="59" t="s">
        <v>6</v>
      </c>
      <c r="J102" s="77" t="s">
        <v>10</v>
      </c>
      <c r="K102" s="77" t="s">
        <v>10</v>
      </c>
      <c r="L102" s="77" t="s">
        <v>10</v>
      </c>
      <c r="M102" s="77" t="s">
        <v>10</v>
      </c>
      <c r="N102" s="319"/>
    </row>
    <row r="103" spans="1:14" s="3" customFormat="1" ht="15" customHeight="1">
      <c r="A103" s="149"/>
      <c r="B103" s="345"/>
      <c r="C103" s="168">
        <v>7.36</v>
      </c>
      <c r="D103" s="346"/>
      <c r="E103" s="347"/>
      <c r="F103" s="348"/>
      <c r="G103" s="349"/>
      <c r="H103" s="306" t="s">
        <v>10</v>
      </c>
      <c r="I103" s="59" t="s">
        <v>7</v>
      </c>
      <c r="J103" s="77" t="s">
        <v>10</v>
      </c>
      <c r="K103" s="38">
        <v>0.5</v>
      </c>
      <c r="L103" s="38">
        <v>1</v>
      </c>
      <c r="M103" s="77" t="s">
        <v>10</v>
      </c>
      <c r="N103" s="319"/>
    </row>
    <row r="104" spans="1:14" s="3" customFormat="1" ht="15" customHeight="1">
      <c r="A104" s="149"/>
      <c r="B104" s="345"/>
      <c r="C104" s="169"/>
      <c r="D104" s="346"/>
      <c r="E104" s="347"/>
      <c r="F104" s="348"/>
      <c r="G104" s="349"/>
      <c r="H104" s="307"/>
      <c r="I104" s="61" t="s">
        <v>8</v>
      </c>
      <c r="J104" s="78" t="s">
        <v>10</v>
      </c>
      <c r="K104" s="78" t="s">
        <v>10</v>
      </c>
      <c r="L104" s="78" t="s">
        <v>10</v>
      </c>
      <c r="M104" s="78" t="s">
        <v>10</v>
      </c>
      <c r="N104" s="320"/>
    </row>
    <row r="105" spans="1:14" ht="15" customHeight="1">
      <c r="A105" s="136" t="s">
        <v>21</v>
      </c>
      <c r="B105" s="136"/>
      <c r="C105" s="34">
        <f>C81+C85+C89+C93+C97+C101</f>
        <v>76.87</v>
      </c>
      <c r="D105" s="332">
        <f>D97+D89+D85+D81</f>
        <v>52.66</v>
      </c>
      <c r="E105" s="342">
        <f>E101+E93+E89+E85+E81</f>
        <v>9.51</v>
      </c>
      <c r="F105" s="226"/>
      <c r="G105" s="139"/>
      <c r="H105" s="141"/>
      <c r="I105" s="141"/>
      <c r="J105" s="141"/>
      <c r="K105" s="141"/>
      <c r="L105" s="141"/>
      <c r="M105" s="141"/>
      <c r="N105" s="141"/>
    </row>
    <row r="106" spans="1:14" ht="15" customHeight="1">
      <c r="A106" s="136"/>
      <c r="B106" s="136"/>
      <c r="C106" s="35">
        <f>C83+C87+C91+C95+C99+C103</f>
        <v>76.87</v>
      </c>
      <c r="D106" s="333"/>
      <c r="E106" s="342"/>
      <c r="F106" s="140"/>
      <c r="G106" s="140"/>
      <c r="H106" s="142"/>
      <c r="I106" s="142"/>
      <c r="J106" s="142"/>
      <c r="K106" s="142"/>
      <c r="L106" s="142"/>
      <c r="M106" s="142"/>
      <c r="N106" s="142"/>
    </row>
  </sheetData>
  <mergeCells count="257">
    <mergeCell ref="A1:N1"/>
    <mergeCell ref="A2:N2"/>
    <mergeCell ref="A4:N4"/>
    <mergeCell ref="A5:A6"/>
    <mergeCell ref="B5:B6"/>
    <mergeCell ref="D5:D6"/>
    <mergeCell ref="E5:E6"/>
    <mergeCell ref="F5:F6"/>
    <mergeCell ref="G5:G6"/>
    <mergeCell ref="H5:H6"/>
    <mergeCell ref="I5:I6"/>
    <mergeCell ref="J5:M5"/>
    <mergeCell ref="N5:N6"/>
    <mergeCell ref="A7:N7"/>
    <mergeCell ref="A8:N8"/>
    <mergeCell ref="A9:N9"/>
    <mergeCell ref="A10:A13"/>
    <mergeCell ref="B10:B13"/>
    <mergeCell ref="C10:C11"/>
    <mergeCell ref="D10:D13"/>
    <mergeCell ref="E10:E13"/>
    <mergeCell ref="F10:F13"/>
    <mergeCell ref="G10:G13"/>
    <mergeCell ref="H10:H11"/>
    <mergeCell ref="N10:N13"/>
    <mergeCell ref="C12:C13"/>
    <mergeCell ref="H12:H13"/>
    <mergeCell ref="A14:B15"/>
    <mergeCell ref="D14:D15"/>
    <mergeCell ref="E14:E15"/>
    <mergeCell ref="F14:F15"/>
    <mergeCell ref="G14:G15"/>
    <mergeCell ref="H14:N15"/>
    <mergeCell ref="A16:N16"/>
    <mergeCell ref="A17:N17"/>
    <mergeCell ref="A18:N18"/>
    <mergeCell ref="A19:A22"/>
    <mergeCell ref="B19:B22"/>
    <mergeCell ref="C19:C20"/>
    <mergeCell ref="D19:D22"/>
    <mergeCell ref="E19:E22"/>
    <mergeCell ref="F19:F22"/>
    <mergeCell ref="G19:G22"/>
    <mergeCell ref="H19:H20"/>
    <mergeCell ref="N19:N22"/>
    <mergeCell ref="C21:C22"/>
    <mergeCell ref="H21:H22"/>
    <mergeCell ref="A23:B24"/>
    <mergeCell ref="D23:D24"/>
    <mergeCell ref="E23:E24"/>
    <mergeCell ref="F23:F24"/>
    <mergeCell ref="G23:G24"/>
    <mergeCell ref="H23:N24"/>
    <mergeCell ref="A25:N25"/>
    <mergeCell ref="A26:A29"/>
    <mergeCell ref="B26:B29"/>
    <mergeCell ref="C26:C27"/>
    <mergeCell ref="D26:D29"/>
    <mergeCell ref="E26:E29"/>
    <mergeCell ref="F26:F29"/>
    <mergeCell ref="G26:G29"/>
    <mergeCell ref="H26:H27"/>
    <mergeCell ref="N26:N33"/>
    <mergeCell ref="C32:C33"/>
    <mergeCell ref="H32:H33"/>
    <mergeCell ref="A34:B35"/>
    <mergeCell ref="D34:D35"/>
    <mergeCell ref="E34:E35"/>
    <mergeCell ref="F34:F35"/>
    <mergeCell ref="G34:G35"/>
    <mergeCell ref="H34:N35"/>
    <mergeCell ref="C28:C29"/>
    <mergeCell ref="H28:H29"/>
    <mergeCell ref="A30:A33"/>
    <mergeCell ref="B30:B33"/>
    <mergeCell ref="C30:C31"/>
    <mergeCell ref="D30:D33"/>
    <mergeCell ref="E30:E33"/>
    <mergeCell ref="F30:F33"/>
    <mergeCell ref="G30:G33"/>
    <mergeCell ref="H30:H31"/>
    <mergeCell ref="A36:N36"/>
    <mergeCell ref="A37:N37"/>
    <mergeCell ref="A38:A41"/>
    <mergeCell ref="B38:B41"/>
    <mergeCell ref="C38:C39"/>
    <mergeCell ref="D38:D41"/>
    <mergeCell ref="E38:E41"/>
    <mergeCell ref="F38:F41"/>
    <mergeCell ref="G38:G41"/>
    <mergeCell ref="H38:H39"/>
    <mergeCell ref="H42:H43"/>
    <mergeCell ref="C44:C45"/>
    <mergeCell ref="H44:H45"/>
    <mergeCell ref="A46:A49"/>
    <mergeCell ref="B46:B49"/>
    <mergeCell ref="C46:C47"/>
    <mergeCell ref="D46:D49"/>
    <mergeCell ref="E46:E49"/>
    <mergeCell ref="F46:F49"/>
    <mergeCell ref="G46:G49"/>
    <mergeCell ref="A42:A45"/>
    <mergeCell ref="B42:B45"/>
    <mergeCell ref="C42:C43"/>
    <mergeCell ref="D42:D45"/>
    <mergeCell ref="E42:E45"/>
    <mergeCell ref="F42:F45"/>
    <mergeCell ref="G42:G45"/>
    <mergeCell ref="H46:H47"/>
    <mergeCell ref="C48:C49"/>
    <mergeCell ref="H48:H49"/>
    <mergeCell ref="A50:A53"/>
    <mergeCell ref="B50:B53"/>
    <mergeCell ref="C50:C51"/>
    <mergeCell ref="D50:D53"/>
    <mergeCell ref="E50:E53"/>
    <mergeCell ref="F50:F53"/>
    <mergeCell ref="G50:G53"/>
    <mergeCell ref="H50:H51"/>
    <mergeCell ref="C52:C53"/>
    <mergeCell ref="H52:H53"/>
    <mergeCell ref="A54:A57"/>
    <mergeCell ref="B54:B57"/>
    <mergeCell ref="C54:C55"/>
    <mergeCell ref="D54:D57"/>
    <mergeCell ref="E54:E57"/>
    <mergeCell ref="F54:F57"/>
    <mergeCell ref="G54:G57"/>
    <mergeCell ref="H54:H55"/>
    <mergeCell ref="C56:C57"/>
    <mergeCell ref="H56:H57"/>
    <mergeCell ref="F62:F65"/>
    <mergeCell ref="G62:G65"/>
    <mergeCell ref="H62:H63"/>
    <mergeCell ref="C64:C65"/>
    <mergeCell ref="H64:H65"/>
    <mergeCell ref="A58:A61"/>
    <mergeCell ref="B58:B61"/>
    <mergeCell ref="C58:C59"/>
    <mergeCell ref="D58:D61"/>
    <mergeCell ref="E58:E61"/>
    <mergeCell ref="F58:F61"/>
    <mergeCell ref="G58:G61"/>
    <mergeCell ref="H58:H59"/>
    <mergeCell ref="C60:C61"/>
    <mergeCell ref="H60:H61"/>
    <mergeCell ref="A70:B71"/>
    <mergeCell ref="D70:D71"/>
    <mergeCell ref="E70:E71"/>
    <mergeCell ref="F70:F71"/>
    <mergeCell ref="G70:G71"/>
    <mergeCell ref="H70:N71"/>
    <mergeCell ref="N38:N69"/>
    <mergeCell ref="C40:C41"/>
    <mergeCell ref="H40:H41"/>
    <mergeCell ref="A66:A69"/>
    <mergeCell ref="B66:B69"/>
    <mergeCell ref="C66:C67"/>
    <mergeCell ref="D66:D69"/>
    <mergeCell ref="E66:E69"/>
    <mergeCell ref="F66:F69"/>
    <mergeCell ref="G66:G69"/>
    <mergeCell ref="H66:H67"/>
    <mergeCell ref="C68:C69"/>
    <mergeCell ref="H68:H69"/>
    <mergeCell ref="A62:A65"/>
    <mergeCell ref="B62:B65"/>
    <mergeCell ref="C62:C63"/>
    <mergeCell ref="D62:D65"/>
    <mergeCell ref="E62:E65"/>
    <mergeCell ref="C75:C76"/>
    <mergeCell ref="H75:H76"/>
    <mergeCell ref="A77:B78"/>
    <mergeCell ref="D77:D78"/>
    <mergeCell ref="E77:E78"/>
    <mergeCell ref="F77:F78"/>
    <mergeCell ref="G77:G78"/>
    <mergeCell ref="H77:N78"/>
    <mergeCell ref="A72:N72"/>
    <mergeCell ref="A73:A76"/>
    <mergeCell ref="B73:B76"/>
    <mergeCell ref="C73:C74"/>
    <mergeCell ref="D73:D76"/>
    <mergeCell ref="E73:E76"/>
    <mergeCell ref="F73:F76"/>
    <mergeCell ref="G73:G76"/>
    <mergeCell ref="H73:H74"/>
    <mergeCell ref="N73:N76"/>
    <mergeCell ref="A79:N79"/>
    <mergeCell ref="A80:N80"/>
    <mergeCell ref="A81:A84"/>
    <mergeCell ref="B81:B84"/>
    <mergeCell ref="C81:C82"/>
    <mergeCell ref="D81:D84"/>
    <mergeCell ref="E81:E84"/>
    <mergeCell ref="F81:F84"/>
    <mergeCell ref="G81:G84"/>
    <mergeCell ref="H81:H82"/>
    <mergeCell ref="H85:H86"/>
    <mergeCell ref="C87:C88"/>
    <mergeCell ref="H87:H88"/>
    <mergeCell ref="A89:A92"/>
    <mergeCell ref="B89:B92"/>
    <mergeCell ref="C89:C90"/>
    <mergeCell ref="D89:D92"/>
    <mergeCell ref="E89:E92"/>
    <mergeCell ref="F89:F92"/>
    <mergeCell ref="G89:G92"/>
    <mergeCell ref="A85:A88"/>
    <mergeCell ref="B85:B88"/>
    <mergeCell ref="C85:C86"/>
    <mergeCell ref="D85:D88"/>
    <mergeCell ref="E85:E88"/>
    <mergeCell ref="F85:F88"/>
    <mergeCell ref="G85:G88"/>
    <mergeCell ref="H89:H90"/>
    <mergeCell ref="C91:C92"/>
    <mergeCell ref="H91:H92"/>
    <mergeCell ref="F97:F100"/>
    <mergeCell ref="G97:G100"/>
    <mergeCell ref="H97:H98"/>
    <mergeCell ref="C99:C100"/>
    <mergeCell ref="H99:H100"/>
    <mergeCell ref="A93:A96"/>
    <mergeCell ref="B93:B96"/>
    <mergeCell ref="C93:C94"/>
    <mergeCell ref="D93:D96"/>
    <mergeCell ref="E93:E96"/>
    <mergeCell ref="F93:F96"/>
    <mergeCell ref="G93:G96"/>
    <mergeCell ref="H93:H94"/>
    <mergeCell ref="C95:C96"/>
    <mergeCell ref="H95:H96"/>
    <mergeCell ref="A105:B106"/>
    <mergeCell ref="D105:D106"/>
    <mergeCell ref="E105:E106"/>
    <mergeCell ref="F105:F106"/>
    <mergeCell ref="G105:G106"/>
    <mergeCell ref="H105:N106"/>
    <mergeCell ref="N81:N104"/>
    <mergeCell ref="C83:C84"/>
    <mergeCell ref="H83:H84"/>
    <mergeCell ref="A101:A104"/>
    <mergeCell ref="B101:B104"/>
    <mergeCell ref="C101:C102"/>
    <mergeCell ref="D101:D104"/>
    <mergeCell ref="E101:E104"/>
    <mergeCell ref="F101:F104"/>
    <mergeCell ref="G101:G104"/>
    <mergeCell ref="H101:H102"/>
    <mergeCell ref="C103:C104"/>
    <mergeCell ref="H103:H104"/>
    <mergeCell ref="A97:A100"/>
    <mergeCell ref="B97:B100"/>
    <mergeCell ref="C97:C98"/>
    <mergeCell ref="D97:D100"/>
    <mergeCell ref="E97:E100"/>
  </mergeCells>
  <pageMargins left="1" right="1" top="0.3" bottom="0.3" header="0.3" footer="0.3"/>
  <pageSetup paperSize="5" scale="8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P68"/>
  <sheetViews>
    <sheetView workbookViewId="0">
      <selection activeCell="C5" sqref="A5:XFD8"/>
    </sheetView>
  </sheetViews>
  <sheetFormatPr defaultRowHeight="15"/>
  <cols>
    <col min="1" max="1" width="4.140625" style="2" customWidth="1"/>
    <col min="2" max="2" width="30.7109375" style="2" customWidth="1"/>
    <col min="3" max="3" width="14.28515625" style="2" customWidth="1"/>
    <col min="4" max="4" width="14" style="2" customWidth="1"/>
    <col min="5" max="5" width="14.5703125" style="2" customWidth="1"/>
    <col min="6" max="6" width="17" style="2" customWidth="1"/>
    <col min="7" max="7" width="13.28515625" style="2" customWidth="1"/>
    <col min="8" max="8" width="16.7109375" style="2" customWidth="1"/>
    <col min="9" max="9" width="5" style="2" customWidth="1"/>
    <col min="10" max="10" width="6.28515625" style="2" customWidth="1"/>
    <col min="11" max="11" width="6.7109375" style="2" customWidth="1"/>
    <col min="12" max="12" width="6.42578125" style="2" customWidth="1"/>
    <col min="13" max="13" width="6" style="2" customWidth="1"/>
    <col min="14" max="14" width="34.140625" style="2" customWidth="1"/>
    <col min="15" max="16" width="9.140625" style="2"/>
    <col min="17" max="17" width="19.7109375" style="2" customWidth="1"/>
    <col min="18" max="16384" width="9.140625" style="2"/>
  </cols>
  <sheetData>
    <row r="1" spans="1:14" ht="20.100000000000001" customHeight="1">
      <c r="A1" s="282" t="s">
        <v>23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</row>
    <row r="2" spans="1:14" ht="20.100000000000001" customHeight="1">
      <c r="A2" s="283" t="s">
        <v>0</v>
      </c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</row>
    <row r="3" spans="1:14" ht="20.100000000000001" customHeight="1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s="55" customFormat="1" ht="20.100000000000001" customHeight="1">
      <c r="A4" s="284" t="s">
        <v>24</v>
      </c>
      <c r="B4" s="284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4"/>
      <c r="N4" s="284"/>
    </row>
    <row r="5" spans="1:14" ht="48" customHeight="1">
      <c r="A5" s="139" t="s">
        <v>1</v>
      </c>
      <c r="B5" s="136" t="s">
        <v>25</v>
      </c>
      <c r="C5" s="19" t="s">
        <v>26</v>
      </c>
      <c r="D5" s="136" t="s">
        <v>242</v>
      </c>
      <c r="E5" s="136" t="s">
        <v>71</v>
      </c>
      <c r="F5" s="136" t="s">
        <v>27</v>
      </c>
      <c r="G5" s="136" t="s">
        <v>2</v>
      </c>
      <c r="H5" s="279" t="s">
        <v>243</v>
      </c>
      <c r="I5" s="277" t="s">
        <v>3</v>
      </c>
      <c r="J5" s="279" t="s">
        <v>28</v>
      </c>
      <c r="K5" s="279"/>
      <c r="L5" s="279"/>
      <c r="M5" s="279"/>
      <c r="N5" s="139" t="s">
        <v>4</v>
      </c>
    </row>
    <row r="6" spans="1:14" ht="33" customHeight="1">
      <c r="A6" s="280"/>
      <c r="B6" s="139"/>
      <c r="C6" s="20" t="s">
        <v>76</v>
      </c>
      <c r="D6" s="139"/>
      <c r="E6" s="139"/>
      <c r="F6" s="139"/>
      <c r="G6" s="139"/>
      <c r="H6" s="285"/>
      <c r="I6" s="278"/>
      <c r="J6" s="21" t="s">
        <v>244</v>
      </c>
      <c r="K6" s="21" t="s">
        <v>245</v>
      </c>
      <c r="L6" s="21" t="s">
        <v>246</v>
      </c>
      <c r="M6" s="21" t="s">
        <v>247</v>
      </c>
      <c r="N6" s="280"/>
    </row>
    <row r="7" spans="1:14" s="1" customFormat="1" ht="15.95" customHeight="1">
      <c r="A7" s="145" t="s">
        <v>220</v>
      </c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</row>
    <row r="8" spans="1:14" s="1" customFormat="1" ht="15.95" customHeight="1">
      <c r="A8" s="145" t="s">
        <v>129</v>
      </c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</row>
    <row r="9" spans="1:14" s="5" customFormat="1" ht="15.95" customHeight="1">
      <c r="A9" s="146" t="s">
        <v>257</v>
      </c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8"/>
    </row>
    <row r="10" spans="1:14" ht="15" customHeight="1">
      <c r="A10" s="405" t="s">
        <v>29</v>
      </c>
      <c r="B10" s="394" t="s">
        <v>90</v>
      </c>
      <c r="C10" s="153">
        <v>143.66</v>
      </c>
      <c r="D10" s="408">
        <v>65.41</v>
      </c>
      <c r="E10" s="408">
        <v>20</v>
      </c>
      <c r="F10" s="411">
        <v>42977</v>
      </c>
      <c r="G10" s="411">
        <v>43890</v>
      </c>
      <c r="H10" s="392">
        <v>1</v>
      </c>
      <c r="I10" s="39" t="s">
        <v>5</v>
      </c>
      <c r="J10" s="79" t="s">
        <v>10</v>
      </c>
      <c r="K10" s="65" t="s">
        <v>10</v>
      </c>
      <c r="L10" s="80" t="s">
        <v>10</v>
      </c>
      <c r="M10" s="80" t="s">
        <v>10</v>
      </c>
      <c r="N10" s="394" t="s">
        <v>154</v>
      </c>
    </row>
    <row r="11" spans="1:14" ht="15" customHeight="1">
      <c r="A11" s="406"/>
      <c r="B11" s="395"/>
      <c r="C11" s="154"/>
      <c r="D11" s="409"/>
      <c r="E11" s="409"/>
      <c r="F11" s="412"/>
      <c r="G11" s="412"/>
      <c r="H11" s="393"/>
      <c r="I11" s="41" t="s">
        <v>6</v>
      </c>
      <c r="J11" s="59" t="s">
        <v>10</v>
      </c>
      <c r="K11" s="79" t="s">
        <v>10</v>
      </c>
      <c r="L11" s="81" t="s">
        <v>10</v>
      </c>
      <c r="M11" s="79" t="s">
        <v>10</v>
      </c>
      <c r="N11" s="395"/>
    </row>
    <row r="12" spans="1:14" ht="15" customHeight="1">
      <c r="A12" s="406"/>
      <c r="B12" s="395"/>
      <c r="C12" s="168">
        <v>143.66</v>
      </c>
      <c r="D12" s="409"/>
      <c r="E12" s="409"/>
      <c r="F12" s="412"/>
      <c r="G12" s="412"/>
      <c r="H12" s="397">
        <f>D10/C12</f>
        <v>0.45531115132952804</v>
      </c>
      <c r="I12" s="41" t="s">
        <v>7</v>
      </c>
      <c r="J12" s="59" t="s">
        <v>10</v>
      </c>
      <c r="K12" s="42">
        <v>0.6</v>
      </c>
      <c r="L12" s="79">
        <v>1</v>
      </c>
      <c r="M12" s="79" t="s">
        <v>10</v>
      </c>
      <c r="N12" s="395"/>
    </row>
    <row r="13" spans="1:14" ht="15" customHeight="1">
      <c r="A13" s="407"/>
      <c r="B13" s="396"/>
      <c r="C13" s="169"/>
      <c r="D13" s="410"/>
      <c r="E13" s="410"/>
      <c r="F13" s="413"/>
      <c r="G13" s="413"/>
      <c r="H13" s="398"/>
      <c r="I13" s="44" t="s">
        <v>8</v>
      </c>
      <c r="J13" s="82" t="s">
        <v>10</v>
      </c>
      <c r="K13" s="82" t="s">
        <v>10</v>
      </c>
      <c r="L13" s="82" t="s">
        <v>10</v>
      </c>
      <c r="M13" s="82" t="s">
        <v>10</v>
      </c>
      <c r="N13" s="396"/>
    </row>
    <row r="14" spans="1:14" ht="15" customHeight="1">
      <c r="A14" s="136" t="s">
        <v>21</v>
      </c>
      <c r="B14" s="136"/>
      <c r="C14" s="34">
        <f>C10</f>
        <v>143.66</v>
      </c>
      <c r="D14" s="334">
        <f>D10</f>
        <v>65.41</v>
      </c>
      <c r="E14" s="334">
        <f>E10</f>
        <v>20</v>
      </c>
      <c r="F14" s="399"/>
      <c r="G14" s="400"/>
      <c r="H14" s="400"/>
      <c r="I14" s="400"/>
      <c r="J14" s="400"/>
      <c r="K14" s="400"/>
      <c r="L14" s="400"/>
      <c r="M14" s="400"/>
      <c r="N14" s="401"/>
    </row>
    <row r="15" spans="1:14" ht="15" customHeight="1">
      <c r="A15" s="136"/>
      <c r="B15" s="136"/>
      <c r="C15" s="35">
        <f>C12</f>
        <v>143.66</v>
      </c>
      <c r="D15" s="334"/>
      <c r="E15" s="334"/>
      <c r="F15" s="402"/>
      <c r="G15" s="403"/>
      <c r="H15" s="403"/>
      <c r="I15" s="403"/>
      <c r="J15" s="403"/>
      <c r="K15" s="403"/>
      <c r="L15" s="403"/>
      <c r="M15" s="403"/>
      <c r="N15" s="404"/>
    </row>
    <row r="16" spans="1:14" ht="15" customHeight="1">
      <c r="A16" s="146" t="s">
        <v>91</v>
      </c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8"/>
    </row>
    <row r="17" spans="1:14" ht="15" customHeight="1">
      <c r="A17" s="405" t="s">
        <v>29</v>
      </c>
      <c r="B17" s="394" t="s">
        <v>92</v>
      </c>
      <c r="C17" s="153">
        <v>55.814</v>
      </c>
      <c r="D17" s="408">
        <v>19.559999999999999</v>
      </c>
      <c r="E17" s="408">
        <v>10</v>
      </c>
      <c r="F17" s="411">
        <v>43315</v>
      </c>
      <c r="G17" s="411">
        <v>43890</v>
      </c>
      <c r="H17" s="392">
        <v>1</v>
      </c>
      <c r="I17" s="39" t="s">
        <v>5</v>
      </c>
      <c r="J17" s="57" t="s">
        <v>10</v>
      </c>
      <c r="K17" s="65" t="s">
        <v>10</v>
      </c>
      <c r="L17" s="57" t="s">
        <v>10</v>
      </c>
      <c r="M17" s="57" t="s">
        <v>10</v>
      </c>
      <c r="N17" s="242" t="s">
        <v>154</v>
      </c>
    </row>
    <row r="18" spans="1:14" ht="15" customHeight="1">
      <c r="A18" s="406"/>
      <c r="B18" s="395"/>
      <c r="C18" s="154"/>
      <c r="D18" s="409"/>
      <c r="E18" s="409"/>
      <c r="F18" s="412"/>
      <c r="G18" s="412"/>
      <c r="H18" s="393"/>
      <c r="I18" s="41" t="s">
        <v>6</v>
      </c>
      <c r="J18" s="59" t="s">
        <v>10</v>
      </c>
      <c r="K18" s="59" t="s">
        <v>10</v>
      </c>
      <c r="L18" s="59" t="s">
        <v>10</v>
      </c>
      <c r="M18" s="59" t="s">
        <v>10</v>
      </c>
      <c r="N18" s="243"/>
    </row>
    <row r="19" spans="1:14" ht="15" customHeight="1">
      <c r="A19" s="406"/>
      <c r="B19" s="395"/>
      <c r="C19" s="168">
        <v>55.814</v>
      </c>
      <c r="D19" s="409"/>
      <c r="E19" s="409"/>
      <c r="F19" s="412"/>
      <c r="G19" s="412"/>
      <c r="H19" s="397">
        <f>D17/C19</f>
        <v>0.35044970795857666</v>
      </c>
      <c r="I19" s="41" t="s">
        <v>7</v>
      </c>
      <c r="J19" s="59" t="s">
        <v>10</v>
      </c>
      <c r="K19" s="42">
        <v>0.53</v>
      </c>
      <c r="L19" s="68">
        <v>1</v>
      </c>
      <c r="M19" s="59" t="s">
        <v>10</v>
      </c>
      <c r="N19" s="243"/>
    </row>
    <row r="20" spans="1:14" ht="15" customHeight="1">
      <c r="A20" s="406"/>
      <c r="B20" s="395"/>
      <c r="C20" s="169"/>
      <c r="D20" s="409"/>
      <c r="E20" s="409"/>
      <c r="F20" s="413"/>
      <c r="G20" s="413"/>
      <c r="H20" s="398"/>
      <c r="I20" s="44" t="s">
        <v>8</v>
      </c>
      <c r="J20" s="61" t="s">
        <v>10</v>
      </c>
      <c r="K20" s="61" t="s">
        <v>10</v>
      </c>
      <c r="L20" s="61" t="s">
        <v>10</v>
      </c>
      <c r="M20" s="61" t="s">
        <v>10</v>
      </c>
      <c r="N20" s="244"/>
    </row>
    <row r="21" spans="1:14" ht="15" customHeight="1">
      <c r="A21" s="185" t="s">
        <v>21</v>
      </c>
      <c r="B21" s="248"/>
      <c r="C21" s="34">
        <v>55.81</v>
      </c>
      <c r="D21" s="250">
        <f>D17</f>
        <v>19.559999999999999</v>
      </c>
      <c r="E21" s="250">
        <f>E17</f>
        <v>10</v>
      </c>
      <c r="F21" s="139"/>
      <c r="G21" s="139"/>
      <c r="H21" s="141"/>
      <c r="I21" s="141"/>
      <c r="J21" s="141"/>
      <c r="K21" s="141"/>
      <c r="L21" s="141"/>
      <c r="M21" s="141"/>
      <c r="N21" s="141"/>
    </row>
    <row r="22" spans="1:14" ht="15" customHeight="1">
      <c r="A22" s="187"/>
      <c r="B22" s="249"/>
      <c r="C22" s="35">
        <f>C19</f>
        <v>55.814</v>
      </c>
      <c r="D22" s="251"/>
      <c r="E22" s="251"/>
      <c r="F22" s="140"/>
      <c r="G22" s="140"/>
      <c r="H22" s="142"/>
      <c r="I22" s="142"/>
      <c r="J22" s="142"/>
      <c r="K22" s="142"/>
      <c r="L22" s="142"/>
      <c r="M22" s="142"/>
      <c r="N22" s="142"/>
    </row>
    <row r="23" spans="1:14" ht="15" customHeight="1">
      <c r="A23" s="360" t="s">
        <v>117</v>
      </c>
      <c r="B23" s="360"/>
      <c r="C23" s="360"/>
      <c r="D23" s="360"/>
      <c r="E23" s="360"/>
      <c r="F23" s="360"/>
      <c r="G23" s="360"/>
      <c r="H23" s="360"/>
      <c r="I23" s="360"/>
      <c r="J23" s="360"/>
      <c r="K23" s="360"/>
      <c r="L23" s="360"/>
      <c r="M23" s="360"/>
      <c r="N23" s="360"/>
    </row>
    <row r="24" spans="1:14" ht="15" customHeight="1">
      <c r="A24" s="149" t="s">
        <v>29</v>
      </c>
      <c r="B24" s="345" t="s">
        <v>93</v>
      </c>
      <c r="C24" s="153">
        <v>224</v>
      </c>
      <c r="D24" s="415">
        <f>175.45-10</f>
        <v>165.45</v>
      </c>
      <c r="E24" s="415">
        <v>15</v>
      </c>
      <c r="F24" s="265">
        <v>42926</v>
      </c>
      <c r="G24" s="411">
        <v>44011</v>
      </c>
      <c r="H24" s="353">
        <v>0.9</v>
      </c>
      <c r="I24" s="39" t="s">
        <v>5</v>
      </c>
      <c r="J24" s="79" t="s">
        <v>10</v>
      </c>
      <c r="K24" s="40">
        <v>1</v>
      </c>
      <c r="L24" s="80" t="s">
        <v>10</v>
      </c>
      <c r="M24" s="80" t="s">
        <v>10</v>
      </c>
      <c r="N24" s="416" t="s">
        <v>94</v>
      </c>
    </row>
    <row r="25" spans="1:14" ht="15" customHeight="1">
      <c r="A25" s="149"/>
      <c r="B25" s="345"/>
      <c r="C25" s="154"/>
      <c r="D25" s="325"/>
      <c r="E25" s="325"/>
      <c r="F25" s="302"/>
      <c r="G25" s="412"/>
      <c r="H25" s="354"/>
      <c r="I25" s="41" t="s">
        <v>6</v>
      </c>
      <c r="J25" s="79" t="s">
        <v>10</v>
      </c>
      <c r="K25" s="79" t="s">
        <v>10</v>
      </c>
      <c r="M25" s="79" t="s">
        <v>10</v>
      </c>
      <c r="N25" s="416"/>
    </row>
    <row r="26" spans="1:14" ht="15" customHeight="1">
      <c r="A26" s="149"/>
      <c r="B26" s="345"/>
      <c r="C26" s="168">
        <v>224</v>
      </c>
      <c r="D26" s="325"/>
      <c r="E26" s="325"/>
      <c r="F26" s="302"/>
      <c r="G26" s="412"/>
      <c r="H26" s="414">
        <f>D24/C26</f>
        <v>0.73861607142857133</v>
      </c>
      <c r="I26" s="41" t="s">
        <v>7</v>
      </c>
      <c r="J26" s="79" t="s">
        <v>10</v>
      </c>
      <c r="K26" s="49">
        <v>1</v>
      </c>
      <c r="L26" s="79" t="s">
        <v>10</v>
      </c>
      <c r="M26" s="79" t="s">
        <v>10</v>
      </c>
      <c r="N26" s="416"/>
    </row>
    <row r="27" spans="1:14" ht="15" customHeight="1">
      <c r="A27" s="149"/>
      <c r="B27" s="345"/>
      <c r="C27" s="169"/>
      <c r="D27" s="325"/>
      <c r="E27" s="325"/>
      <c r="F27" s="302"/>
      <c r="G27" s="413"/>
      <c r="H27" s="355"/>
      <c r="I27" s="44" t="s">
        <v>8</v>
      </c>
      <c r="J27" s="82" t="s">
        <v>10</v>
      </c>
      <c r="K27" s="82" t="s">
        <v>10</v>
      </c>
      <c r="L27" s="82" t="s">
        <v>10</v>
      </c>
      <c r="M27" s="82" t="s">
        <v>10</v>
      </c>
      <c r="N27" s="416"/>
    </row>
    <row r="28" spans="1:14" ht="15" customHeight="1">
      <c r="A28" s="185" t="s">
        <v>21</v>
      </c>
      <c r="B28" s="248"/>
      <c r="C28" s="34">
        <f>C24</f>
        <v>224</v>
      </c>
      <c r="D28" s="250">
        <f>D24</f>
        <v>165.45</v>
      </c>
      <c r="E28" s="250">
        <f>E24</f>
        <v>15</v>
      </c>
      <c r="F28" s="139"/>
      <c r="G28" s="139"/>
      <c r="H28" s="141"/>
      <c r="I28" s="141"/>
      <c r="J28" s="141"/>
      <c r="K28" s="141"/>
      <c r="L28" s="141"/>
      <c r="M28" s="141"/>
      <c r="N28" s="141"/>
    </row>
    <row r="29" spans="1:14" ht="15" customHeight="1">
      <c r="A29" s="187"/>
      <c r="B29" s="249"/>
      <c r="C29" s="35">
        <f>C26</f>
        <v>224</v>
      </c>
      <c r="D29" s="251"/>
      <c r="E29" s="251"/>
      <c r="F29" s="140"/>
      <c r="G29" s="140"/>
      <c r="H29" s="142"/>
      <c r="I29" s="142"/>
      <c r="J29" s="142"/>
      <c r="K29" s="142"/>
      <c r="L29" s="142"/>
      <c r="M29" s="142"/>
      <c r="N29" s="142"/>
    </row>
    <row r="30" spans="1:14" ht="15" customHeight="1">
      <c r="A30" s="360" t="s">
        <v>116</v>
      </c>
      <c r="B30" s="360"/>
      <c r="C30" s="360"/>
      <c r="D30" s="360"/>
      <c r="E30" s="360"/>
      <c r="F30" s="360"/>
      <c r="G30" s="360"/>
      <c r="H30" s="360"/>
      <c r="I30" s="360"/>
      <c r="J30" s="360"/>
      <c r="K30" s="360"/>
      <c r="L30" s="360"/>
      <c r="M30" s="360"/>
      <c r="N30" s="360"/>
    </row>
    <row r="31" spans="1:14" ht="15" customHeight="1">
      <c r="A31" s="149">
        <v>1</v>
      </c>
      <c r="B31" s="345" t="s">
        <v>51</v>
      </c>
      <c r="C31" s="153">
        <v>198.99</v>
      </c>
      <c r="D31" s="415">
        <v>48.24</v>
      </c>
      <c r="E31" s="415">
        <v>50</v>
      </c>
      <c r="F31" s="265">
        <v>43426</v>
      </c>
      <c r="G31" s="265">
        <v>44011</v>
      </c>
      <c r="H31" s="353">
        <v>0.8</v>
      </c>
      <c r="I31" s="39" t="s">
        <v>5</v>
      </c>
      <c r="J31" s="79" t="s">
        <v>10</v>
      </c>
      <c r="K31" s="65">
        <v>1</v>
      </c>
      <c r="L31" s="80" t="s">
        <v>10</v>
      </c>
      <c r="M31" s="80" t="s">
        <v>10</v>
      </c>
      <c r="N31" s="416" t="s">
        <v>94</v>
      </c>
    </row>
    <row r="32" spans="1:14" ht="15" customHeight="1">
      <c r="A32" s="149"/>
      <c r="B32" s="345"/>
      <c r="C32" s="154"/>
      <c r="D32" s="325"/>
      <c r="E32" s="325"/>
      <c r="F32" s="302"/>
      <c r="G32" s="302"/>
      <c r="H32" s="354"/>
      <c r="I32" s="41" t="s">
        <v>6</v>
      </c>
      <c r="J32" s="79" t="s">
        <v>10</v>
      </c>
      <c r="K32" s="79" t="s">
        <v>10</v>
      </c>
      <c r="L32" s="2" t="s">
        <v>10</v>
      </c>
      <c r="M32" s="79" t="s">
        <v>10</v>
      </c>
      <c r="N32" s="416"/>
    </row>
    <row r="33" spans="1:16" ht="15" customHeight="1">
      <c r="A33" s="149"/>
      <c r="B33" s="345"/>
      <c r="C33" s="168">
        <v>198.99</v>
      </c>
      <c r="D33" s="325"/>
      <c r="E33" s="325"/>
      <c r="F33" s="302"/>
      <c r="G33" s="302"/>
      <c r="H33" s="414">
        <f>D31/C33</f>
        <v>0.24242424242424243</v>
      </c>
      <c r="I33" s="41" t="s">
        <v>7</v>
      </c>
      <c r="J33" s="79" t="s">
        <v>10</v>
      </c>
      <c r="K33" s="49">
        <v>1</v>
      </c>
      <c r="L33" s="79" t="s">
        <v>10</v>
      </c>
      <c r="M33" s="79" t="s">
        <v>10</v>
      </c>
      <c r="N33" s="416"/>
    </row>
    <row r="34" spans="1:16" ht="15" customHeight="1">
      <c r="A34" s="149"/>
      <c r="B34" s="345"/>
      <c r="C34" s="169"/>
      <c r="D34" s="325"/>
      <c r="E34" s="325"/>
      <c r="F34" s="302"/>
      <c r="G34" s="302"/>
      <c r="H34" s="355"/>
      <c r="I34" s="44" t="s">
        <v>8</v>
      </c>
      <c r="J34" s="82" t="s">
        <v>10</v>
      </c>
      <c r="K34" s="82" t="s">
        <v>10</v>
      </c>
      <c r="L34" s="82" t="s">
        <v>10</v>
      </c>
      <c r="M34" s="82" t="s">
        <v>10</v>
      </c>
      <c r="N34" s="416"/>
    </row>
    <row r="35" spans="1:16" ht="15" customHeight="1">
      <c r="A35" s="136" t="s">
        <v>21</v>
      </c>
      <c r="B35" s="136"/>
      <c r="C35" s="34">
        <f>C31</f>
        <v>198.99</v>
      </c>
      <c r="D35" s="334">
        <f>D31</f>
        <v>48.24</v>
      </c>
      <c r="E35" s="334">
        <f>E31</f>
        <v>50</v>
      </c>
      <c r="F35" s="139"/>
      <c r="G35" s="139"/>
      <c r="H35" s="141"/>
      <c r="I35" s="141"/>
      <c r="J35" s="141"/>
      <c r="K35" s="141"/>
      <c r="L35" s="141"/>
      <c r="M35" s="141"/>
      <c r="N35" s="141"/>
    </row>
    <row r="36" spans="1:16" ht="15" customHeight="1">
      <c r="A36" s="136"/>
      <c r="B36" s="136"/>
      <c r="C36" s="35">
        <f>C33</f>
        <v>198.99</v>
      </c>
      <c r="D36" s="334"/>
      <c r="E36" s="334"/>
      <c r="F36" s="140"/>
      <c r="G36" s="140"/>
      <c r="H36" s="142"/>
      <c r="I36" s="142"/>
      <c r="J36" s="142"/>
      <c r="K36" s="142"/>
      <c r="L36" s="142"/>
      <c r="M36" s="142"/>
      <c r="N36" s="142"/>
    </row>
    <row r="37" spans="1:16" ht="15" customHeight="1">
      <c r="A37" s="418" t="s">
        <v>115</v>
      </c>
      <c r="B37" s="419"/>
      <c r="C37" s="419"/>
      <c r="D37" s="419"/>
      <c r="E37" s="419"/>
      <c r="F37" s="419"/>
      <c r="G37" s="419"/>
      <c r="H37" s="419"/>
      <c r="I37" s="419"/>
      <c r="J37" s="419"/>
      <c r="K37" s="419"/>
      <c r="L37" s="419"/>
      <c r="M37" s="419"/>
      <c r="N37" s="420"/>
    </row>
    <row r="38" spans="1:16" ht="15" customHeight="1">
      <c r="A38" s="149" t="s">
        <v>29</v>
      </c>
      <c r="B38" s="350" t="s">
        <v>61</v>
      </c>
      <c r="C38" s="269">
        <v>400</v>
      </c>
      <c r="D38" s="421">
        <v>25</v>
      </c>
      <c r="E38" s="421">
        <v>30</v>
      </c>
      <c r="F38" s="424">
        <v>43490</v>
      </c>
      <c r="G38" s="427">
        <v>44196</v>
      </c>
      <c r="H38" s="163">
        <v>0.35</v>
      </c>
      <c r="I38" s="22" t="s">
        <v>5</v>
      </c>
      <c r="J38" s="79" t="s">
        <v>10</v>
      </c>
      <c r="K38" s="36">
        <v>0.7</v>
      </c>
      <c r="L38" s="36">
        <v>0.8</v>
      </c>
      <c r="M38" s="36">
        <v>1</v>
      </c>
      <c r="N38" s="416" t="s">
        <v>94</v>
      </c>
    </row>
    <row r="39" spans="1:16" ht="15" customHeight="1">
      <c r="A39" s="149"/>
      <c r="B39" s="350"/>
      <c r="C39" s="270"/>
      <c r="D39" s="422"/>
      <c r="E39" s="422"/>
      <c r="F39" s="425"/>
      <c r="G39" s="428"/>
      <c r="H39" s="164"/>
      <c r="I39" s="25" t="s">
        <v>6</v>
      </c>
      <c r="J39" s="79" t="s">
        <v>10</v>
      </c>
      <c r="K39" s="79" t="s">
        <v>10</v>
      </c>
      <c r="L39" s="79" t="s">
        <v>10</v>
      </c>
      <c r="M39" s="79" t="s">
        <v>10</v>
      </c>
      <c r="N39" s="416"/>
    </row>
    <row r="40" spans="1:16" ht="15" customHeight="1">
      <c r="A40" s="149"/>
      <c r="B40" s="350"/>
      <c r="C40" s="270">
        <v>200</v>
      </c>
      <c r="D40" s="422"/>
      <c r="E40" s="422"/>
      <c r="F40" s="425"/>
      <c r="G40" s="428"/>
      <c r="H40" s="228">
        <f>D38/C40</f>
        <v>0.125</v>
      </c>
      <c r="I40" s="25" t="s">
        <v>7</v>
      </c>
      <c r="J40" s="79" t="s">
        <v>10</v>
      </c>
      <c r="K40" s="38">
        <v>0.7</v>
      </c>
      <c r="L40" s="38">
        <v>0.8</v>
      </c>
      <c r="M40" s="38">
        <v>1</v>
      </c>
      <c r="N40" s="416"/>
    </row>
    <row r="41" spans="1:16" ht="15" customHeight="1">
      <c r="A41" s="149"/>
      <c r="B41" s="350"/>
      <c r="C41" s="417"/>
      <c r="D41" s="423"/>
      <c r="E41" s="423"/>
      <c r="F41" s="426"/>
      <c r="G41" s="429"/>
      <c r="H41" s="220"/>
      <c r="I41" s="27" t="s">
        <v>8</v>
      </c>
      <c r="J41" s="82" t="s">
        <v>10</v>
      </c>
      <c r="K41" s="82" t="s">
        <v>10</v>
      </c>
      <c r="L41" s="82" t="s">
        <v>10</v>
      </c>
      <c r="M41" s="82" t="s">
        <v>10</v>
      </c>
      <c r="N41" s="416"/>
      <c r="P41" s="14"/>
    </row>
    <row r="42" spans="1:16" ht="15" customHeight="1">
      <c r="A42" s="185" t="s">
        <v>21</v>
      </c>
      <c r="B42" s="248"/>
      <c r="C42" s="83">
        <f>C38</f>
        <v>400</v>
      </c>
      <c r="D42" s="250">
        <f>D38</f>
        <v>25</v>
      </c>
      <c r="E42" s="250">
        <f>E38</f>
        <v>30</v>
      </c>
      <c r="F42" s="139"/>
      <c r="G42" s="139"/>
      <c r="H42" s="141"/>
      <c r="I42" s="141"/>
      <c r="J42" s="141"/>
      <c r="K42" s="141"/>
      <c r="L42" s="141"/>
      <c r="M42" s="141"/>
      <c r="N42" s="141"/>
    </row>
    <row r="43" spans="1:16" ht="15" customHeight="1">
      <c r="A43" s="187"/>
      <c r="B43" s="249"/>
      <c r="C43" s="35">
        <f>C40</f>
        <v>200</v>
      </c>
      <c r="D43" s="251"/>
      <c r="E43" s="251"/>
      <c r="F43" s="140"/>
      <c r="G43" s="140"/>
      <c r="H43" s="142"/>
      <c r="I43" s="142"/>
      <c r="J43" s="142"/>
      <c r="K43" s="142"/>
      <c r="L43" s="142"/>
      <c r="M43" s="142"/>
      <c r="N43" s="142"/>
    </row>
    <row r="44" spans="1:16" ht="15.95" customHeight="1">
      <c r="A44" s="360" t="s">
        <v>49</v>
      </c>
      <c r="B44" s="360"/>
      <c r="C44" s="360"/>
      <c r="D44" s="360"/>
      <c r="E44" s="360"/>
      <c r="F44" s="360"/>
      <c r="G44" s="360"/>
      <c r="H44" s="360"/>
      <c r="I44" s="360"/>
      <c r="J44" s="360"/>
      <c r="K44" s="360"/>
      <c r="L44" s="360"/>
      <c r="M44" s="360"/>
      <c r="N44" s="360"/>
    </row>
    <row r="45" spans="1:16" ht="15.95" customHeight="1">
      <c r="A45" s="149" t="s">
        <v>29</v>
      </c>
      <c r="B45" s="394" t="s">
        <v>50</v>
      </c>
      <c r="C45" s="153">
        <v>29</v>
      </c>
      <c r="D45" s="325">
        <v>34</v>
      </c>
      <c r="E45" s="325">
        <v>0</v>
      </c>
      <c r="F45" s="265">
        <v>43819</v>
      </c>
      <c r="G45" s="411">
        <v>43891</v>
      </c>
      <c r="H45" s="430">
        <v>1</v>
      </c>
      <c r="I45" s="39" t="s">
        <v>5</v>
      </c>
      <c r="J45" s="80" t="s">
        <v>10</v>
      </c>
      <c r="K45" s="80" t="s">
        <v>10</v>
      </c>
      <c r="L45" s="80" t="s">
        <v>10</v>
      </c>
      <c r="M45" s="80" t="s">
        <v>10</v>
      </c>
      <c r="N45" s="293" t="s">
        <v>225</v>
      </c>
    </row>
    <row r="46" spans="1:16" ht="15.95" customHeight="1">
      <c r="A46" s="149"/>
      <c r="B46" s="395"/>
      <c r="C46" s="154"/>
      <c r="D46" s="325"/>
      <c r="E46" s="325"/>
      <c r="F46" s="302"/>
      <c r="G46" s="412"/>
      <c r="H46" s="343"/>
      <c r="I46" s="41" t="s">
        <v>6</v>
      </c>
      <c r="J46" s="79" t="s">
        <v>10</v>
      </c>
      <c r="K46" s="79" t="s">
        <v>10</v>
      </c>
      <c r="L46" s="79" t="s">
        <v>10</v>
      </c>
      <c r="M46" s="79" t="s">
        <v>10</v>
      </c>
      <c r="N46" s="294"/>
    </row>
    <row r="47" spans="1:16" ht="15.95" customHeight="1">
      <c r="A47" s="149"/>
      <c r="B47" s="395"/>
      <c r="C47" s="168">
        <v>34</v>
      </c>
      <c r="D47" s="325"/>
      <c r="E47" s="325"/>
      <c r="F47" s="302"/>
      <c r="G47" s="412"/>
      <c r="H47" s="354">
        <f>D45/C47</f>
        <v>1</v>
      </c>
      <c r="I47" s="41" t="s">
        <v>7</v>
      </c>
      <c r="J47" s="79" t="s">
        <v>10</v>
      </c>
      <c r="K47" s="79" t="s">
        <v>10</v>
      </c>
      <c r="L47" s="79" t="s">
        <v>10</v>
      </c>
      <c r="M47" s="79" t="s">
        <v>10</v>
      </c>
      <c r="N47" s="294"/>
    </row>
    <row r="48" spans="1:16" ht="15.95" customHeight="1">
      <c r="A48" s="149"/>
      <c r="B48" s="396"/>
      <c r="C48" s="169"/>
      <c r="D48" s="325"/>
      <c r="E48" s="325"/>
      <c r="F48" s="302"/>
      <c r="G48" s="413"/>
      <c r="H48" s="355"/>
      <c r="I48" s="44" t="s">
        <v>8</v>
      </c>
      <c r="J48" s="82" t="s">
        <v>10</v>
      </c>
      <c r="K48" s="82" t="s">
        <v>10</v>
      </c>
      <c r="L48" s="82" t="s">
        <v>10</v>
      </c>
      <c r="M48" s="82" t="s">
        <v>10</v>
      </c>
      <c r="N48" s="294"/>
    </row>
    <row r="49" spans="1:14" ht="15.95" customHeight="1">
      <c r="A49" s="149" t="s">
        <v>30</v>
      </c>
      <c r="B49" s="431" t="s">
        <v>184</v>
      </c>
      <c r="C49" s="153">
        <v>40</v>
      </c>
      <c r="D49" s="432">
        <v>41</v>
      </c>
      <c r="E49" s="433">
        <v>0.5</v>
      </c>
      <c r="F49" s="265">
        <v>43804</v>
      </c>
      <c r="G49" s="411">
        <v>43891</v>
      </c>
      <c r="H49" s="353">
        <v>1</v>
      </c>
      <c r="I49" s="39" t="s">
        <v>5</v>
      </c>
      <c r="J49" s="80" t="s">
        <v>10</v>
      </c>
      <c r="K49" s="80" t="s">
        <v>10</v>
      </c>
      <c r="L49" s="80" t="s">
        <v>10</v>
      </c>
      <c r="M49" s="80" t="s">
        <v>10</v>
      </c>
      <c r="N49" s="294"/>
    </row>
    <row r="50" spans="1:14" ht="15.95" customHeight="1">
      <c r="A50" s="149"/>
      <c r="B50" s="431"/>
      <c r="C50" s="154"/>
      <c r="D50" s="432"/>
      <c r="E50" s="434"/>
      <c r="F50" s="302"/>
      <c r="G50" s="412"/>
      <c r="H50" s="354"/>
      <c r="I50" s="41" t="s">
        <v>6</v>
      </c>
      <c r="J50" s="79" t="s">
        <v>10</v>
      </c>
      <c r="K50" s="79" t="s">
        <v>10</v>
      </c>
      <c r="L50" s="79" t="s">
        <v>10</v>
      </c>
      <c r="M50" s="79" t="s">
        <v>10</v>
      </c>
      <c r="N50" s="294"/>
    </row>
    <row r="51" spans="1:14" ht="15.95" customHeight="1">
      <c r="A51" s="149"/>
      <c r="B51" s="431"/>
      <c r="C51" s="168">
        <v>41.5</v>
      </c>
      <c r="D51" s="432"/>
      <c r="E51" s="434"/>
      <c r="F51" s="302"/>
      <c r="G51" s="412"/>
      <c r="H51" s="354">
        <f>D49/C51</f>
        <v>0.98795180722891562</v>
      </c>
      <c r="I51" s="41" t="s">
        <v>7</v>
      </c>
      <c r="J51" s="79" t="s">
        <v>10</v>
      </c>
      <c r="K51" s="43">
        <v>1</v>
      </c>
      <c r="L51" s="79" t="s">
        <v>10</v>
      </c>
      <c r="M51" s="79" t="s">
        <v>10</v>
      </c>
      <c r="N51" s="294"/>
    </row>
    <row r="52" spans="1:14" ht="15.95" customHeight="1">
      <c r="A52" s="149"/>
      <c r="B52" s="431"/>
      <c r="C52" s="169"/>
      <c r="D52" s="432"/>
      <c r="E52" s="435"/>
      <c r="F52" s="302"/>
      <c r="G52" s="413"/>
      <c r="H52" s="355"/>
      <c r="I52" s="44" t="s">
        <v>8</v>
      </c>
      <c r="J52" s="82" t="s">
        <v>10</v>
      </c>
      <c r="K52" s="82" t="s">
        <v>10</v>
      </c>
      <c r="L52" s="82" t="s">
        <v>10</v>
      </c>
      <c r="M52" s="82" t="s">
        <v>10</v>
      </c>
      <c r="N52" s="295"/>
    </row>
    <row r="53" spans="1:14" ht="15.95" customHeight="1">
      <c r="A53" s="185" t="s">
        <v>21</v>
      </c>
      <c r="B53" s="248"/>
      <c r="C53" s="34">
        <f>C45+C49</f>
        <v>69</v>
      </c>
      <c r="D53" s="250">
        <f>D45+D49</f>
        <v>75</v>
      </c>
      <c r="E53" s="334">
        <f>E45+E49</f>
        <v>0.5</v>
      </c>
      <c r="F53" s="226"/>
      <c r="G53" s="139"/>
      <c r="H53" s="141"/>
      <c r="I53" s="141"/>
      <c r="J53" s="141"/>
      <c r="K53" s="141"/>
      <c r="L53" s="141"/>
      <c r="M53" s="141"/>
      <c r="N53" s="141"/>
    </row>
    <row r="54" spans="1:14" ht="15.95" customHeight="1">
      <c r="A54" s="187"/>
      <c r="B54" s="249"/>
      <c r="C54" s="35">
        <f>C51+C47</f>
        <v>75.5</v>
      </c>
      <c r="D54" s="251"/>
      <c r="E54" s="334"/>
      <c r="F54" s="140"/>
      <c r="G54" s="140"/>
      <c r="H54" s="142"/>
      <c r="I54" s="142"/>
      <c r="J54" s="142"/>
      <c r="K54" s="142"/>
      <c r="L54" s="142"/>
      <c r="M54" s="142"/>
      <c r="N54" s="142"/>
    </row>
    <row r="55" spans="1:14" ht="15.95" customHeight="1">
      <c r="A55" s="360" t="s">
        <v>114</v>
      </c>
      <c r="B55" s="360"/>
      <c r="C55" s="360"/>
      <c r="D55" s="360"/>
      <c r="E55" s="360"/>
      <c r="F55" s="360"/>
      <c r="G55" s="360"/>
      <c r="H55" s="360"/>
      <c r="I55" s="360"/>
      <c r="J55" s="360"/>
      <c r="K55" s="360"/>
      <c r="L55" s="360"/>
      <c r="M55" s="360"/>
      <c r="N55" s="360"/>
    </row>
    <row r="56" spans="1:14" ht="15.95" customHeight="1">
      <c r="A56" s="149" t="s">
        <v>29</v>
      </c>
      <c r="B56" s="214" t="s">
        <v>95</v>
      </c>
      <c r="C56" s="153">
        <v>242</v>
      </c>
      <c r="D56" s="408">
        <v>135.69999999999999</v>
      </c>
      <c r="E56" s="415">
        <v>10</v>
      </c>
      <c r="F56" s="436">
        <v>42950</v>
      </c>
      <c r="G56" s="436">
        <v>44012</v>
      </c>
      <c r="H56" s="353">
        <v>0.95</v>
      </c>
      <c r="I56" s="57" t="s">
        <v>5</v>
      </c>
      <c r="J56" s="84" t="s">
        <v>10</v>
      </c>
      <c r="K56" s="65">
        <v>1</v>
      </c>
      <c r="L56" s="85" t="s">
        <v>10</v>
      </c>
      <c r="M56" s="85" t="s">
        <v>10</v>
      </c>
      <c r="N56" s="390" t="s">
        <v>94</v>
      </c>
    </row>
    <row r="57" spans="1:14" ht="15.95" customHeight="1">
      <c r="A57" s="149"/>
      <c r="B57" s="215"/>
      <c r="C57" s="154"/>
      <c r="D57" s="409"/>
      <c r="E57" s="325"/>
      <c r="F57" s="437"/>
      <c r="G57" s="437"/>
      <c r="H57" s="354"/>
      <c r="I57" s="59" t="s">
        <v>6</v>
      </c>
      <c r="J57" s="84" t="s">
        <v>10</v>
      </c>
      <c r="K57" s="84" t="s">
        <v>10</v>
      </c>
      <c r="L57" s="84" t="s">
        <v>10</v>
      </c>
      <c r="M57" s="84" t="s">
        <v>10</v>
      </c>
      <c r="N57" s="390"/>
    </row>
    <row r="58" spans="1:14" ht="15.95" customHeight="1">
      <c r="A58" s="149"/>
      <c r="B58" s="215"/>
      <c r="C58" s="168">
        <v>242</v>
      </c>
      <c r="D58" s="409"/>
      <c r="E58" s="325"/>
      <c r="F58" s="437"/>
      <c r="G58" s="437"/>
      <c r="H58" s="343">
        <f>D56/C58</f>
        <v>0.5607438016528925</v>
      </c>
      <c r="I58" s="59" t="s">
        <v>7</v>
      </c>
      <c r="J58" s="84" t="s">
        <v>10</v>
      </c>
      <c r="K58" s="49">
        <v>1</v>
      </c>
      <c r="L58" s="84" t="s">
        <v>10</v>
      </c>
      <c r="M58" s="84" t="s">
        <v>10</v>
      </c>
      <c r="N58" s="390"/>
    </row>
    <row r="59" spans="1:14" ht="15.95" customHeight="1">
      <c r="A59" s="149"/>
      <c r="B59" s="216"/>
      <c r="C59" s="169"/>
      <c r="D59" s="410"/>
      <c r="E59" s="325"/>
      <c r="F59" s="437"/>
      <c r="G59" s="437"/>
      <c r="H59" s="344"/>
      <c r="I59" s="61" t="s">
        <v>8</v>
      </c>
      <c r="J59" s="86" t="s">
        <v>10</v>
      </c>
      <c r="K59" s="86" t="s">
        <v>10</v>
      </c>
      <c r="L59" s="86" t="s">
        <v>10</v>
      </c>
      <c r="M59" s="86" t="s">
        <v>10</v>
      </c>
      <c r="N59" s="390"/>
    </row>
    <row r="60" spans="1:14" ht="15.95" customHeight="1">
      <c r="A60" s="136" t="s">
        <v>21</v>
      </c>
      <c r="B60" s="136"/>
      <c r="C60" s="34">
        <f>C56</f>
        <v>242</v>
      </c>
      <c r="D60" s="250">
        <f>D56</f>
        <v>135.69999999999999</v>
      </c>
      <c r="E60" s="250">
        <f>E56</f>
        <v>10</v>
      </c>
      <c r="F60" s="139"/>
      <c r="G60" s="139"/>
      <c r="H60" s="141"/>
      <c r="I60" s="141"/>
      <c r="J60" s="141"/>
      <c r="K60" s="141"/>
      <c r="L60" s="141"/>
      <c r="M60" s="141"/>
      <c r="N60" s="141"/>
    </row>
    <row r="61" spans="1:14" ht="15.95" customHeight="1">
      <c r="A61" s="136"/>
      <c r="B61" s="136"/>
      <c r="C61" s="35">
        <f>C60</f>
        <v>242</v>
      </c>
      <c r="D61" s="251"/>
      <c r="E61" s="251"/>
      <c r="F61" s="140"/>
      <c r="G61" s="140"/>
      <c r="H61" s="142"/>
      <c r="I61" s="142"/>
      <c r="J61" s="142"/>
      <c r="K61" s="142"/>
      <c r="L61" s="142"/>
      <c r="M61" s="142"/>
      <c r="N61" s="142"/>
    </row>
    <row r="62" spans="1:14" ht="15.95" customHeight="1">
      <c r="A62" s="360" t="s">
        <v>112</v>
      </c>
      <c r="B62" s="360"/>
      <c r="C62" s="360"/>
      <c r="D62" s="360"/>
      <c r="E62" s="360"/>
      <c r="F62" s="360"/>
      <c r="G62" s="360"/>
      <c r="H62" s="360"/>
      <c r="I62" s="360"/>
      <c r="J62" s="360"/>
      <c r="K62" s="360"/>
      <c r="L62" s="360"/>
      <c r="M62" s="360"/>
      <c r="N62" s="360"/>
    </row>
    <row r="63" spans="1:14" ht="15.95" customHeight="1">
      <c r="A63" s="149" t="s">
        <v>29</v>
      </c>
      <c r="B63" s="318" t="s">
        <v>113</v>
      </c>
      <c r="C63" s="153">
        <v>67</v>
      </c>
      <c r="D63" s="415">
        <v>15</v>
      </c>
      <c r="E63" s="415">
        <v>4.8099999999999996</v>
      </c>
      <c r="F63" s="265">
        <v>43826</v>
      </c>
      <c r="G63" s="265">
        <v>44070</v>
      </c>
      <c r="H63" s="353">
        <v>0.18</v>
      </c>
      <c r="I63" s="39" t="s">
        <v>5</v>
      </c>
      <c r="K63" s="65">
        <v>0.7</v>
      </c>
      <c r="L63" s="65">
        <v>1</v>
      </c>
      <c r="M63" s="80" t="s">
        <v>10</v>
      </c>
      <c r="N63" s="293" t="s">
        <v>229</v>
      </c>
    </row>
    <row r="64" spans="1:14" ht="15.95" customHeight="1">
      <c r="A64" s="149"/>
      <c r="B64" s="319"/>
      <c r="C64" s="154"/>
      <c r="D64" s="325"/>
      <c r="E64" s="325"/>
      <c r="F64" s="302"/>
      <c r="G64" s="302"/>
      <c r="H64" s="354"/>
      <c r="I64" s="41" t="s">
        <v>6</v>
      </c>
      <c r="J64" s="79" t="s">
        <v>10</v>
      </c>
      <c r="K64" s="79" t="s">
        <v>10</v>
      </c>
      <c r="L64" s="79" t="s">
        <v>10</v>
      </c>
      <c r="M64" s="79" t="s">
        <v>10</v>
      </c>
      <c r="N64" s="294"/>
    </row>
    <row r="65" spans="1:14" ht="15.95" customHeight="1">
      <c r="A65" s="149"/>
      <c r="B65" s="319"/>
      <c r="C65" s="168">
        <v>67</v>
      </c>
      <c r="D65" s="325"/>
      <c r="E65" s="325"/>
      <c r="F65" s="302"/>
      <c r="G65" s="302"/>
      <c r="H65" s="354">
        <f>D63/C65</f>
        <v>0.22388059701492538</v>
      </c>
      <c r="I65" s="41" t="s">
        <v>7</v>
      </c>
      <c r="K65" s="42">
        <v>0.7</v>
      </c>
      <c r="L65" s="43">
        <v>1</v>
      </c>
      <c r="M65" s="79" t="s">
        <v>10</v>
      </c>
      <c r="N65" s="294"/>
    </row>
    <row r="66" spans="1:14" ht="15.95" customHeight="1">
      <c r="A66" s="149"/>
      <c r="B66" s="320"/>
      <c r="C66" s="169"/>
      <c r="D66" s="325"/>
      <c r="E66" s="325"/>
      <c r="F66" s="302"/>
      <c r="G66" s="302"/>
      <c r="H66" s="355"/>
      <c r="I66" s="44" t="s">
        <v>8</v>
      </c>
      <c r="J66" s="82" t="s">
        <v>10</v>
      </c>
      <c r="K66" s="82" t="s">
        <v>10</v>
      </c>
      <c r="L66" s="82" t="s">
        <v>10</v>
      </c>
      <c r="M66" s="82" t="s">
        <v>10</v>
      </c>
      <c r="N66" s="295"/>
    </row>
    <row r="67" spans="1:14" s="5" customFormat="1" ht="15.95" customHeight="1">
      <c r="A67" s="136" t="s">
        <v>21</v>
      </c>
      <c r="B67" s="136"/>
      <c r="C67" s="34">
        <f>C63</f>
        <v>67</v>
      </c>
      <c r="D67" s="250">
        <v>15</v>
      </c>
      <c r="E67" s="250">
        <f>E63</f>
        <v>4.8099999999999996</v>
      </c>
      <c r="F67" s="139"/>
      <c r="G67" s="139"/>
      <c r="H67" s="141"/>
      <c r="I67" s="141"/>
      <c r="J67" s="141"/>
      <c r="K67" s="141"/>
      <c r="L67" s="141"/>
      <c r="M67" s="141"/>
      <c r="N67" s="141"/>
    </row>
    <row r="68" spans="1:14" s="5" customFormat="1" ht="15.95" customHeight="1">
      <c r="A68" s="136"/>
      <c r="B68" s="136"/>
      <c r="C68" s="35">
        <f>C65</f>
        <v>67</v>
      </c>
      <c r="D68" s="251"/>
      <c r="E68" s="251"/>
      <c r="F68" s="140"/>
      <c r="G68" s="140"/>
      <c r="H68" s="142"/>
      <c r="I68" s="142"/>
      <c r="J68" s="142"/>
      <c r="K68" s="142"/>
      <c r="L68" s="142"/>
      <c r="M68" s="142"/>
      <c r="N68" s="142"/>
    </row>
  </sheetData>
  <mergeCells count="167">
    <mergeCell ref="C65:C66"/>
    <mergeCell ref="H65:H66"/>
    <mergeCell ref="A67:B68"/>
    <mergeCell ref="D67:D68"/>
    <mergeCell ref="E67:E68"/>
    <mergeCell ref="F67:F68"/>
    <mergeCell ref="G67:G68"/>
    <mergeCell ref="H67:N68"/>
    <mergeCell ref="A62:N62"/>
    <mergeCell ref="A63:A66"/>
    <mergeCell ref="B63:B66"/>
    <mergeCell ref="C63:C64"/>
    <mergeCell ref="D63:D66"/>
    <mergeCell ref="E63:E66"/>
    <mergeCell ref="F63:F66"/>
    <mergeCell ref="G63:G66"/>
    <mergeCell ref="H63:H64"/>
    <mergeCell ref="N63:N66"/>
    <mergeCell ref="C58:C59"/>
    <mergeCell ref="H58:H59"/>
    <mergeCell ref="A60:B61"/>
    <mergeCell ref="D60:D61"/>
    <mergeCell ref="E60:E61"/>
    <mergeCell ref="F60:F61"/>
    <mergeCell ref="G60:G61"/>
    <mergeCell ref="H60:N61"/>
    <mergeCell ref="A55:N55"/>
    <mergeCell ref="A56:A59"/>
    <mergeCell ref="B56:B59"/>
    <mergeCell ref="C56:C57"/>
    <mergeCell ref="D56:D59"/>
    <mergeCell ref="E56:E59"/>
    <mergeCell ref="F56:F59"/>
    <mergeCell ref="G56:G59"/>
    <mergeCell ref="H56:H57"/>
    <mergeCell ref="N56:N59"/>
    <mergeCell ref="A53:B54"/>
    <mergeCell ref="D53:D54"/>
    <mergeCell ref="E53:E54"/>
    <mergeCell ref="F53:F54"/>
    <mergeCell ref="G53:G54"/>
    <mergeCell ref="H53:N54"/>
    <mergeCell ref="C47:C48"/>
    <mergeCell ref="H47:H48"/>
    <mergeCell ref="A49:A52"/>
    <mergeCell ref="B49:B52"/>
    <mergeCell ref="C49:C50"/>
    <mergeCell ref="D49:D52"/>
    <mergeCell ref="E49:E52"/>
    <mergeCell ref="F49:F52"/>
    <mergeCell ref="G49:G52"/>
    <mergeCell ref="H49:H50"/>
    <mergeCell ref="A44:N44"/>
    <mergeCell ref="A45:A48"/>
    <mergeCell ref="B45:B48"/>
    <mergeCell ref="C45:C46"/>
    <mergeCell ref="D45:D48"/>
    <mergeCell ref="E45:E48"/>
    <mergeCell ref="F45:F48"/>
    <mergeCell ref="G45:G48"/>
    <mergeCell ref="H45:H46"/>
    <mergeCell ref="N45:N52"/>
    <mergeCell ref="C51:C52"/>
    <mergeCell ref="H51:H52"/>
    <mergeCell ref="C40:C41"/>
    <mergeCell ref="H40:H41"/>
    <mergeCell ref="A42:B43"/>
    <mergeCell ref="D42:D43"/>
    <mergeCell ref="E42:E43"/>
    <mergeCell ref="F42:F43"/>
    <mergeCell ref="G42:G43"/>
    <mergeCell ref="H42:N43"/>
    <mergeCell ref="A37:N37"/>
    <mergeCell ref="A38:A41"/>
    <mergeCell ref="B38:B41"/>
    <mergeCell ref="C38:C39"/>
    <mergeCell ref="D38:D41"/>
    <mergeCell ref="E38:E41"/>
    <mergeCell ref="F38:F41"/>
    <mergeCell ref="G38:G41"/>
    <mergeCell ref="H38:H39"/>
    <mergeCell ref="N38:N41"/>
    <mergeCell ref="C33:C34"/>
    <mergeCell ref="H33:H34"/>
    <mergeCell ref="A35:B36"/>
    <mergeCell ref="D35:D36"/>
    <mergeCell ref="E35:E36"/>
    <mergeCell ref="F35:F36"/>
    <mergeCell ref="G35:G36"/>
    <mergeCell ref="H35:N36"/>
    <mergeCell ref="A30:N30"/>
    <mergeCell ref="A31:A34"/>
    <mergeCell ref="B31:B34"/>
    <mergeCell ref="C31:C32"/>
    <mergeCell ref="D31:D34"/>
    <mergeCell ref="E31:E34"/>
    <mergeCell ref="F31:F34"/>
    <mergeCell ref="G31:G34"/>
    <mergeCell ref="H31:H32"/>
    <mergeCell ref="N31:N34"/>
    <mergeCell ref="C26:C27"/>
    <mergeCell ref="H26:H27"/>
    <mergeCell ref="A28:B29"/>
    <mergeCell ref="D28:D29"/>
    <mergeCell ref="E28:E29"/>
    <mergeCell ref="F28:F29"/>
    <mergeCell ref="G28:G29"/>
    <mergeCell ref="H28:N29"/>
    <mergeCell ref="A23:N23"/>
    <mergeCell ref="A24:A27"/>
    <mergeCell ref="B24:B27"/>
    <mergeCell ref="C24:C25"/>
    <mergeCell ref="D24:D27"/>
    <mergeCell ref="E24:E27"/>
    <mergeCell ref="F24:F27"/>
    <mergeCell ref="G24:G27"/>
    <mergeCell ref="H24:H25"/>
    <mergeCell ref="N24:N27"/>
    <mergeCell ref="C19:C20"/>
    <mergeCell ref="H19:H20"/>
    <mergeCell ref="A21:B22"/>
    <mergeCell ref="D21:D22"/>
    <mergeCell ref="E21:E22"/>
    <mergeCell ref="F21:F22"/>
    <mergeCell ref="G21:G22"/>
    <mergeCell ref="H21:N22"/>
    <mergeCell ref="A16:N16"/>
    <mergeCell ref="A17:A20"/>
    <mergeCell ref="B17:B20"/>
    <mergeCell ref="C17:C18"/>
    <mergeCell ref="D17:D20"/>
    <mergeCell ref="E17:E20"/>
    <mergeCell ref="F17:F20"/>
    <mergeCell ref="G17:G20"/>
    <mergeCell ref="H17:H18"/>
    <mergeCell ref="N17:N20"/>
    <mergeCell ref="H10:H11"/>
    <mergeCell ref="N10:N13"/>
    <mergeCell ref="C12:C13"/>
    <mergeCell ref="H12:H13"/>
    <mergeCell ref="A14:B15"/>
    <mergeCell ref="D14:D15"/>
    <mergeCell ref="E14:E15"/>
    <mergeCell ref="F14:N15"/>
    <mergeCell ref="A7:N7"/>
    <mergeCell ref="A8:N8"/>
    <mergeCell ref="A9:N9"/>
    <mergeCell ref="A10:A13"/>
    <mergeCell ref="B10:B13"/>
    <mergeCell ref="C10:C11"/>
    <mergeCell ref="D10:D13"/>
    <mergeCell ref="E10:E13"/>
    <mergeCell ref="F10:F13"/>
    <mergeCell ref="G10:G13"/>
    <mergeCell ref="I5:I6"/>
    <mergeCell ref="J5:M5"/>
    <mergeCell ref="N5:N6"/>
    <mergeCell ref="A1:N1"/>
    <mergeCell ref="A2:N2"/>
    <mergeCell ref="A4:N4"/>
    <mergeCell ref="A5:A6"/>
    <mergeCell ref="B5:B6"/>
    <mergeCell ref="D5:D6"/>
    <mergeCell ref="E5:E6"/>
    <mergeCell ref="F5:F6"/>
    <mergeCell ref="G5:G6"/>
    <mergeCell ref="H5:H6"/>
  </mergeCells>
  <pageMargins left="1" right="1" top="0.3" bottom="0.3" header="0.3" footer="0.3"/>
  <pageSetup paperSize="5" scale="8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46"/>
  <sheetViews>
    <sheetView workbookViewId="0">
      <selection activeCell="O43" sqref="O43"/>
    </sheetView>
  </sheetViews>
  <sheetFormatPr defaultRowHeight="15"/>
  <cols>
    <col min="1" max="1" width="4.140625" style="2" customWidth="1"/>
    <col min="2" max="2" width="30.7109375" style="2" customWidth="1"/>
    <col min="3" max="3" width="14.28515625" style="2" customWidth="1"/>
    <col min="4" max="4" width="14" style="2" customWidth="1"/>
    <col min="5" max="5" width="14.5703125" style="2" customWidth="1"/>
    <col min="6" max="6" width="17" style="2" customWidth="1"/>
    <col min="7" max="7" width="13.28515625" style="2" customWidth="1"/>
    <col min="8" max="8" width="16.7109375" style="2" customWidth="1"/>
    <col min="9" max="9" width="5" style="2" customWidth="1"/>
    <col min="10" max="10" width="6.28515625" style="2" customWidth="1"/>
    <col min="11" max="11" width="6.7109375" style="2" customWidth="1"/>
    <col min="12" max="12" width="6.42578125" style="2" customWidth="1"/>
    <col min="13" max="13" width="6" style="2" customWidth="1"/>
    <col min="14" max="14" width="34.140625" style="2" customWidth="1"/>
    <col min="15" max="16" width="9.140625" style="2"/>
    <col min="17" max="17" width="19.7109375" style="2" customWidth="1"/>
    <col min="18" max="16384" width="9.140625" style="2"/>
  </cols>
  <sheetData>
    <row r="1" spans="1:14" ht="20.100000000000001" customHeight="1">
      <c r="A1" s="282" t="s">
        <v>23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</row>
    <row r="2" spans="1:14" ht="20.100000000000001" customHeight="1">
      <c r="A2" s="283" t="s">
        <v>0</v>
      </c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</row>
    <row r="3" spans="1:14" ht="20.100000000000001" customHeight="1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</row>
    <row r="4" spans="1:14" s="55" customFormat="1" ht="20.100000000000001" customHeight="1">
      <c r="A4" s="284" t="s">
        <v>24</v>
      </c>
      <c r="B4" s="284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4"/>
      <c r="N4" s="284"/>
    </row>
    <row r="5" spans="1:14" ht="48" customHeight="1">
      <c r="A5" s="139" t="s">
        <v>1</v>
      </c>
      <c r="B5" s="136" t="s">
        <v>25</v>
      </c>
      <c r="C5" s="104" t="s">
        <v>26</v>
      </c>
      <c r="D5" s="136" t="s">
        <v>242</v>
      </c>
      <c r="E5" s="136" t="s">
        <v>71</v>
      </c>
      <c r="F5" s="136" t="s">
        <v>27</v>
      </c>
      <c r="G5" s="136" t="s">
        <v>2</v>
      </c>
      <c r="H5" s="279" t="s">
        <v>243</v>
      </c>
      <c r="I5" s="277" t="s">
        <v>3</v>
      </c>
      <c r="J5" s="279" t="s">
        <v>28</v>
      </c>
      <c r="K5" s="279"/>
      <c r="L5" s="279"/>
      <c r="M5" s="279"/>
      <c r="N5" s="139" t="s">
        <v>4</v>
      </c>
    </row>
    <row r="6" spans="1:14" ht="33" customHeight="1">
      <c r="A6" s="280"/>
      <c r="B6" s="139"/>
      <c r="C6" s="112" t="s">
        <v>76</v>
      </c>
      <c r="D6" s="139"/>
      <c r="E6" s="139"/>
      <c r="F6" s="139"/>
      <c r="G6" s="139"/>
      <c r="H6" s="285"/>
      <c r="I6" s="278"/>
      <c r="J6" s="21" t="s">
        <v>244</v>
      </c>
      <c r="K6" s="21" t="s">
        <v>245</v>
      </c>
      <c r="L6" s="21" t="s">
        <v>246</v>
      </c>
      <c r="M6" s="21" t="s">
        <v>247</v>
      </c>
      <c r="N6" s="280"/>
    </row>
    <row r="7" spans="1:14" s="1" customFormat="1" ht="15.95" customHeight="1">
      <c r="A7" s="145" t="s">
        <v>220</v>
      </c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</row>
    <row r="8" spans="1:14" s="1" customFormat="1" ht="15.95" customHeight="1">
      <c r="A8" s="145" t="s">
        <v>129</v>
      </c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</row>
    <row r="9" spans="1:14" ht="18" customHeight="1">
      <c r="A9" s="146" t="s">
        <v>260</v>
      </c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8"/>
    </row>
    <row r="10" spans="1:14" ht="14.1" customHeight="1">
      <c r="A10" s="149" t="s">
        <v>29</v>
      </c>
      <c r="B10" s="438" t="s">
        <v>31</v>
      </c>
      <c r="C10" s="442">
        <v>73</v>
      </c>
      <c r="D10" s="335">
        <v>52.67</v>
      </c>
      <c r="E10" s="441">
        <f>C12-D10</f>
        <v>2.2800000000000011</v>
      </c>
      <c r="F10" s="437">
        <v>43242</v>
      </c>
      <c r="G10" s="411">
        <v>43804</v>
      </c>
      <c r="H10" s="212">
        <v>1</v>
      </c>
      <c r="I10" s="22" t="s">
        <v>5</v>
      </c>
      <c r="J10" s="107"/>
      <c r="K10" s="107" t="s">
        <v>10</v>
      </c>
      <c r="L10" s="118" t="s">
        <v>10</v>
      </c>
      <c r="M10" s="118" t="s">
        <v>10</v>
      </c>
      <c r="N10" s="318" t="s">
        <v>261</v>
      </c>
    </row>
    <row r="11" spans="1:14" ht="14.1" customHeight="1">
      <c r="A11" s="149"/>
      <c r="B11" s="438"/>
      <c r="C11" s="443"/>
      <c r="D11" s="335"/>
      <c r="E11" s="441"/>
      <c r="F11" s="437"/>
      <c r="G11" s="412"/>
      <c r="H11" s="213"/>
      <c r="I11" s="25" t="s">
        <v>6</v>
      </c>
      <c r="J11" s="108" t="s">
        <v>10</v>
      </c>
      <c r="K11" s="108" t="s">
        <v>10</v>
      </c>
      <c r="L11" s="119" t="s">
        <v>10</v>
      </c>
      <c r="M11" s="77" t="s">
        <v>10</v>
      </c>
      <c r="N11" s="319"/>
    </row>
    <row r="12" spans="1:14" ht="14.1" customHeight="1">
      <c r="A12" s="149"/>
      <c r="B12" s="438"/>
      <c r="C12" s="444">
        <v>54.95</v>
      </c>
      <c r="D12" s="335"/>
      <c r="E12" s="441"/>
      <c r="F12" s="437"/>
      <c r="G12" s="412"/>
      <c r="H12" s="164">
        <f>D10/C12</f>
        <v>0.95850773430391267</v>
      </c>
      <c r="I12" s="25" t="s">
        <v>7</v>
      </c>
      <c r="J12" s="108" t="s">
        <v>10</v>
      </c>
      <c r="K12" s="108">
        <v>1</v>
      </c>
      <c r="L12" s="77" t="s">
        <v>10</v>
      </c>
      <c r="M12" s="77" t="s">
        <v>10</v>
      </c>
      <c r="N12" s="319"/>
    </row>
    <row r="13" spans="1:14" ht="14.1" customHeight="1">
      <c r="A13" s="149"/>
      <c r="B13" s="438"/>
      <c r="C13" s="445"/>
      <c r="D13" s="335"/>
      <c r="E13" s="441"/>
      <c r="F13" s="437"/>
      <c r="G13" s="413"/>
      <c r="H13" s="183"/>
      <c r="I13" s="27" t="s">
        <v>8</v>
      </c>
      <c r="J13" s="78" t="s">
        <v>10</v>
      </c>
      <c r="K13" s="78" t="s">
        <v>10</v>
      </c>
      <c r="L13" s="78" t="s">
        <v>10</v>
      </c>
      <c r="M13" s="78" t="s">
        <v>10</v>
      </c>
      <c r="N13" s="320"/>
    </row>
    <row r="14" spans="1:14" ht="14.1" customHeight="1">
      <c r="A14" s="185" t="s">
        <v>21</v>
      </c>
      <c r="B14" s="248"/>
      <c r="C14" s="34">
        <f>C10</f>
        <v>73</v>
      </c>
      <c r="D14" s="250">
        <f>D10</f>
        <v>52.67</v>
      </c>
      <c r="E14" s="250">
        <f>E10</f>
        <v>2.2800000000000011</v>
      </c>
      <c r="F14" s="226"/>
      <c r="G14" s="139"/>
      <c r="H14" s="141"/>
      <c r="I14" s="141"/>
      <c r="J14" s="141"/>
      <c r="K14" s="141"/>
      <c r="L14" s="141"/>
      <c r="M14" s="141"/>
      <c r="N14" s="141"/>
    </row>
    <row r="15" spans="1:14" ht="14.1" customHeight="1">
      <c r="A15" s="187"/>
      <c r="B15" s="249"/>
      <c r="C15" s="35">
        <f>C12</f>
        <v>54.95</v>
      </c>
      <c r="D15" s="251"/>
      <c r="E15" s="251"/>
      <c r="F15" s="140"/>
      <c r="G15" s="140"/>
      <c r="H15" s="142"/>
      <c r="I15" s="142"/>
      <c r="J15" s="142"/>
      <c r="K15" s="142"/>
      <c r="L15" s="142"/>
      <c r="M15" s="142"/>
      <c r="N15" s="142"/>
    </row>
    <row r="16" spans="1:14" ht="14.1" customHeight="1">
      <c r="A16" s="360" t="s">
        <v>262</v>
      </c>
      <c r="B16" s="360"/>
      <c r="C16" s="360"/>
      <c r="D16" s="360"/>
      <c r="E16" s="360"/>
      <c r="F16" s="360"/>
      <c r="G16" s="360"/>
      <c r="H16" s="360"/>
      <c r="I16" s="360"/>
      <c r="J16" s="360"/>
      <c r="K16" s="360"/>
      <c r="L16" s="360"/>
      <c r="M16" s="360"/>
      <c r="N16" s="360"/>
    </row>
    <row r="17" spans="1:14" ht="14.1" customHeight="1">
      <c r="A17" s="292" t="s">
        <v>29</v>
      </c>
      <c r="B17" s="350" t="s">
        <v>263</v>
      </c>
      <c r="C17" s="153">
        <v>6.6</v>
      </c>
      <c r="D17" s="325" t="s">
        <v>16</v>
      </c>
      <c r="E17" s="325">
        <v>3.96</v>
      </c>
      <c r="F17" s="349">
        <v>43844</v>
      </c>
      <c r="G17" s="349">
        <v>44061</v>
      </c>
      <c r="H17" s="305">
        <v>0.8</v>
      </c>
      <c r="I17" s="39" t="s">
        <v>5</v>
      </c>
      <c r="J17" s="114" t="s">
        <v>10</v>
      </c>
      <c r="K17" s="114">
        <v>0.9</v>
      </c>
      <c r="L17" s="114">
        <v>1</v>
      </c>
      <c r="M17" s="114" t="s">
        <v>10</v>
      </c>
      <c r="N17" s="315" t="s">
        <v>264</v>
      </c>
    </row>
    <row r="18" spans="1:14" ht="14.1" customHeight="1">
      <c r="A18" s="292"/>
      <c r="B18" s="350"/>
      <c r="C18" s="154"/>
      <c r="D18" s="325"/>
      <c r="E18" s="325"/>
      <c r="F18" s="349"/>
      <c r="G18" s="349"/>
      <c r="H18" s="306"/>
      <c r="I18" s="41" t="s">
        <v>6</v>
      </c>
      <c r="J18" s="115" t="s">
        <v>10</v>
      </c>
      <c r="K18" s="115" t="s">
        <v>10</v>
      </c>
      <c r="L18" s="115" t="s">
        <v>10</v>
      </c>
      <c r="M18" s="115" t="s">
        <v>10</v>
      </c>
      <c r="N18" s="316"/>
    </row>
    <row r="19" spans="1:14" ht="14.1" customHeight="1">
      <c r="A19" s="292"/>
      <c r="B19" s="350"/>
      <c r="C19" s="168">
        <v>6.96</v>
      </c>
      <c r="D19" s="325"/>
      <c r="E19" s="325"/>
      <c r="F19" s="349"/>
      <c r="G19" s="349"/>
      <c r="H19" s="306" t="s">
        <v>10</v>
      </c>
      <c r="I19" s="41" t="s">
        <v>7</v>
      </c>
      <c r="J19" s="115" t="s">
        <v>10</v>
      </c>
      <c r="K19" s="115">
        <v>0.9</v>
      </c>
      <c r="L19" s="115">
        <v>1</v>
      </c>
      <c r="M19" s="115" t="s">
        <v>10</v>
      </c>
      <c r="N19" s="316"/>
    </row>
    <row r="20" spans="1:14" ht="14.1" customHeight="1">
      <c r="A20" s="292"/>
      <c r="B20" s="350"/>
      <c r="C20" s="169"/>
      <c r="D20" s="325"/>
      <c r="E20" s="325"/>
      <c r="F20" s="349"/>
      <c r="G20" s="349"/>
      <c r="H20" s="307"/>
      <c r="I20" s="44" t="s">
        <v>8</v>
      </c>
      <c r="J20" s="116" t="s">
        <v>10</v>
      </c>
      <c r="K20" s="116" t="s">
        <v>10</v>
      </c>
      <c r="L20" s="116" t="s">
        <v>10</v>
      </c>
      <c r="M20" s="116" t="s">
        <v>10</v>
      </c>
      <c r="N20" s="316"/>
    </row>
    <row r="21" spans="1:14" ht="14.1" customHeight="1">
      <c r="A21" s="292" t="s">
        <v>30</v>
      </c>
      <c r="B21" s="438" t="s">
        <v>265</v>
      </c>
      <c r="C21" s="153">
        <v>6.7</v>
      </c>
      <c r="D21" s="432" t="s">
        <v>10</v>
      </c>
      <c r="E21" s="325">
        <v>3</v>
      </c>
      <c r="F21" s="349">
        <v>43844</v>
      </c>
      <c r="G21" s="437">
        <v>44056</v>
      </c>
      <c r="H21" s="305">
        <v>0.1</v>
      </c>
      <c r="I21" s="57" t="s">
        <v>5</v>
      </c>
      <c r="J21" s="114" t="s">
        <v>10</v>
      </c>
      <c r="K21" s="114">
        <v>0.5</v>
      </c>
      <c r="L21" s="114">
        <v>1</v>
      </c>
      <c r="M21" s="114" t="s">
        <v>10</v>
      </c>
      <c r="N21" s="316"/>
    </row>
    <row r="22" spans="1:14" ht="14.1" customHeight="1">
      <c r="A22" s="292"/>
      <c r="B22" s="438"/>
      <c r="C22" s="154"/>
      <c r="D22" s="432"/>
      <c r="E22" s="325"/>
      <c r="F22" s="349"/>
      <c r="G22" s="437"/>
      <c r="H22" s="306"/>
      <c r="I22" s="59" t="s">
        <v>6</v>
      </c>
      <c r="J22" s="115" t="s">
        <v>10</v>
      </c>
      <c r="K22" s="115" t="s">
        <v>10</v>
      </c>
      <c r="L22" s="115" t="s">
        <v>10</v>
      </c>
      <c r="M22" s="115" t="s">
        <v>10</v>
      </c>
      <c r="N22" s="316"/>
    </row>
    <row r="23" spans="1:14" ht="14.1" customHeight="1">
      <c r="A23" s="292"/>
      <c r="B23" s="438"/>
      <c r="C23" s="168">
        <v>5.97</v>
      </c>
      <c r="D23" s="432"/>
      <c r="E23" s="325"/>
      <c r="F23" s="349"/>
      <c r="G23" s="437"/>
      <c r="H23" s="306" t="s">
        <v>10</v>
      </c>
      <c r="I23" s="59" t="s">
        <v>7</v>
      </c>
      <c r="J23" s="115" t="s">
        <v>10</v>
      </c>
      <c r="K23" s="115">
        <v>0.5</v>
      </c>
      <c r="L23" s="115">
        <v>1</v>
      </c>
      <c r="M23" s="115" t="s">
        <v>10</v>
      </c>
      <c r="N23" s="316"/>
    </row>
    <row r="24" spans="1:14" ht="14.1" customHeight="1">
      <c r="A24" s="292"/>
      <c r="B24" s="438"/>
      <c r="C24" s="169"/>
      <c r="D24" s="432"/>
      <c r="E24" s="325"/>
      <c r="F24" s="349"/>
      <c r="G24" s="437"/>
      <c r="H24" s="307"/>
      <c r="I24" s="61" t="s">
        <v>8</v>
      </c>
      <c r="J24" s="116" t="s">
        <v>10</v>
      </c>
      <c r="K24" s="116" t="s">
        <v>10</v>
      </c>
      <c r="L24" s="116" t="s">
        <v>10</v>
      </c>
      <c r="M24" s="116" t="s">
        <v>10</v>
      </c>
      <c r="N24" s="316"/>
    </row>
    <row r="25" spans="1:14" ht="14.1" customHeight="1">
      <c r="A25" s="292" t="s">
        <v>38</v>
      </c>
      <c r="B25" s="350" t="s">
        <v>266</v>
      </c>
      <c r="C25" s="153">
        <v>3.82</v>
      </c>
      <c r="D25" s="432" t="s">
        <v>10</v>
      </c>
      <c r="E25" s="325">
        <v>2.5</v>
      </c>
      <c r="F25" s="349">
        <v>43913</v>
      </c>
      <c r="G25" s="437">
        <v>44056</v>
      </c>
      <c r="H25" s="305" t="s">
        <v>10</v>
      </c>
      <c r="I25" s="57" t="s">
        <v>5</v>
      </c>
      <c r="J25" s="114" t="s">
        <v>10</v>
      </c>
      <c r="K25" s="105">
        <v>0.3</v>
      </c>
      <c r="L25" s="111">
        <v>1</v>
      </c>
      <c r="M25" s="114" t="s">
        <v>10</v>
      </c>
      <c r="N25" s="316"/>
    </row>
    <row r="26" spans="1:14" ht="14.1" customHeight="1">
      <c r="A26" s="292"/>
      <c r="B26" s="350"/>
      <c r="C26" s="154"/>
      <c r="D26" s="432"/>
      <c r="E26" s="325"/>
      <c r="F26" s="349"/>
      <c r="G26" s="437"/>
      <c r="H26" s="306"/>
      <c r="I26" s="59" t="s">
        <v>6</v>
      </c>
      <c r="J26" s="115" t="s">
        <v>10</v>
      </c>
      <c r="K26" s="115" t="s">
        <v>10</v>
      </c>
      <c r="L26" s="115" t="s">
        <v>10</v>
      </c>
      <c r="M26" s="115" t="s">
        <v>10</v>
      </c>
      <c r="N26" s="316"/>
    </row>
    <row r="27" spans="1:14" ht="14.1" customHeight="1">
      <c r="A27" s="292"/>
      <c r="B27" s="350"/>
      <c r="C27" s="168">
        <v>4.13</v>
      </c>
      <c r="D27" s="432"/>
      <c r="E27" s="325"/>
      <c r="F27" s="349"/>
      <c r="G27" s="437"/>
      <c r="H27" s="306" t="s">
        <v>10</v>
      </c>
      <c r="I27" s="59" t="s">
        <v>7</v>
      </c>
      <c r="J27" s="115" t="s">
        <v>10</v>
      </c>
      <c r="K27" s="106">
        <v>0.3</v>
      </c>
      <c r="L27" s="110">
        <v>1</v>
      </c>
      <c r="M27" s="115" t="s">
        <v>10</v>
      </c>
      <c r="N27" s="316"/>
    </row>
    <row r="28" spans="1:14" ht="14.1" customHeight="1">
      <c r="A28" s="292"/>
      <c r="B28" s="350"/>
      <c r="C28" s="169"/>
      <c r="D28" s="432"/>
      <c r="E28" s="325"/>
      <c r="F28" s="349"/>
      <c r="G28" s="437"/>
      <c r="H28" s="307"/>
      <c r="I28" s="61" t="s">
        <v>8</v>
      </c>
      <c r="J28" s="116" t="s">
        <v>10</v>
      </c>
      <c r="K28" s="116" t="s">
        <v>10</v>
      </c>
      <c r="L28" s="116" t="s">
        <v>10</v>
      </c>
      <c r="M28" s="116" t="s">
        <v>10</v>
      </c>
      <c r="N28" s="316"/>
    </row>
    <row r="29" spans="1:14" ht="14.1" customHeight="1">
      <c r="A29" s="440" t="s">
        <v>42</v>
      </c>
      <c r="B29" s="438" t="s">
        <v>267</v>
      </c>
      <c r="C29" s="153">
        <v>6.29</v>
      </c>
      <c r="D29" s="432" t="s">
        <v>10</v>
      </c>
      <c r="E29" s="325">
        <v>1.25</v>
      </c>
      <c r="F29" s="437">
        <v>43980</v>
      </c>
      <c r="G29" s="437">
        <v>44056</v>
      </c>
      <c r="H29" s="305" t="s">
        <v>10</v>
      </c>
      <c r="I29" s="57" t="s">
        <v>5</v>
      </c>
      <c r="J29" s="114" t="s">
        <v>10</v>
      </c>
      <c r="K29" s="105">
        <v>0.7</v>
      </c>
      <c r="L29" s="114">
        <v>1</v>
      </c>
      <c r="M29" s="114" t="s">
        <v>10</v>
      </c>
      <c r="N29" s="316"/>
    </row>
    <row r="30" spans="1:14" ht="14.1" customHeight="1">
      <c r="A30" s="440"/>
      <c r="B30" s="438"/>
      <c r="C30" s="154"/>
      <c r="D30" s="432"/>
      <c r="E30" s="325"/>
      <c r="F30" s="437"/>
      <c r="G30" s="437"/>
      <c r="H30" s="306"/>
      <c r="I30" s="59" t="s">
        <v>6</v>
      </c>
      <c r="J30" s="115" t="s">
        <v>10</v>
      </c>
      <c r="K30" s="59"/>
      <c r="L30" s="115" t="s">
        <v>10</v>
      </c>
      <c r="M30" s="115" t="s">
        <v>10</v>
      </c>
      <c r="N30" s="316"/>
    </row>
    <row r="31" spans="1:14" ht="14.1" customHeight="1">
      <c r="A31" s="440"/>
      <c r="B31" s="438"/>
      <c r="C31" s="168">
        <v>3.79</v>
      </c>
      <c r="D31" s="432"/>
      <c r="E31" s="325"/>
      <c r="F31" s="437"/>
      <c r="G31" s="437"/>
      <c r="H31" s="358" t="s">
        <v>10</v>
      </c>
      <c r="I31" s="59" t="s">
        <v>7</v>
      </c>
      <c r="J31" s="115" t="s">
        <v>10</v>
      </c>
      <c r="K31" s="106">
        <v>0.7</v>
      </c>
      <c r="L31" s="115">
        <v>1</v>
      </c>
      <c r="M31" s="115" t="s">
        <v>10</v>
      </c>
      <c r="N31" s="316"/>
    </row>
    <row r="32" spans="1:14" ht="14.1" customHeight="1">
      <c r="A32" s="440"/>
      <c r="B32" s="438"/>
      <c r="C32" s="169"/>
      <c r="D32" s="432"/>
      <c r="E32" s="325"/>
      <c r="F32" s="437"/>
      <c r="G32" s="437"/>
      <c r="H32" s="359"/>
      <c r="I32" s="61" t="s">
        <v>8</v>
      </c>
      <c r="J32" s="116" t="s">
        <v>10</v>
      </c>
      <c r="K32" s="61"/>
      <c r="L32" s="116" t="s">
        <v>10</v>
      </c>
      <c r="M32" s="116" t="s">
        <v>10</v>
      </c>
      <c r="N32" s="316"/>
    </row>
    <row r="33" spans="1:14" ht="14.1" customHeight="1">
      <c r="A33" s="292" t="s">
        <v>44</v>
      </c>
      <c r="B33" s="350" t="s">
        <v>268</v>
      </c>
      <c r="C33" s="153">
        <v>3.04</v>
      </c>
      <c r="D33" s="432" t="s">
        <v>10</v>
      </c>
      <c r="E33" s="432">
        <v>1.25</v>
      </c>
      <c r="F33" s="437">
        <v>43946</v>
      </c>
      <c r="G33" s="437">
        <v>44048</v>
      </c>
      <c r="H33" s="439" t="s">
        <v>10</v>
      </c>
      <c r="I33" s="57" t="s">
        <v>5</v>
      </c>
      <c r="J33" s="114" t="s">
        <v>10</v>
      </c>
      <c r="K33" s="105">
        <v>0.7</v>
      </c>
      <c r="L33" s="114">
        <v>1</v>
      </c>
      <c r="M33" s="114" t="s">
        <v>10</v>
      </c>
      <c r="N33" s="316"/>
    </row>
    <row r="34" spans="1:14" ht="14.1" customHeight="1">
      <c r="A34" s="292"/>
      <c r="B34" s="350"/>
      <c r="C34" s="154"/>
      <c r="D34" s="432"/>
      <c r="E34" s="432"/>
      <c r="F34" s="437"/>
      <c r="G34" s="437"/>
      <c r="H34" s="358"/>
      <c r="I34" s="59" t="s">
        <v>6</v>
      </c>
      <c r="J34" s="115" t="s">
        <v>10</v>
      </c>
      <c r="K34" s="59"/>
      <c r="L34" s="115" t="s">
        <v>10</v>
      </c>
      <c r="M34" s="115" t="s">
        <v>10</v>
      </c>
      <c r="N34" s="316"/>
    </row>
    <row r="35" spans="1:14" ht="14.1" customHeight="1">
      <c r="A35" s="292"/>
      <c r="B35" s="350"/>
      <c r="C35" s="168">
        <v>2.15</v>
      </c>
      <c r="D35" s="432"/>
      <c r="E35" s="432"/>
      <c r="F35" s="437"/>
      <c r="G35" s="437"/>
      <c r="H35" s="358" t="s">
        <v>10</v>
      </c>
      <c r="I35" s="59" t="s">
        <v>7</v>
      </c>
      <c r="J35" s="115" t="s">
        <v>10</v>
      </c>
      <c r="K35" s="106">
        <v>0.7</v>
      </c>
      <c r="L35" s="115">
        <v>1</v>
      </c>
      <c r="M35" s="115" t="s">
        <v>10</v>
      </c>
      <c r="N35" s="316"/>
    </row>
    <row r="36" spans="1:14" ht="14.1" customHeight="1">
      <c r="A36" s="292"/>
      <c r="B36" s="350"/>
      <c r="C36" s="169"/>
      <c r="D36" s="432"/>
      <c r="E36" s="432"/>
      <c r="F36" s="437"/>
      <c r="G36" s="437"/>
      <c r="H36" s="359"/>
      <c r="I36" s="61" t="s">
        <v>8</v>
      </c>
      <c r="J36" s="116" t="s">
        <v>10</v>
      </c>
      <c r="K36" s="61"/>
      <c r="L36" s="116" t="s">
        <v>10</v>
      </c>
      <c r="M36" s="116" t="s">
        <v>10</v>
      </c>
      <c r="N36" s="316"/>
    </row>
    <row r="37" spans="1:14" ht="14.1" customHeight="1">
      <c r="A37" s="292" t="s">
        <v>44</v>
      </c>
      <c r="B37" s="350" t="s">
        <v>269</v>
      </c>
      <c r="C37" s="153">
        <v>3.01</v>
      </c>
      <c r="D37" s="432" t="s">
        <v>10</v>
      </c>
      <c r="E37" s="432">
        <v>1</v>
      </c>
      <c r="F37" s="349">
        <v>43897</v>
      </c>
      <c r="G37" s="437">
        <v>44021</v>
      </c>
      <c r="H37" s="439" t="s">
        <v>10</v>
      </c>
      <c r="I37" s="57" t="s">
        <v>5</v>
      </c>
      <c r="J37" s="114" t="s">
        <v>10</v>
      </c>
      <c r="K37" s="105">
        <v>0.6</v>
      </c>
      <c r="L37" s="114">
        <v>1</v>
      </c>
      <c r="M37" s="114" t="s">
        <v>10</v>
      </c>
      <c r="N37" s="316"/>
    </row>
    <row r="38" spans="1:14" ht="14.1" customHeight="1">
      <c r="A38" s="292"/>
      <c r="B38" s="350"/>
      <c r="C38" s="154"/>
      <c r="D38" s="432"/>
      <c r="E38" s="432"/>
      <c r="F38" s="349"/>
      <c r="G38" s="437"/>
      <c r="H38" s="358"/>
      <c r="I38" s="59" t="s">
        <v>6</v>
      </c>
      <c r="J38" s="115" t="s">
        <v>10</v>
      </c>
      <c r="K38" s="59"/>
      <c r="L38" s="115" t="s">
        <v>10</v>
      </c>
      <c r="M38" s="115" t="s">
        <v>10</v>
      </c>
      <c r="N38" s="316"/>
    </row>
    <row r="39" spans="1:14" ht="14.1" customHeight="1">
      <c r="A39" s="292"/>
      <c r="B39" s="350"/>
      <c r="C39" s="168">
        <v>2.81</v>
      </c>
      <c r="D39" s="432"/>
      <c r="E39" s="432"/>
      <c r="F39" s="349"/>
      <c r="G39" s="437"/>
      <c r="H39" s="358" t="s">
        <v>10</v>
      </c>
      <c r="I39" s="59" t="s">
        <v>7</v>
      </c>
      <c r="J39" s="115" t="s">
        <v>10</v>
      </c>
      <c r="K39" s="106">
        <v>0.6</v>
      </c>
      <c r="L39" s="115">
        <v>1</v>
      </c>
      <c r="M39" s="115" t="s">
        <v>10</v>
      </c>
      <c r="N39" s="316"/>
    </row>
    <row r="40" spans="1:14" ht="14.1" customHeight="1">
      <c r="A40" s="292"/>
      <c r="B40" s="350"/>
      <c r="C40" s="169"/>
      <c r="D40" s="432"/>
      <c r="E40" s="432"/>
      <c r="F40" s="349"/>
      <c r="G40" s="437"/>
      <c r="H40" s="359"/>
      <c r="I40" s="61" t="s">
        <v>8</v>
      </c>
      <c r="J40" s="116" t="s">
        <v>10</v>
      </c>
      <c r="K40" s="61"/>
      <c r="L40" s="116" t="s">
        <v>10</v>
      </c>
      <c r="M40" s="116" t="s">
        <v>10</v>
      </c>
      <c r="N40" s="316"/>
    </row>
    <row r="41" spans="1:14" ht="14.1" customHeight="1">
      <c r="A41" s="292" t="s">
        <v>45</v>
      </c>
      <c r="B41" s="438" t="s">
        <v>270</v>
      </c>
      <c r="C41" s="153">
        <v>8.56</v>
      </c>
      <c r="D41" s="432" t="s">
        <v>10</v>
      </c>
      <c r="E41" s="432">
        <v>2</v>
      </c>
      <c r="F41" s="349">
        <v>43921</v>
      </c>
      <c r="G41" s="437">
        <v>44058</v>
      </c>
      <c r="H41" s="439" t="s">
        <v>10</v>
      </c>
      <c r="I41" s="57" t="s">
        <v>5</v>
      </c>
      <c r="J41" s="114" t="s">
        <v>10</v>
      </c>
      <c r="K41" s="105">
        <v>0.6</v>
      </c>
      <c r="L41" s="114">
        <v>1</v>
      </c>
      <c r="M41" s="114" t="s">
        <v>10</v>
      </c>
      <c r="N41" s="316"/>
    </row>
    <row r="42" spans="1:14" ht="14.1" customHeight="1">
      <c r="A42" s="292"/>
      <c r="B42" s="438"/>
      <c r="C42" s="154"/>
      <c r="D42" s="432"/>
      <c r="E42" s="432"/>
      <c r="F42" s="349"/>
      <c r="G42" s="437"/>
      <c r="H42" s="358"/>
      <c r="I42" s="59" t="s">
        <v>6</v>
      </c>
      <c r="J42" s="115" t="s">
        <v>10</v>
      </c>
      <c r="K42" s="59"/>
      <c r="L42" s="115" t="s">
        <v>10</v>
      </c>
      <c r="M42" s="115" t="s">
        <v>10</v>
      </c>
      <c r="N42" s="316"/>
    </row>
    <row r="43" spans="1:14" ht="14.1" customHeight="1">
      <c r="A43" s="292"/>
      <c r="B43" s="438"/>
      <c r="C43" s="168">
        <v>6.77</v>
      </c>
      <c r="D43" s="432"/>
      <c r="E43" s="432"/>
      <c r="F43" s="349"/>
      <c r="G43" s="437"/>
      <c r="H43" s="358" t="s">
        <v>10</v>
      </c>
      <c r="I43" s="59" t="s">
        <v>7</v>
      </c>
      <c r="J43" s="115" t="s">
        <v>10</v>
      </c>
      <c r="K43" s="106">
        <v>0.6</v>
      </c>
      <c r="L43" s="115">
        <v>1</v>
      </c>
      <c r="M43" s="115" t="s">
        <v>10</v>
      </c>
      <c r="N43" s="316"/>
    </row>
    <row r="44" spans="1:14" ht="14.1" customHeight="1">
      <c r="A44" s="292"/>
      <c r="B44" s="438"/>
      <c r="C44" s="169"/>
      <c r="D44" s="432"/>
      <c r="E44" s="432"/>
      <c r="F44" s="349"/>
      <c r="G44" s="437"/>
      <c r="H44" s="359"/>
      <c r="I44" s="61" t="s">
        <v>8</v>
      </c>
      <c r="J44" s="116" t="s">
        <v>10</v>
      </c>
      <c r="K44" s="61" t="s">
        <v>10</v>
      </c>
      <c r="L44" s="116" t="s">
        <v>10</v>
      </c>
      <c r="M44" s="116" t="s">
        <v>10</v>
      </c>
      <c r="N44" s="317"/>
    </row>
    <row r="45" spans="1:14" ht="14.1" customHeight="1">
      <c r="A45" s="185" t="s">
        <v>21</v>
      </c>
      <c r="B45" s="248"/>
      <c r="C45" s="34">
        <f>C17+C21+C25+C29+C33+C37+C41</f>
        <v>38.020000000000003</v>
      </c>
      <c r="D45" s="332" t="s">
        <v>10</v>
      </c>
      <c r="E45" s="250">
        <f>SUM(E17:E44)</f>
        <v>14.96</v>
      </c>
      <c r="F45" s="303"/>
      <c r="G45" s="139"/>
      <c r="H45" s="141"/>
      <c r="I45" s="141"/>
      <c r="J45" s="141"/>
      <c r="K45" s="141"/>
      <c r="L45" s="141"/>
      <c r="M45" s="141"/>
      <c r="N45" s="141"/>
    </row>
    <row r="46" spans="1:14" ht="14.1" customHeight="1">
      <c r="A46" s="187"/>
      <c r="B46" s="249"/>
      <c r="C46" s="35">
        <f>C19+C23+C27+C31+C35+C39+C43</f>
        <v>32.58</v>
      </c>
      <c r="D46" s="333"/>
      <c r="E46" s="251"/>
      <c r="F46" s="140"/>
      <c r="G46" s="140"/>
      <c r="H46" s="142"/>
      <c r="I46" s="142"/>
      <c r="J46" s="142"/>
      <c r="K46" s="142"/>
      <c r="L46" s="142"/>
      <c r="M46" s="142"/>
      <c r="N46" s="142"/>
    </row>
  </sheetData>
  <mergeCells count="111">
    <mergeCell ref="A9:N9"/>
    <mergeCell ref="A10:A13"/>
    <mergeCell ref="B10:B13"/>
    <mergeCell ref="C10:C11"/>
    <mergeCell ref="A1:N1"/>
    <mergeCell ref="A2:N2"/>
    <mergeCell ref="A4:N4"/>
    <mergeCell ref="C12:C13"/>
    <mergeCell ref="H12:H13"/>
    <mergeCell ref="H5:H6"/>
    <mergeCell ref="I5:I6"/>
    <mergeCell ref="J5:M5"/>
    <mergeCell ref="N5:N6"/>
    <mergeCell ref="A7:N7"/>
    <mergeCell ref="A8:N8"/>
    <mergeCell ref="A5:A6"/>
    <mergeCell ref="B5:B6"/>
    <mergeCell ref="D5:D6"/>
    <mergeCell ref="E5:E6"/>
    <mergeCell ref="F5:F6"/>
    <mergeCell ref="G5:G6"/>
    <mergeCell ref="A14:B15"/>
    <mergeCell ref="D14:D15"/>
    <mergeCell ref="E14:E15"/>
    <mergeCell ref="F14:F15"/>
    <mergeCell ref="G14:G15"/>
    <mergeCell ref="H14:N15"/>
    <mergeCell ref="D10:D13"/>
    <mergeCell ref="E10:E13"/>
    <mergeCell ref="F10:F13"/>
    <mergeCell ref="G10:G13"/>
    <mergeCell ref="H10:H11"/>
    <mergeCell ref="N10:N13"/>
    <mergeCell ref="A16:N16"/>
    <mergeCell ref="A17:A20"/>
    <mergeCell ref="B17:B20"/>
    <mergeCell ref="C17:C18"/>
    <mergeCell ref="D17:D20"/>
    <mergeCell ref="E17:E20"/>
    <mergeCell ref="F17:F20"/>
    <mergeCell ref="G17:G20"/>
    <mergeCell ref="H17:H18"/>
    <mergeCell ref="N17:N44"/>
    <mergeCell ref="C19:C20"/>
    <mergeCell ref="H19:H20"/>
    <mergeCell ref="A21:A24"/>
    <mergeCell ref="B21:B24"/>
    <mergeCell ref="C21:C22"/>
    <mergeCell ref="D21:D24"/>
    <mergeCell ref="E21:E24"/>
    <mergeCell ref="F21:F24"/>
    <mergeCell ref="G21:G24"/>
    <mergeCell ref="H21:H22"/>
    <mergeCell ref="C23:C24"/>
    <mergeCell ref="H23:H24"/>
    <mergeCell ref="A25:A28"/>
    <mergeCell ref="B25:B28"/>
    <mergeCell ref="C25:C26"/>
    <mergeCell ref="D25:D28"/>
    <mergeCell ref="E25:E28"/>
    <mergeCell ref="F25:F28"/>
    <mergeCell ref="G25:G28"/>
    <mergeCell ref="H25:H26"/>
    <mergeCell ref="C27:C28"/>
    <mergeCell ref="H27:H28"/>
    <mergeCell ref="A29:A32"/>
    <mergeCell ref="B29:B32"/>
    <mergeCell ref="C29:C30"/>
    <mergeCell ref="D29:D32"/>
    <mergeCell ref="E29:E32"/>
    <mergeCell ref="F29:F32"/>
    <mergeCell ref="G29:G32"/>
    <mergeCell ref="H29:H30"/>
    <mergeCell ref="C31:C32"/>
    <mergeCell ref="H31:H32"/>
    <mergeCell ref="C43:C44"/>
    <mergeCell ref="H43:H44"/>
    <mergeCell ref="A33:A36"/>
    <mergeCell ref="B33:B36"/>
    <mergeCell ref="C33:C34"/>
    <mergeCell ref="D33:D36"/>
    <mergeCell ref="E33:E36"/>
    <mergeCell ref="F33:F36"/>
    <mergeCell ref="G33:G36"/>
    <mergeCell ref="H33:H34"/>
    <mergeCell ref="C35:C36"/>
    <mergeCell ref="H35:H36"/>
    <mergeCell ref="A45:B46"/>
    <mergeCell ref="D45:D46"/>
    <mergeCell ref="E45:E46"/>
    <mergeCell ref="F45:F46"/>
    <mergeCell ref="G45:G46"/>
    <mergeCell ref="H45:N46"/>
    <mergeCell ref="C39:C40"/>
    <mergeCell ref="H39:H40"/>
    <mergeCell ref="A41:A44"/>
    <mergeCell ref="B41:B44"/>
    <mergeCell ref="C41:C42"/>
    <mergeCell ref="D41:D44"/>
    <mergeCell ref="E41:E44"/>
    <mergeCell ref="F41:F44"/>
    <mergeCell ref="G41:G44"/>
    <mergeCell ref="H41:H42"/>
    <mergeCell ref="A37:A40"/>
    <mergeCell ref="B37:B40"/>
    <mergeCell ref="C37:C38"/>
    <mergeCell ref="D37:D40"/>
    <mergeCell ref="E37:E40"/>
    <mergeCell ref="F37:F40"/>
    <mergeCell ref="G37:G40"/>
    <mergeCell ref="H37:H38"/>
  </mergeCells>
  <pageMargins left="1" right="1" top="0.3" bottom="0.3" header="0.3" footer="0.3"/>
  <pageSetup paperSize="5" scale="8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Q86"/>
  <sheetViews>
    <sheetView topLeftCell="A64" workbookViewId="0">
      <selection activeCell="P38" sqref="P38"/>
    </sheetView>
  </sheetViews>
  <sheetFormatPr defaultRowHeight="15"/>
  <cols>
    <col min="1" max="1" width="4.140625" style="2" customWidth="1"/>
    <col min="2" max="2" width="30.7109375" style="2" customWidth="1"/>
    <col min="3" max="3" width="14.28515625" style="2" customWidth="1"/>
    <col min="4" max="4" width="14" style="2" customWidth="1"/>
    <col min="5" max="5" width="14.5703125" style="2" customWidth="1"/>
    <col min="6" max="6" width="17" style="2" customWidth="1"/>
    <col min="7" max="7" width="13.28515625" style="2" customWidth="1"/>
    <col min="8" max="8" width="16.7109375" style="2" customWidth="1"/>
    <col min="9" max="9" width="5" style="2" customWidth="1"/>
    <col min="10" max="10" width="6.28515625" style="2" customWidth="1"/>
    <col min="11" max="11" width="6.7109375" style="2" customWidth="1"/>
    <col min="12" max="12" width="6.42578125" style="2" customWidth="1"/>
    <col min="13" max="13" width="6" style="2" customWidth="1"/>
    <col min="14" max="14" width="34" style="2" customWidth="1"/>
    <col min="15" max="16" width="9.140625" style="2"/>
    <col min="17" max="17" width="19.7109375" style="2" customWidth="1"/>
    <col min="18" max="16384" width="9.140625" style="2"/>
  </cols>
  <sheetData>
    <row r="1" spans="1:14" ht="20.100000000000001" customHeight="1">
      <c r="A1" s="282" t="s">
        <v>23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</row>
    <row r="2" spans="1:14" ht="20.100000000000001" customHeight="1">
      <c r="A2" s="283" t="s">
        <v>0</v>
      </c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</row>
    <row r="3" spans="1:14" ht="20.100000000000001" customHeight="1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s="55" customFormat="1" ht="20.100000000000001" customHeight="1">
      <c r="A4" s="284" t="s">
        <v>24</v>
      </c>
      <c r="B4" s="284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4"/>
      <c r="N4" s="284"/>
    </row>
    <row r="5" spans="1:14" ht="48" customHeight="1">
      <c r="A5" s="139" t="s">
        <v>1</v>
      </c>
      <c r="B5" s="136" t="s">
        <v>25</v>
      </c>
      <c r="C5" s="19" t="s">
        <v>26</v>
      </c>
      <c r="D5" s="136" t="s">
        <v>242</v>
      </c>
      <c r="E5" s="136" t="s">
        <v>71</v>
      </c>
      <c r="F5" s="136" t="s">
        <v>27</v>
      </c>
      <c r="G5" s="136" t="s">
        <v>2</v>
      </c>
      <c r="H5" s="279" t="s">
        <v>243</v>
      </c>
      <c r="I5" s="277" t="s">
        <v>3</v>
      </c>
      <c r="J5" s="279" t="s">
        <v>28</v>
      </c>
      <c r="K5" s="279"/>
      <c r="L5" s="279"/>
      <c r="M5" s="279"/>
      <c r="N5" s="139" t="s">
        <v>4</v>
      </c>
    </row>
    <row r="6" spans="1:14" ht="33" customHeight="1">
      <c r="A6" s="280"/>
      <c r="B6" s="139"/>
      <c r="C6" s="20" t="s">
        <v>76</v>
      </c>
      <c r="D6" s="139"/>
      <c r="E6" s="139"/>
      <c r="F6" s="139"/>
      <c r="G6" s="139"/>
      <c r="H6" s="285"/>
      <c r="I6" s="278"/>
      <c r="J6" s="21" t="s">
        <v>244</v>
      </c>
      <c r="K6" s="21" t="s">
        <v>245</v>
      </c>
      <c r="L6" s="21" t="s">
        <v>246</v>
      </c>
      <c r="M6" s="21" t="s">
        <v>247</v>
      </c>
      <c r="N6" s="280"/>
    </row>
    <row r="7" spans="1:14" s="1" customFormat="1" ht="20.100000000000001" customHeight="1">
      <c r="A7" s="145" t="s">
        <v>220</v>
      </c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</row>
    <row r="8" spans="1:14" s="1" customFormat="1" ht="20.100000000000001" customHeight="1">
      <c r="A8" s="145" t="s">
        <v>129</v>
      </c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</row>
    <row r="9" spans="1:14" ht="20.100000000000001" customHeight="1">
      <c r="A9" s="360" t="s">
        <v>139</v>
      </c>
      <c r="B9" s="360"/>
      <c r="C9" s="446"/>
      <c r="D9" s="446"/>
      <c r="E9" s="446"/>
      <c r="F9" s="446"/>
      <c r="G9" s="446"/>
      <c r="H9" s="446"/>
      <c r="I9" s="446"/>
      <c r="J9" s="446"/>
      <c r="K9" s="446"/>
      <c r="L9" s="446"/>
      <c r="M9" s="446"/>
      <c r="N9" s="446"/>
    </row>
    <row r="10" spans="1:14" ht="18" customHeight="1">
      <c r="A10" s="149" t="s">
        <v>29</v>
      </c>
      <c r="B10" s="214" t="s">
        <v>97</v>
      </c>
      <c r="C10" s="269">
        <v>4.4000000000000004</v>
      </c>
      <c r="D10" s="447">
        <v>4</v>
      </c>
      <c r="E10" s="447">
        <v>0</v>
      </c>
      <c r="F10" s="450">
        <v>43763</v>
      </c>
      <c r="G10" s="450">
        <v>43968</v>
      </c>
      <c r="H10" s="305">
        <v>0.65</v>
      </c>
      <c r="I10" s="57" t="s">
        <v>5</v>
      </c>
      <c r="J10" s="57" t="s">
        <v>10</v>
      </c>
      <c r="K10" s="36">
        <v>1</v>
      </c>
      <c r="L10" s="22" t="s">
        <v>10</v>
      </c>
      <c r="M10" s="22" t="s">
        <v>10</v>
      </c>
      <c r="N10" s="394" t="s">
        <v>221</v>
      </c>
    </row>
    <row r="11" spans="1:14" ht="18" customHeight="1">
      <c r="A11" s="149"/>
      <c r="B11" s="215"/>
      <c r="C11" s="270"/>
      <c r="D11" s="448"/>
      <c r="E11" s="448"/>
      <c r="F11" s="451"/>
      <c r="G11" s="451"/>
      <c r="H11" s="306"/>
      <c r="I11" s="59" t="s">
        <v>6</v>
      </c>
      <c r="J11" s="59" t="s">
        <v>10</v>
      </c>
      <c r="K11" s="75" t="s">
        <v>10</v>
      </c>
      <c r="L11" s="25" t="s">
        <v>10</v>
      </c>
      <c r="M11" s="25" t="s">
        <v>10</v>
      </c>
      <c r="N11" s="395"/>
    </row>
    <row r="12" spans="1:14" ht="18" customHeight="1">
      <c r="A12" s="149"/>
      <c r="B12" s="215"/>
      <c r="C12" s="266">
        <v>4.4000000000000004</v>
      </c>
      <c r="D12" s="448"/>
      <c r="E12" s="448"/>
      <c r="F12" s="451"/>
      <c r="G12" s="451"/>
      <c r="H12" s="306">
        <f>D10/C12</f>
        <v>0.90909090909090906</v>
      </c>
      <c r="I12" s="59" t="s">
        <v>7</v>
      </c>
      <c r="J12" s="59" t="s">
        <v>10</v>
      </c>
      <c r="K12" s="38">
        <v>1</v>
      </c>
      <c r="L12" s="25" t="s">
        <v>10</v>
      </c>
      <c r="M12" s="25" t="s">
        <v>10</v>
      </c>
      <c r="N12" s="395"/>
    </row>
    <row r="13" spans="1:14" ht="18" customHeight="1">
      <c r="A13" s="149"/>
      <c r="B13" s="216"/>
      <c r="C13" s="276"/>
      <c r="D13" s="449"/>
      <c r="E13" s="449"/>
      <c r="F13" s="452"/>
      <c r="G13" s="452"/>
      <c r="H13" s="307"/>
      <c r="I13" s="61" t="s">
        <v>8</v>
      </c>
      <c r="J13" s="61" t="s">
        <v>10</v>
      </c>
      <c r="K13" s="87" t="s">
        <v>10</v>
      </c>
      <c r="L13" s="27" t="s">
        <v>10</v>
      </c>
      <c r="M13" s="27" t="s">
        <v>10</v>
      </c>
      <c r="N13" s="395"/>
    </row>
    <row r="14" spans="1:14" ht="18" customHeight="1">
      <c r="A14" s="149" t="s">
        <v>30</v>
      </c>
      <c r="B14" s="438" t="s">
        <v>98</v>
      </c>
      <c r="C14" s="269">
        <v>73.59</v>
      </c>
      <c r="D14" s="453">
        <v>3</v>
      </c>
      <c r="E14" s="456">
        <v>2</v>
      </c>
      <c r="F14" s="459">
        <v>43774</v>
      </c>
      <c r="G14" s="450">
        <v>44040</v>
      </c>
      <c r="H14" s="305">
        <v>7.0000000000000007E-2</v>
      </c>
      <c r="I14" s="57" t="s">
        <v>5</v>
      </c>
      <c r="J14" s="57" t="s">
        <v>10</v>
      </c>
      <c r="K14" s="65">
        <v>0.3</v>
      </c>
      <c r="L14" s="65">
        <v>1</v>
      </c>
      <c r="M14" s="22" t="s">
        <v>10</v>
      </c>
      <c r="N14" s="395"/>
    </row>
    <row r="15" spans="1:14" ht="18" customHeight="1">
      <c r="A15" s="149"/>
      <c r="B15" s="438"/>
      <c r="C15" s="270"/>
      <c r="D15" s="454"/>
      <c r="E15" s="457"/>
      <c r="F15" s="460"/>
      <c r="G15" s="451"/>
      <c r="H15" s="306"/>
      <c r="I15" s="59" t="s">
        <v>6</v>
      </c>
      <c r="J15" s="59" t="s">
        <v>10</v>
      </c>
      <c r="K15" s="59" t="s">
        <v>10</v>
      </c>
      <c r="L15" s="68" t="s">
        <v>10</v>
      </c>
      <c r="M15" s="25" t="s">
        <v>10</v>
      </c>
      <c r="N15" s="395"/>
    </row>
    <row r="16" spans="1:14" ht="18" customHeight="1">
      <c r="A16" s="149"/>
      <c r="B16" s="438"/>
      <c r="C16" s="266">
        <v>73.59</v>
      </c>
      <c r="D16" s="454"/>
      <c r="E16" s="457"/>
      <c r="F16" s="460"/>
      <c r="G16" s="451"/>
      <c r="H16" s="306">
        <f>D14/C16</f>
        <v>4.0766408479412965E-2</v>
      </c>
      <c r="I16" s="59" t="s">
        <v>7</v>
      </c>
      <c r="J16" s="59" t="s">
        <v>10</v>
      </c>
      <c r="K16" s="68">
        <v>0.3</v>
      </c>
      <c r="L16" s="68">
        <v>0.5</v>
      </c>
      <c r="M16" s="38">
        <v>1</v>
      </c>
      <c r="N16" s="395"/>
    </row>
    <row r="17" spans="1:14" ht="18" customHeight="1">
      <c r="A17" s="149"/>
      <c r="B17" s="315"/>
      <c r="C17" s="276"/>
      <c r="D17" s="455"/>
      <c r="E17" s="458"/>
      <c r="F17" s="461"/>
      <c r="G17" s="452"/>
      <c r="H17" s="307"/>
      <c r="I17" s="61" t="s">
        <v>8</v>
      </c>
      <c r="J17" s="61" t="s">
        <v>10</v>
      </c>
      <c r="K17" s="76" t="s">
        <v>10</v>
      </c>
      <c r="L17" s="27" t="s">
        <v>10</v>
      </c>
      <c r="M17" s="27" t="s">
        <v>10</v>
      </c>
      <c r="N17" s="395"/>
    </row>
    <row r="18" spans="1:14" ht="18" customHeight="1">
      <c r="A18" s="149" t="s">
        <v>38</v>
      </c>
      <c r="B18" s="350" t="s">
        <v>177</v>
      </c>
      <c r="C18" s="269">
        <v>5.69</v>
      </c>
      <c r="D18" s="447">
        <v>0.23030497</v>
      </c>
      <c r="E18" s="462">
        <v>2.4</v>
      </c>
      <c r="F18" s="465">
        <v>43776</v>
      </c>
      <c r="G18" s="468">
        <v>44041</v>
      </c>
      <c r="H18" s="305">
        <v>0.05</v>
      </c>
      <c r="I18" s="39" t="s">
        <v>5</v>
      </c>
      <c r="J18" s="39" t="s">
        <v>10</v>
      </c>
      <c r="K18" s="40">
        <v>0.25</v>
      </c>
      <c r="L18" s="40">
        <v>1</v>
      </c>
      <c r="M18" s="22" t="s">
        <v>10</v>
      </c>
      <c r="N18" s="395"/>
    </row>
    <row r="19" spans="1:14" ht="18" customHeight="1">
      <c r="A19" s="149"/>
      <c r="B19" s="350"/>
      <c r="C19" s="270"/>
      <c r="D19" s="448"/>
      <c r="E19" s="463"/>
      <c r="F19" s="466"/>
      <c r="G19" s="469"/>
      <c r="H19" s="306"/>
      <c r="I19" s="41" t="s">
        <v>6</v>
      </c>
      <c r="J19" s="41" t="s">
        <v>10</v>
      </c>
      <c r="K19" s="41" t="s">
        <v>10</v>
      </c>
      <c r="L19" s="43" t="s">
        <v>10</v>
      </c>
      <c r="M19" s="25" t="s">
        <v>10</v>
      </c>
      <c r="N19" s="395"/>
    </row>
    <row r="20" spans="1:14" ht="18" customHeight="1">
      <c r="A20" s="149"/>
      <c r="B20" s="350"/>
      <c r="C20" s="266">
        <v>5.69</v>
      </c>
      <c r="D20" s="448"/>
      <c r="E20" s="463"/>
      <c r="F20" s="466"/>
      <c r="G20" s="469"/>
      <c r="H20" s="306">
        <f>D18/C20</f>
        <v>4.0475390158172232E-2</v>
      </c>
      <c r="I20" s="41" t="s">
        <v>7</v>
      </c>
      <c r="J20" s="41" t="s">
        <v>10</v>
      </c>
      <c r="K20" s="43">
        <v>0.25</v>
      </c>
      <c r="L20" s="43">
        <v>0.5</v>
      </c>
      <c r="M20" s="38">
        <v>1</v>
      </c>
      <c r="N20" s="395"/>
    </row>
    <row r="21" spans="1:14" ht="18" customHeight="1">
      <c r="A21" s="149"/>
      <c r="B21" s="350"/>
      <c r="C21" s="276"/>
      <c r="D21" s="449"/>
      <c r="E21" s="464"/>
      <c r="F21" s="467"/>
      <c r="G21" s="470"/>
      <c r="H21" s="307"/>
      <c r="I21" s="44" t="s">
        <v>8</v>
      </c>
      <c r="J21" s="44" t="s">
        <v>10</v>
      </c>
      <c r="K21" s="88" t="s">
        <v>10</v>
      </c>
      <c r="L21" s="44" t="s">
        <v>10</v>
      </c>
      <c r="M21" s="27" t="s">
        <v>10</v>
      </c>
      <c r="N21" s="395"/>
    </row>
    <row r="22" spans="1:14" ht="18" customHeight="1">
      <c r="A22" s="267" t="s">
        <v>42</v>
      </c>
      <c r="B22" s="350" t="s">
        <v>99</v>
      </c>
      <c r="C22" s="269">
        <v>3.49</v>
      </c>
      <c r="D22" s="453">
        <v>0</v>
      </c>
      <c r="E22" s="462">
        <v>1</v>
      </c>
      <c r="F22" s="465">
        <v>43858</v>
      </c>
      <c r="G22" s="465">
        <v>44027</v>
      </c>
      <c r="H22" s="305" t="s">
        <v>10</v>
      </c>
      <c r="I22" s="39" t="s">
        <v>5</v>
      </c>
      <c r="J22" s="39" t="s">
        <v>10</v>
      </c>
      <c r="K22" s="40">
        <v>0.3</v>
      </c>
      <c r="L22" s="40">
        <v>1</v>
      </c>
      <c r="M22" s="22" t="s">
        <v>10</v>
      </c>
      <c r="N22" s="395"/>
    </row>
    <row r="23" spans="1:14" ht="18" customHeight="1">
      <c r="A23" s="267"/>
      <c r="B23" s="350"/>
      <c r="C23" s="270"/>
      <c r="D23" s="454"/>
      <c r="E23" s="463"/>
      <c r="F23" s="466"/>
      <c r="G23" s="466"/>
      <c r="H23" s="306"/>
      <c r="I23" s="41" t="s">
        <v>6</v>
      </c>
      <c r="J23" s="41" t="s">
        <v>10</v>
      </c>
      <c r="K23" s="41" t="s">
        <v>10</v>
      </c>
      <c r="L23" s="43" t="s">
        <v>10</v>
      </c>
      <c r="M23" s="25" t="s">
        <v>10</v>
      </c>
      <c r="N23" s="395"/>
    </row>
    <row r="24" spans="1:14" ht="18" customHeight="1">
      <c r="A24" s="267"/>
      <c r="B24" s="350"/>
      <c r="C24" s="266">
        <v>3.49</v>
      </c>
      <c r="D24" s="454"/>
      <c r="E24" s="463"/>
      <c r="F24" s="466"/>
      <c r="G24" s="466"/>
      <c r="H24" s="306" t="s">
        <v>10</v>
      </c>
      <c r="I24" s="41" t="s">
        <v>7</v>
      </c>
      <c r="J24" s="41" t="s">
        <v>10</v>
      </c>
      <c r="K24" s="43">
        <v>0.3</v>
      </c>
      <c r="L24" s="43">
        <v>1</v>
      </c>
      <c r="M24" s="25" t="s">
        <v>10</v>
      </c>
      <c r="N24" s="395"/>
    </row>
    <row r="25" spans="1:14" ht="18" customHeight="1">
      <c r="A25" s="267"/>
      <c r="B25" s="350"/>
      <c r="C25" s="276"/>
      <c r="D25" s="455"/>
      <c r="E25" s="464"/>
      <c r="F25" s="467"/>
      <c r="G25" s="467"/>
      <c r="H25" s="307"/>
      <c r="I25" s="44" t="s">
        <v>8</v>
      </c>
      <c r="J25" s="44" t="s">
        <v>10</v>
      </c>
      <c r="K25" s="88" t="s">
        <v>10</v>
      </c>
      <c r="L25" s="44" t="s">
        <v>10</v>
      </c>
      <c r="M25" s="27" t="s">
        <v>10</v>
      </c>
      <c r="N25" s="395"/>
    </row>
    <row r="26" spans="1:14" ht="18" customHeight="1">
      <c r="A26" s="149" t="s">
        <v>43</v>
      </c>
      <c r="B26" s="438" t="s">
        <v>100</v>
      </c>
      <c r="C26" s="269">
        <v>3.76</v>
      </c>
      <c r="D26" s="453">
        <v>0</v>
      </c>
      <c r="E26" s="471">
        <v>1</v>
      </c>
      <c r="F26" s="474">
        <v>43987</v>
      </c>
      <c r="G26" s="459">
        <v>44070</v>
      </c>
      <c r="H26" s="305" t="s">
        <v>10</v>
      </c>
      <c r="I26" s="57" t="s">
        <v>5</v>
      </c>
      <c r="J26" s="22" t="s">
        <v>10</v>
      </c>
      <c r="K26" s="22" t="s">
        <v>10</v>
      </c>
      <c r="L26" s="36">
        <v>1</v>
      </c>
      <c r="M26" s="22" t="s">
        <v>10</v>
      </c>
      <c r="N26" s="395"/>
    </row>
    <row r="27" spans="1:14" ht="18" customHeight="1">
      <c r="A27" s="149"/>
      <c r="B27" s="438"/>
      <c r="C27" s="270"/>
      <c r="D27" s="454"/>
      <c r="E27" s="472"/>
      <c r="F27" s="475"/>
      <c r="G27" s="460"/>
      <c r="H27" s="306"/>
      <c r="I27" s="59" t="s">
        <v>6</v>
      </c>
      <c r="J27" s="25" t="s">
        <v>10</v>
      </c>
      <c r="K27" s="25" t="s">
        <v>10</v>
      </c>
      <c r="L27" s="38" t="s">
        <v>10</v>
      </c>
      <c r="M27" s="25" t="s">
        <v>10</v>
      </c>
      <c r="N27" s="395"/>
    </row>
    <row r="28" spans="1:14" ht="18" customHeight="1">
      <c r="A28" s="149"/>
      <c r="B28" s="438"/>
      <c r="C28" s="266">
        <v>3.76</v>
      </c>
      <c r="D28" s="454"/>
      <c r="E28" s="472"/>
      <c r="F28" s="475"/>
      <c r="G28" s="460"/>
      <c r="H28" s="306" t="s">
        <v>10</v>
      </c>
      <c r="I28" s="59" t="s">
        <v>7</v>
      </c>
      <c r="J28" s="25" t="s">
        <v>10</v>
      </c>
      <c r="K28" s="25" t="s">
        <v>10</v>
      </c>
      <c r="L28" s="38">
        <v>0.25</v>
      </c>
      <c r="M28" s="38">
        <v>1</v>
      </c>
      <c r="N28" s="395"/>
    </row>
    <row r="29" spans="1:14" ht="18" customHeight="1">
      <c r="A29" s="149"/>
      <c r="B29" s="315"/>
      <c r="C29" s="276"/>
      <c r="D29" s="455"/>
      <c r="E29" s="473"/>
      <c r="F29" s="476"/>
      <c r="G29" s="461"/>
      <c r="H29" s="307"/>
      <c r="I29" s="61" t="s">
        <v>8</v>
      </c>
      <c r="J29" s="27" t="s">
        <v>10</v>
      </c>
      <c r="K29" s="87" t="s">
        <v>10</v>
      </c>
      <c r="L29" s="27" t="s">
        <v>10</v>
      </c>
      <c r="M29" s="27" t="s">
        <v>10</v>
      </c>
      <c r="N29" s="395"/>
    </row>
    <row r="30" spans="1:14" ht="18" customHeight="1">
      <c r="A30" s="149" t="s">
        <v>44</v>
      </c>
      <c r="B30" s="350" t="s">
        <v>101</v>
      </c>
      <c r="C30" s="269">
        <v>5.1100000000000003</v>
      </c>
      <c r="D30" s="447">
        <v>0</v>
      </c>
      <c r="E30" s="471">
        <v>0.65965277419354829</v>
      </c>
      <c r="F30" s="474">
        <v>43923</v>
      </c>
      <c r="G30" s="474">
        <v>44070</v>
      </c>
      <c r="H30" s="477" t="s">
        <v>10</v>
      </c>
      <c r="I30" s="22" t="s">
        <v>5</v>
      </c>
      <c r="J30" s="22" t="s">
        <v>10</v>
      </c>
      <c r="K30" s="22" t="s">
        <v>10</v>
      </c>
      <c r="L30" s="38">
        <v>1</v>
      </c>
      <c r="M30" s="18"/>
      <c r="N30" s="395"/>
    </row>
    <row r="31" spans="1:14" ht="18" customHeight="1">
      <c r="A31" s="149"/>
      <c r="B31" s="350"/>
      <c r="C31" s="270"/>
      <c r="D31" s="448"/>
      <c r="E31" s="472"/>
      <c r="F31" s="475"/>
      <c r="G31" s="475"/>
      <c r="H31" s="478"/>
      <c r="I31" s="25" t="s">
        <v>6</v>
      </c>
      <c r="J31" s="25" t="s">
        <v>10</v>
      </c>
      <c r="K31" s="38" t="s">
        <v>10</v>
      </c>
      <c r="L31" s="38" t="s">
        <v>10</v>
      </c>
      <c r="M31" s="25" t="s">
        <v>10</v>
      </c>
      <c r="N31" s="395"/>
    </row>
    <row r="32" spans="1:14" ht="18" customHeight="1">
      <c r="A32" s="149"/>
      <c r="B32" s="350"/>
      <c r="C32" s="266">
        <v>5.1100000000000003</v>
      </c>
      <c r="D32" s="448"/>
      <c r="E32" s="472"/>
      <c r="F32" s="475"/>
      <c r="G32" s="475"/>
      <c r="H32" s="478" t="s">
        <v>10</v>
      </c>
      <c r="I32" s="25" t="s">
        <v>7</v>
      </c>
      <c r="J32" s="25" t="s">
        <v>10</v>
      </c>
      <c r="K32" s="38" t="s">
        <v>10</v>
      </c>
      <c r="L32" s="38">
        <v>0.25</v>
      </c>
      <c r="M32" s="38">
        <v>1</v>
      </c>
      <c r="N32" s="395"/>
    </row>
    <row r="33" spans="1:14" ht="18" customHeight="1">
      <c r="A33" s="149"/>
      <c r="B33" s="350"/>
      <c r="C33" s="276"/>
      <c r="D33" s="449"/>
      <c r="E33" s="473"/>
      <c r="F33" s="476"/>
      <c r="G33" s="476"/>
      <c r="H33" s="479"/>
      <c r="I33" s="27" t="s">
        <v>8</v>
      </c>
      <c r="J33" s="27" t="s">
        <v>10</v>
      </c>
      <c r="K33" s="87" t="s">
        <v>10</v>
      </c>
      <c r="L33" s="27" t="s">
        <v>10</v>
      </c>
      <c r="M33" s="27" t="s">
        <v>10</v>
      </c>
      <c r="N33" s="395"/>
    </row>
    <row r="34" spans="1:14" ht="18" customHeight="1">
      <c r="A34" s="405" t="s">
        <v>45</v>
      </c>
      <c r="B34" s="438" t="s">
        <v>62</v>
      </c>
      <c r="C34" s="269">
        <v>2.34</v>
      </c>
      <c r="D34" s="453">
        <v>0</v>
      </c>
      <c r="E34" s="471">
        <v>0.30129625806451615</v>
      </c>
      <c r="F34" s="474">
        <v>43961</v>
      </c>
      <c r="G34" s="465">
        <v>44027</v>
      </c>
      <c r="H34" s="305" t="s">
        <v>10</v>
      </c>
      <c r="I34" s="39" t="s">
        <v>5</v>
      </c>
      <c r="J34" s="39"/>
      <c r="K34" s="40">
        <v>0.25</v>
      </c>
      <c r="L34" s="40">
        <v>1</v>
      </c>
      <c r="M34" s="22" t="s">
        <v>10</v>
      </c>
      <c r="N34" s="395"/>
    </row>
    <row r="35" spans="1:14" ht="18" customHeight="1">
      <c r="A35" s="406"/>
      <c r="B35" s="438"/>
      <c r="C35" s="270"/>
      <c r="D35" s="454"/>
      <c r="E35" s="472"/>
      <c r="F35" s="475"/>
      <c r="G35" s="466"/>
      <c r="H35" s="306"/>
      <c r="I35" s="41" t="s">
        <v>6</v>
      </c>
      <c r="J35" s="41" t="s">
        <v>10</v>
      </c>
      <c r="K35" s="43" t="s">
        <v>10</v>
      </c>
      <c r="L35" s="41" t="s">
        <v>10</v>
      </c>
      <c r="M35" s="25" t="s">
        <v>10</v>
      </c>
      <c r="N35" s="395"/>
    </row>
    <row r="36" spans="1:14" ht="18" customHeight="1">
      <c r="A36" s="406"/>
      <c r="B36" s="438"/>
      <c r="C36" s="266">
        <v>2.34</v>
      </c>
      <c r="D36" s="454"/>
      <c r="E36" s="472"/>
      <c r="F36" s="475"/>
      <c r="G36" s="466"/>
      <c r="H36" s="306" t="s">
        <v>10</v>
      </c>
      <c r="I36" s="41" t="s">
        <v>7</v>
      </c>
      <c r="J36" s="41" t="s">
        <v>10</v>
      </c>
      <c r="K36" s="43">
        <v>0.25</v>
      </c>
      <c r="L36" s="43">
        <v>0.5</v>
      </c>
      <c r="M36" s="38">
        <v>1</v>
      </c>
      <c r="N36" s="395"/>
    </row>
    <row r="37" spans="1:14" ht="18" customHeight="1">
      <c r="A37" s="407"/>
      <c r="B37" s="438"/>
      <c r="C37" s="276"/>
      <c r="D37" s="455"/>
      <c r="E37" s="473"/>
      <c r="F37" s="476"/>
      <c r="G37" s="467"/>
      <c r="H37" s="307"/>
      <c r="I37" s="44" t="s">
        <v>8</v>
      </c>
      <c r="J37" s="44" t="s">
        <v>10</v>
      </c>
      <c r="K37" s="88" t="s">
        <v>10</v>
      </c>
      <c r="L37" s="44" t="s">
        <v>10</v>
      </c>
      <c r="M37" s="27" t="s">
        <v>10</v>
      </c>
      <c r="N37" s="396"/>
    </row>
    <row r="38" spans="1:14" ht="14.1" customHeight="1">
      <c r="A38" s="405" t="s">
        <v>46</v>
      </c>
      <c r="B38" s="350" t="s">
        <v>102</v>
      </c>
      <c r="C38" s="269">
        <v>6.56</v>
      </c>
      <c r="D38" s="453">
        <v>0</v>
      </c>
      <c r="E38" s="471">
        <v>0.84648748387096784</v>
      </c>
      <c r="F38" s="474">
        <v>43961</v>
      </c>
      <c r="G38" s="459">
        <v>44089</v>
      </c>
      <c r="H38" s="305" t="s">
        <v>10</v>
      </c>
      <c r="I38" s="57" t="s">
        <v>5</v>
      </c>
      <c r="J38" s="57" t="s">
        <v>10</v>
      </c>
      <c r="K38" s="40">
        <v>0.25</v>
      </c>
      <c r="L38" s="65">
        <v>1</v>
      </c>
      <c r="M38" s="22" t="s">
        <v>10</v>
      </c>
      <c r="N38" s="394" t="s">
        <v>221</v>
      </c>
    </row>
    <row r="39" spans="1:14" ht="14.1" customHeight="1">
      <c r="A39" s="406"/>
      <c r="B39" s="350"/>
      <c r="C39" s="270"/>
      <c r="D39" s="454"/>
      <c r="E39" s="472"/>
      <c r="F39" s="475"/>
      <c r="G39" s="460"/>
      <c r="H39" s="306"/>
      <c r="I39" s="59" t="s">
        <v>6</v>
      </c>
      <c r="J39" s="59" t="s">
        <v>10</v>
      </c>
      <c r="K39" s="43" t="s">
        <v>10</v>
      </c>
      <c r="L39" s="25" t="s">
        <v>10</v>
      </c>
      <c r="M39" s="25" t="s">
        <v>10</v>
      </c>
      <c r="N39" s="395"/>
    </row>
    <row r="40" spans="1:14" ht="14.1" customHeight="1">
      <c r="A40" s="406"/>
      <c r="B40" s="350"/>
      <c r="C40" s="266">
        <v>6.56</v>
      </c>
      <c r="D40" s="454"/>
      <c r="E40" s="472"/>
      <c r="F40" s="475"/>
      <c r="G40" s="460"/>
      <c r="H40" s="306" t="s">
        <v>10</v>
      </c>
      <c r="I40" s="59" t="s">
        <v>7</v>
      </c>
      <c r="J40" s="59" t="s">
        <v>10</v>
      </c>
      <c r="K40" s="43">
        <v>0.25</v>
      </c>
      <c r="L40" s="68">
        <v>0.5</v>
      </c>
      <c r="M40" s="38">
        <v>1</v>
      </c>
      <c r="N40" s="395"/>
    </row>
    <row r="41" spans="1:14" ht="14.1" customHeight="1">
      <c r="A41" s="407"/>
      <c r="B41" s="350"/>
      <c r="C41" s="276"/>
      <c r="D41" s="455"/>
      <c r="E41" s="473"/>
      <c r="F41" s="480"/>
      <c r="G41" s="461"/>
      <c r="H41" s="307"/>
      <c r="I41" s="61" t="s">
        <v>8</v>
      </c>
      <c r="J41" s="61" t="s">
        <v>10</v>
      </c>
      <c r="K41" s="76" t="s">
        <v>10</v>
      </c>
      <c r="L41" s="27" t="s">
        <v>10</v>
      </c>
      <c r="M41" s="27" t="s">
        <v>10</v>
      </c>
      <c r="N41" s="395"/>
    </row>
    <row r="42" spans="1:14" ht="14.1" customHeight="1">
      <c r="A42" s="149" t="s">
        <v>63</v>
      </c>
      <c r="B42" s="438" t="s">
        <v>103</v>
      </c>
      <c r="C42" s="269">
        <v>4.55</v>
      </c>
      <c r="D42" s="453">
        <v>0</v>
      </c>
      <c r="E42" s="471">
        <v>0.58772206451612907</v>
      </c>
      <c r="F42" s="459">
        <v>44003</v>
      </c>
      <c r="G42" s="459">
        <v>44104</v>
      </c>
      <c r="H42" s="305" t="s">
        <v>10</v>
      </c>
      <c r="I42" s="57" t="s">
        <v>5</v>
      </c>
      <c r="J42" s="57" t="s">
        <v>10</v>
      </c>
      <c r="K42" s="65">
        <v>0.5</v>
      </c>
      <c r="L42" s="65">
        <v>1</v>
      </c>
      <c r="M42" s="57" t="s">
        <v>10</v>
      </c>
      <c r="N42" s="395"/>
    </row>
    <row r="43" spans="1:14" ht="14.1" customHeight="1">
      <c r="A43" s="149"/>
      <c r="B43" s="438"/>
      <c r="C43" s="270"/>
      <c r="D43" s="454"/>
      <c r="E43" s="472"/>
      <c r="F43" s="460"/>
      <c r="G43" s="460"/>
      <c r="H43" s="306"/>
      <c r="I43" s="59" t="s">
        <v>6</v>
      </c>
      <c r="J43" s="59" t="s">
        <v>10</v>
      </c>
      <c r="K43" s="68" t="s">
        <v>10</v>
      </c>
      <c r="L43" s="25" t="s">
        <v>10</v>
      </c>
      <c r="M43" s="25" t="s">
        <v>10</v>
      </c>
      <c r="N43" s="395"/>
    </row>
    <row r="44" spans="1:14" ht="14.1" customHeight="1">
      <c r="A44" s="149"/>
      <c r="B44" s="438"/>
      <c r="C44" s="266">
        <v>4.55</v>
      </c>
      <c r="D44" s="454"/>
      <c r="E44" s="472"/>
      <c r="F44" s="460"/>
      <c r="G44" s="460"/>
      <c r="H44" s="306" t="s">
        <v>10</v>
      </c>
      <c r="I44" s="59" t="s">
        <v>7</v>
      </c>
      <c r="J44" s="59" t="s">
        <v>10</v>
      </c>
      <c r="K44" s="68">
        <v>0.5</v>
      </c>
      <c r="L44" s="68">
        <v>1</v>
      </c>
      <c r="M44" s="25" t="s">
        <v>10</v>
      </c>
      <c r="N44" s="395"/>
    </row>
    <row r="45" spans="1:14" ht="14.1" customHeight="1">
      <c r="A45" s="149"/>
      <c r="B45" s="315"/>
      <c r="C45" s="276"/>
      <c r="D45" s="455"/>
      <c r="E45" s="473"/>
      <c r="F45" s="461"/>
      <c r="G45" s="461"/>
      <c r="H45" s="307"/>
      <c r="I45" s="61" t="s">
        <v>8</v>
      </c>
      <c r="J45" s="61" t="s">
        <v>10</v>
      </c>
      <c r="K45" s="76" t="s">
        <v>10</v>
      </c>
      <c r="L45" s="27" t="s">
        <v>10</v>
      </c>
      <c r="M45" s="27" t="s">
        <v>10</v>
      </c>
      <c r="N45" s="395"/>
    </row>
    <row r="46" spans="1:14" ht="14.1" customHeight="1">
      <c r="A46" s="149" t="s">
        <v>64</v>
      </c>
      <c r="B46" s="438" t="s">
        <v>104</v>
      </c>
      <c r="C46" s="269">
        <v>1.32</v>
      </c>
      <c r="D46" s="453">
        <v>0</v>
      </c>
      <c r="E46" s="471">
        <v>0.17026877419354838</v>
      </c>
      <c r="F46" s="459">
        <v>43908</v>
      </c>
      <c r="G46" s="459">
        <v>44075</v>
      </c>
      <c r="H46" s="305" t="s">
        <v>10</v>
      </c>
      <c r="I46" s="57" t="s">
        <v>5</v>
      </c>
      <c r="J46" s="57" t="s">
        <v>10</v>
      </c>
      <c r="K46" s="65">
        <v>0.5</v>
      </c>
      <c r="L46" s="65">
        <v>1</v>
      </c>
      <c r="M46" s="22" t="s">
        <v>10</v>
      </c>
      <c r="N46" s="395"/>
    </row>
    <row r="47" spans="1:14" ht="14.1" customHeight="1">
      <c r="A47" s="149"/>
      <c r="B47" s="438"/>
      <c r="C47" s="270"/>
      <c r="D47" s="454"/>
      <c r="E47" s="472"/>
      <c r="F47" s="460"/>
      <c r="G47" s="460"/>
      <c r="H47" s="306"/>
      <c r="I47" s="59" t="s">
        <v>6</v>
      </c>
      <c r="J47" s="59" t="s">
        <v>10</v>
      </c>
      <c r="K47" s="68" t="s">
        <v>10</v>
      </c>
      <c r="L47" s="25" t="s">
        <v>10</v>
      </c>
      <c r="M47" s="25" t="s">
        <v>10</v>
      </c>
      <c r="N47" s="395"/>
    </row>
    <row r="48" spans="1:14" ht="14.1" customHeight="1">
      <c r="A48" s="149"/>
      <c r="B48" s="438"/>
      <c r="C48" s="266">
        <v>1.32</v>
      </c>
      <c r="D48" s="454"/>
      <c r="E48" s="472"/>
      <c r="F48" s="460"/>
      <c r="G48" s="460"/>
      <c r="H48" s="306" t="s">
        <v>10</v>
      </c>
      <c r="I48" s="59" t="s">
        <v>7</v>
      </c>
      <c r="J48" s="59" t="s">
        <v>10</v>
      </c>
      <c r="K48" s="68">
        <v>0.5</v>
      </c>
      <c r="L48" s="68">
        <v>1</v>
      </c>
      <c r="M48" s="25" t="s">
        <v>10</v>
      </c>
      <c r="N48" s="395"/>
    </row>
    <row r="49" spans="1:14" ht="14.1" customHeight="1">
      <c r="A49" s="149"/>
      <c r="B49" s="438"/>
      <c r="C49" s="276"/>
      <c r="D49" s="455"/>
      <c r="E49" s="473"/>
      <c r="F49" s="461"/>
      <c r="G49" s="461"/>
      <c r="H49" s="307"/>
      <c r="I49" s="61" t="s">
        <v>8</v>
      </c>
      <c r="J49" s="61" t="s">
        <v>10</v>
      </c>
      <c r="K49" s="76" t="s">
        <v>10</v>
      </c>
      <c r="L49" s="27" t="s">
        <v>10</v>
      </c>
      <c r="M49" s="27" t="s">
        <v>10</v>
      </c>
      <c r="N49" s="395"/>
    </row>
    <row r="50" spans="1:14" ht="14.1" customHeight="1">
      <c r="A50" s="149" t="s">
        <v>65</v>
      </c>
      <c r="B50" s="438" t="s">
        <v>33</v>
      </c>
      <c r="C50" s="269">
        <v>5.92</v>
      </c>
      <c r="D50" s="453">
        <v>0</v>
      </c>
      <c r="E50" s="471">
        <v>0.76425251612903233</v>
      </c>
      <c r="F50" s="459">
        <v>43964</v>
      </c>
      <c r="G50" s="459">
        <v>44089</v>
      </c>
      <c r="H50" s="305" t="s">
        <v>10</v>
      </c>
      <c r="I50" s="57" t="s">
        <v>5</v>
      </c>
      <c r="J50" s="65" t="s">
        <v>10</v>
      </c>
      <c r="K50" s="65">
        <v>0.4</v>
      </c>
      <c r="L50" s="65">
        <v>1</v>
      </c>
      <c r="M50" s="57" t="s">
        <v>10</v>
      </c>
      <c r="N50" s="395"/>
    </row>
    <row r="51" spans="1:14" ht="12.95" customHeight="1">
      <c r="A51" s="149"/>
      <c r="B51" s="438"/>
      <c r="C51" s="270"/>
      <c r="D51" s="454"/>
      <c r="E51" s="472"/>
      <c r="F51" s="460"/>
      <c r="G51" s="460"/>
      <c r="H51" s="306"/>
      <c r="I51" s="59" t="s">
        <v>6</v>
      </c>
      <c r="J51" s="59" t="s">
        <v>10</v>
      </c>
      <c r="K51" s="68" t="s">
        <v>10</v>
      </c>
      <c r="L51" s="25" t="s">
        <v>10</v>
      </c>
      <c r="M51" s="25" t="s">
        <v>10</v>
      </c>
      <c r="N51" s="395"/>
    </row>
    <row r="52" spans="1:14" ht="12.95" customHeight="1">
      <c r="A52" s="149"/>
      <c r="B52" s="438"/>
      <c r="C52" s="266">
        <v>5.92</v>
      </c>
      <c r="D52" s="454"/>
      <c r="E52" s="472"/>
      <c r="F52" s="460"/>
      <c r="G52" s="460"/>
      <c r="H52" s="306" t="s">
        <v>10</v>
      </c>
      <c r="I52" s="59" t="s">
        <v>7</v>
      </c>
      <c r="J52" s="68" t="s">
        <v>10</v>
      </c>
      <c r="K52" s="68">
        <v>0.4</v>
      </c>
      <c r="L52" s="68">
        <v>1</v>
      </c>
      <c r="M52" s="25" t="s">
        <v>10</v>
      </c>
      <c r="N52" s="395"/>
    </row>
    <row r="53" spans="1:14" ht="12.95" customHeight="1">
      <c r="A53" s="149"/>
      <c r="B53" s="315"/>
      <c r="C53" s="276"/>
      <c r="D53" s="455"/>
      <c r="E53" s="473"/>
      <c r="F53" s="461"/>
      <c r="G53" s="461"/>
      <c r="H53" s="307"/>
      <c r="I53" s="61" t="s">
        <v>8</v>
      </c>
      <c r="J53" s="61" t="s">
        <v>10</v>
      </c>
      <c r="K53" s="76" t="s">
        <v>10</v>
      </c>
      <c r="L53" s="27" t="s">
        <v>10</v>
      </c>
      <c r="M53" s="27" t="s">
        <v>10</v>
      </c>
      <c r="N53" s="395"/>
    </row>
    <row r="54" spans="1:14" ht="12.95" customHeight="1">
      <c r="A54" s="149" t="s">
        <v>66</v>
      </c>
      <c r="B54" s="350" t="s">
        <v>105</v>
      </c>
      <c r="C54" s="269">
        <v>13.54</v>
      </c>
      <c r="D54" s="447">
        <v>0</v>
      </c>
      <c r="E54" s="471">
        <v>1.7471107096774194</v>
      </c>
      <c r="F54" s="465">
        <v>43871</v>
      </c>
      <c r="G54" s="465">
        <v>44089</v>
      </c>
      <c r="H54" s="305" t="s">
        <v>10</v>
      </c>
      <c r="I54" s="39" t="s">
        <v>5</v>
      </c>
      <c r="J54" s="40" t="s">
        <v>10</v>
      </c>
      <c r="K54" s="40">
        <v>0.6</v>
      </c>
      <c r="L54" s="40">
        <v>1</v>
      </c>
      <c r="M54" s="91" t="s">
        <v>10</v>
      </c>
      <c r="N54" s="395"/>
    </row>
    <row r="55" spans="1:14" ht="12.95" customHeight="1">
      <c r="A55" s="149"/>
      <c r="B55" s="350"/>
      <c r="C55" s="270"/>
      <c r="D55" s="448"/>
      <c r="E55" s="472"/>
      <c r="F55" s="466"/>
      <c r="G55" s="466"/>
      <c r="H55" s="306"/>
      <c r="I55" s="41" t="s">
        <v>6</v>
      </c>
      <c r="J55" s="41" t="s">
        <v>10</v>
      </c>
      <c r="K55" s="43" t="s">
        <v>10</v>
      </c>
      <c r="L55" s="41" t="s">
        <v>10</v>
      </c>
      <c r="M55" s="41" t="s">
        <v>10</v>
      </c>
      <c r="N55" s="395"/>
    </row>
    <row r="56" spans="1:14" ht="12.95" customHeight="1">
      <c r="A56" s="149"/>
      <c r="B56" s="350"/>
      <c r="C56" s="266">
        <v>13.54</v>
      </c>
      <c r="D56" s="448"/>
      <c r="E56" s="472"/>
      <c r="F56" s="466"/>
      <c r="G56" s="466"/>
      <c r="H56" s="306" t="s">
        <v>10</v>
      </c>
      <c r="I56" s="41" t="s">
        <v>7</v>
      </c>
      <c r="J56" s="43" t="s">
        <v>10</v>
      </c>
      <c r="K56" s="43">
        <v>0.6</v>
      </c>
      <c r="L56" s="43">
        <v>1</v>
      </c>
      <c r="M56" s="41" t="s">
        <v>10</v>
      </c>
      <c r="N56" s="395"/>
    </row>
    <row r="57" spans="1:14" ht="12.95" customHeight="1">
      <c r="A57" s="149"/>
      <c r="B57" s="350"/>
      <c r="C57" s="276"/>
      <c r="D57" s="449"/>
      <c r="E57" s="473"/>
      <c r="F57" s="467"/>
      <c r="G57" s="467"/>
      <c r="H57" s="307"/>
      <c r="I57" s="44" t="s">
        <v>8</v>
      </c>
      <c r="J57" s="44" t="s">
        <v>10</v>
      </c>
      <c r="K57" s="88" t="s">
        <v>10</v>
      </c>
      <c r="L57" s="44" t="s">
        <v>10</v>
      </c>
      <c r="M57" s="44" t="s">
        <v>10</v>
      </c>
      <c r="N57" s="395"/>
    </row>
    <row r="58" spans="1:14" ht="12.95" customHeight="1">
      <c r="A58" s="149" t="s">
        <v>67</v>
      </c>
      <c r="B58" s="438" t="s">
        <v>14</v>
      </c>
      <c r="C58" s="269">
        <v>3.01</v>
      </c>
      <c r="D58" s="453">
        <v>0</v>
      </c>
      <c r="E58" s="471">
        <v>0.38804670967741933</v>
      </c>
      <c r="F58" s="465">
        <v>43958</v>
      </c>
      <c r="G58" s="465">
        <v>44027</v>
      </c>
      <c r="H58" s="305" t="s">
        <v>10</v>
      </c>
      <c r="I58" s="39" t="s">
        <v>5</v>
      </c>
      <c r="J58" s="39" t="s">
        <v>10</v>
      </c>
      <c r="K58" s="40">
        <v>0.3</v>
      </c>
      <c r="L58" s="40">
        <v>1</v>
      </c>
      <c r="M58" s="22" t="s">
        <v>10</v>
      </c>
      <c r="N58" s="395"/>
    </row>
    <row r="59" spans="1:14" ht="12.95" customHeight="1">
      <c r="A59" s="149"/>
      <c r="B59" s="438"/>
      <c r="C59" s="270"/>
      <c r="D59" s="454"/>
      <c r="E59" s="472"/>
      <c r="F59" s="466"/>
      <c r="G59" s="466"/>
      <c r="H59" s="306"/>
      <c r="I59" s="41" t="s">
        <v>6</v>
      </c>
      <c r="J59" s="41" t="s">
        <v>10</v>
      </c>
      <c r="K59" s="43" t="s">
        <v>10</v>
      </c>
      <c r="L59" s="41" t="s">
        <v>10</v>
      </c>
      <c r="M59" s="25" t="s">
        <v>10</v>
      </c>
      <c r="N59" s="395"/>
    </row>
    <row r="60" spans="1:14" ht="12.95" customHeight="1">
      <c r="A60" s="149"/>
      <c r="B60" s="438"/>
      <c r="C60" s="266">
        <v>3.01</v>
      </c>
      <c r="D60" s="454"/>
      <c r="E60" s="472"/>
      <c r="F60" s="466"/>
      <c r="G60" s="466"/>
      <c r="H60" s="306" t="s">
        <v>10</v>
      </c>
      <c r="I60" s="41" t="s">
        <v>7</v>
      </c>
      <c r="J60" s="41" t="s">
        <v>10</v>
      </c>
      <c r="K60" s="43">
        <v>0.3</v>
      </c>
      <c r="L60" s="43">
        <v>1</v>
      </c>
      <c r="M60" s="25" t="s">
        <v>10</v>
      </c>
      <c r="N60" s="395"/>
    </row>
    <row r="61" spans="1:14" ht="12.95" customHeight="1">
      <c r="A61" s="149"/>
      <c r="B61" s="315"/>
      <c r="C61" s="276"/>
      <c r="D61" s="455"/>
      <c r="E61" s="473"/>
      <c r="F61" s="467"/>
      <c r="G61" s="467"/>
      <c r="H61" s="307"/>
      <c r="I61" s="44" t="s">
        <v>8</v>
      </c>
      <c r="J61" s="44" t="s">
        <v>10</v>
      </c>
      <c r="K61" s="88" t="s">
        <v>10</v>
      </c>
      <c r="L61" s="44" t="s">
        <v>10</v>
      </c>
      <c r="M61" s="27" t="s">
        <v>10</v>
      </c>
      <c r="N61" s="395"/>
    </row>
    <row r="62" spans="1:14" ht="12.95" customHeight="1">
      <c r="A62" s="149" t="s">
        <v>67</v>
      </c>
      <c r="B62" s="438" t="s">
        <v>106</v>
      </c>
      <c r="C62" s="269">
        <v>1.1599999999999999</v>
      </c>
      <c r="D62" s="453">
        <v>0</v>
      </c>
      <c r="E62" s="471" t="s">
        <v>10</v>
      </c>
      <c r="F62" s="465">
        <v>43963</v>
      </c>
      <c r="G62" s="465">
        <v>44110</v>
      </c>
      <c r="H62" s="305" t="s">
        <v>10</v>
      </c>
      <c r="I62" s="39" t="s">
        <v>5</v>
      </c>
      <c r="J62" s="39" t="s">
        <v>10</v>
      </c>
      <c r="K62" s="40">
        <v>0.3</v>
      </c>
      <c r="L62" s="40">
        <v>0.75</v>
      </c>
      <c r="M62" s="40">
        <v>1</v>
      </c>
      <c r="N62" s="395"/>
    </row>
    <row r="63" spans="1:14" ht="12.95" customHeight="1">
      <c r="A63" s="149"/>
      <c r="B63" s="438"/>
      <c r="C63" s="270"/>
      <c r="D63" s="454"/>
      <c r="E63" s="472"/>
      <c r="F63" s="466"/>
      <c r="G63" s="466"/>
      <c r="H63" s="306"/>
      <c r="I63" s="41" t="s">
        <v>6</v>
      </c>
      <c r="J63" s="41" t="s">
        <v>10</v>
      </c>
      <c r="K63" s="41" t="s">
        <v>10</v>
      </c>
      <c r="L63" s="90" t="s">
        <v>10</v>
      </c>
      <c r="M63" s="89" t="s">
        <v>10</v>
      </c>
      <c r="N63" s="395"/>
    </row>
    <row r="64" spans="1:14" ht="12.95" customHeight="1">
      <c r="A64" s="149"/>
      <c r="B64" s="438"/>
      <c r="C64" s="266">
        <v>1.1599999999999999</v>
      </c>
      <c r="D64" s="454"/>
      <c r="E64" s="472"/>
      <c r="F64" s="466"/>
      <c r="G64" s="466"/>
      <c r="H64" s="306" t="s">
        <v>10</v>
      </c>
      <c r="I64" s="41" t="s">
        <v>7</v>
      </c>
      <c r="J64" s="41" t="s">
        <v>10</v>
      </c>
      <c r="K64" s="43">
        <v>0.3</v>
      </c>
      <c r="L64" s="43">
        <v>0.75</v>
      </c>
      <c r="M64" s="43">
        <v>1</v>
      </c>
      <c r="N64" s="395"/>
    </row>
    <row r="65" spans="1:14" ht="12.95" customHeight="1">
      <c r="A65" s="149"/>
      <c r="B65" s="438"/>
      <c r="C65" s="168"/>
      <c r="D65" s="481"/>
      <c r="E65" s="482"/>
      <c r="F65" s="483"/>
      <c r="G65" s="483"/>
      <c r="H65" s="484"/>
      <c r="I65" s="89" t="s">
        <v>8</v>
      </c>
      <c r="J65" s="44" t="s">
        <v>10</v>
      </c>
      <c r="K65" s="90" t="s">
        <v>10</v>
      </c>
      <c r="L65" s="89" t="s">
        <v>10</v>
      </c>
      <c r="M65" s="89" t="s">
        <v>10</v>
      </c>
      <c r="N65" s="395"/>
    </row>
    <row r="66" spans="1:14" ht="12.95" customHeight="1">
      <c r="A66" s="149" t="s">
        <v>155</v>
      </c>
      <c r="B66" s="438" t="s">
        <v>68</v>
      </c>
      <c r="C66" s="269">
        <v>0.85</v>
      </c>
      <c r="D66" s="453">
        <v>0</v>
      </c>
      <c r="E66" s="471" t="s">
        <v>10</v>
      </c>
      <c r="F66" s="459">
        <v>44056</v>
      </c>
      <c r="G66" s="459">
        <v>44069</v>
      </c>
      <c r="H66" s="305" t="s">
        <v>10</v>
      </c>
      <c r="I66" s="57" t="s">
        <v>5</v>
      </c>
      <c r="J66" s="57"/>
      <c r="K66" s="57"/>
      <c r="L66" s="40">
        <v>1</v>
      </c>
      <c r="M66" s="22" t="s">
        <v>10</v>
      </c>
      <c r="N66" s="395"/>
    </row>
    <row r="67" spans="1:14" ht="12.95" customHeight="1">
      <c r="A67" s="149"/>
      <c r="B67" s="438"/>
      <c r="C67" s="270"/>
      <c r="D67" s="454"/>
      <c r="E67" s="472"/>
      <c r="F67" s="460"/>
      <c r="G67" s="460"/>
      <c r="H67" s="306"/>
      <c r="I67" s="59" t="s">
        <v>6</v>
      </c>
      <c r="J67" s="59" t="s">
        <v>10</v>
      </c>
      <c r="K67" s="59" t="s">
        <v>10</v>
      </c>
      <c r="L67" s="43" t="s">
        <v>10</v>
      </c>
      <c r="M67" s="25" t="s">
        <v>10</v>
      </c>
      <c r="N67" s="395"/>
    </row>
    <row r="68" spans="1:14" ht="12.95" customHeight="1">
      <c r="A68" s="149"/>
      <c r="B68" s="438"/>
      <c r="C68" s="266">
        <v>0.85</v>
      </c>
      <c r="D68" s="454"/>
      <c r="E68" s="472"/>
      <c r="F68" s="460"/>
      <c r="G68" s="460"/>
      <c r="H68" s="306" t="s">
        <v>10</v>
      </c>
      <c r="I68" s="59" t="s">
        <v>7</v>
      </c>
      <c r="J68" s="59" t="s">
        <v>10</v>
      </c>
      <c r="K68" s="59" t="s">
        <v>10</v>
      </c>
      <c r="L68" s="43">
        <v>1</v>
      </c>
      <c r="M68" s="25" t="s">
        <v>10</v>
      </c>
      <c r="N68" s="395"/>
    </row>
    <row r="69" spans="1:14" ht="12.95" customHeight="1">
      <c r="A69" s="149"/>
      <c r="B69" s="315"/>
      <c r="C69" s="276"/>
      <c r="D69" s="455"/>
      <c r="E69" s="473"/>
      <c r="F69" s="461"/>
      <c r="G69" s="461"/>
      <c r="H69" s="307"/>
      <c r="I69" s="61" t="s">
        <v>8</v>
      </c>
      <c r="J69" s="61" t="s">
        <v>10</v>
      </c>
      <c r="K69" s="76" t="s">
        <v>10</v>
      </c>
      <c r="L69" s="27" t="s">
        <v>10</v>
      </c>
      <c r="M69" s="27" t="s">
        <v>10</v>
      </c>
      <c r="N69" s="395"/>
    </row>
    <row r="70" spans="1:14" ht="15.95" customHeight="1">
      <c r="A70" s="149" t="s">
        <v>69</v>
      </c>
      <c r="B70" s="431" t="s">
        <v>156</v>
      </c>
      <c r="C70" s="269">
        <v>21.6</v>
      </c>
      <c r="D70" s="453">
        <v>0</v>
      </c>
      <c r="E70" s="471" t="s">
        <v>10</v>
      </c>
      <c r="F70" s="465">
        <v>43961</v>
      </c>
      <c r="G70" s="465">
        <v>44038</v>
      </c>
      <c r="H70" s="305" t="s">
        <v>10</v>
      </c>
      <c r="I70" s="39" t="s">
        <v>5</v>
      </c>
      <c r="J70" s="39" t="s">
        <v>10</v>
      </c>
      <c r="K70" s="40">
        <v>0.5</v>
      </c>
      <c r="L70" s="40">
        <v>1</v>
      </c>
      <c r="M70" s="39" t="s">
        <v>10</v>
      </c>
      <c r="N70" s="395"/>
    </row>
    <row r="71" spans="1:14" ht="15.95" customHeight="1">
      <c r="A71" s="406"/>
      <c r="B71" s="431"/>
      <c r="C71" s="270"/>
      <c r="D71" s="454"/>
      <c r="E71" s="472"/>
      <c r="F71" s="466"/>
      <c r="G71" s="466"/>
      <c r="H71" s="306"/>
      <c r="I71" s="41" t="s">
        <v>6</v>
      </c>
      <c r="J71" s="41" t="s">
        <v>10</v>
      </c>
      <c r="K71" s="43" t="s">
        <v>10</v>
      </c>
      <c r="L71" s="41" t="s">
        <v>10</v>
      </c>
      <c r="M71" s="41" t="s">
        <v>10</v>
      </c>
      <c r="N71" s="395"/>
    </row>
    <row r="72" spans="1:14" ht="15.95" customHeight="1">
      <c r="A72" s="406"/>
      <c r="B72" s="431"/>
      <c r="C72" s="266">
        <v>21.6</v>
      </c>
      <c r="D72" s="454"/>
      <c r="E72" s="472"/>
      <c r="F72" s="466"/>
      <c r="G72" s="466"/>
      <c r="H72" s="306" t="s">
        <v>10</v>
      </c>
      <c r="I72" s="41" t="s">
        <v>7</v>
      </c>
      <c r="J72" s="41" t="s">
        <v>10</v>
      </c>
      <c r="K72" s="43">
        <v>0.5</v>
      </c>
      <c r="L72" s="43">
        <v>1</v>
      </c>
      <c r="M72" s="41" t="s">
        <v>10</v>
      </c>
      <c r="N72" s="395"/>
    </row>
    <row r="73" spans="1:14" ht="15.95" customHeight="1">
      <c r="A73" s="407"/>
      <c r="B73" s="293"/>
      <c r="C73" s="276"/>
      <c r="D73" s="455"/>
      <c r="E73" s="473"/>
      <c r="F73" s="483"/>
      <c r="G73" s="467"/>
      <c r="H73" s="307"/>
      <c r="I73" s="44" t="s">
        <v>8</v>
      </c>
      <c r="J73" s="44" t="s">
        <v>10</v>
      </c>
      <c r="K73" s="88" t="s">
        <v>10</v>
      </c>
      <c r="L73" s="44" t="s">
        <v>10</v>
      </c>
      <c r="M73" s="44" t="s">
        <v>10</v>
      </c>
      <c r="N73" s="395"/>
    </row>
    <row r="74" spans="1:14" ht="12.95" customHeight="1">
      <c r="A74" s="405" t="s">
        <v>69</v>
      </c>
      <c r="B74" s="431" t="s">
        <v>111</v>
      </c>
      <c r="C74" s="269">
        <v>9.3800000000000008</v>
      </c>
      <c r="D74" s="491">
        <v>5.1782500000000002</v>
      </c>
      <c r="E74" s="471" t="s">
        <v>10</v>
      </c>
      <c r="F74" s="459">
        <v>43661</v>
      </c>
      <c r="G74" s="459">
        <v>44089</v>
      </c>
      <c r="H74" s="305">
        <v>0.5</v>
      </c>
      <c r="I74" s="57" t="s">
        <v>5</v>
      </c>
      <c r="J74" s="57" t="s">
        <v>10</v>
      </c>
      <c r="K74" s="65">
        <v>0.7</v>
      </c>
      <c r="L74" s="65">
        <v>1</v>
      </c>
      <c r="M74" s="22" t="s">
        <v>10</v>
      </c>
      <c r="N74" s="395"/>
    </row>
    <row r="75" spans="1:14" ht="12.95" customHeight="1">
      <c r="A75" s="406"/>
      <c r="B75" s="431"/>
      <c r="C75" s="270"/>
      <c r="D75" s="492"/>
      <c r="E75" s="472"/>
      <c r="F75" s="460"/>
      <c r="G75" s="460"/>
      <c r="H75" s="306"/>
      <c r="I75" s="59" t="s">
        <v>6</v>
      </c>
      <c r="J75" s="59" t="s">
        <v>10</v>
      </c>
      <c r="K75" s="68" t="s">
        <v>10</v>
      </c>
      <c r="L75" s="25" t="s">
        <v>10</v>
      </c>
      <c r="M75" s="25" t="s">
        <v>10</v>
      </c>
      <c r="N75" s="395"/>
    </row>
    <row r="76" spans="1:14" ht="12.95" customHeight="1">
      <c r="A76" s="406"/>
      <c r="B76" s="431"/>
      <c r="C76" s="266">
        <v>9.3800000000000008</v>
      </c>
      <c r="D76" s="492"/>
      <c r="E76" s="472"/>
      <c r="F76" s="460"/>
      <c r="G76" s="460"/>
      <c r="H76" s="478">
        <f>D74/C76</f>
        <v>0.5520522388059701</v>
      </c>
      <c r="I76" s="59" t="s">
        <v>7</v>
      </c>
      <c r="J76" s="59" t="s">
        <v>10</v>
      </c>
      <c r="K76" s="68">
        <v>0.7</v>
      </c>
      <c r="L76" s="68">
        <v>1</v>
      </c>
      <c r="M76" s="25" t="s">
        <v>10</v>
      </c>
      <c r="N76" s="395"/>
    </row>
    <row r="77" spans="1:14" ht="12.95" customHeight="1">
      <c r="A77" s="407"/>
      <c r="B77" s="431"/>
      <c r="C77" s="276"/>
      <c r="D77" s="493"/>
      <c r="E77" s="473"/>
      <c r="F77" s="461"/>
      <c r="G77" s="461"/>
      <c r="H77" s="479"/>
      <c r="I77" s="61" t="s">
        <v>8</v>
      </c>
      <c r="J77" s="61" t="s">
        <v>10</v>
      </c>
      <c r="K77" s="76" t="s">
        <v>10</v>
      </c>
      <c r="L77" s="27" t="s">
        <v>10</v>
      </c>
      <c r="M77" s="27" t="s">
        <v>10</v>
      </c>
      <c r="N77" s="396"/>
    </row>
    <row r="78" spans="1:14" ht="12.95" customHeight="1">
      <c r="A78" s="185" t="s">
        <v>21</v>
      </c>
      <c r="B78" s="186"/>
      <c r="C78" s="34">
        <f>C10+C14+C18+C22+C26+C30+C34+C38+C42+C46+C50+C54+C58+C62+C66+C70+C74</f>
        <v>166.26999999999998</v>
      </c>
      <c r="D78" s="485">
        <f>SUM(D10:D77)</f>
        <v>12.408554970000001</v>
      </c>
      <c r="E78" s="487">
        <f>SUM(E10:E77)</f>
        <v>11.864837290322582</v>
      </c>
      <c r="F78" s="489"/>
      <c r="G78" s="280"/>
      <c r="H78" s="490"/>
      <c r="I78" s="490"/>
      <c r="J78" s="490"/>
      <c r="K78" s="490"/>
      <c r="L78" s="490"/>
      <c r="M78" s="490"/>
      <c r="N78" s="490"/>
    </row>
    <row r="79" spans="1:14" ht="12.95" customHeight="1">
      <c r="A79" s="187"/>
      <c r="B79" s="188"/>
      <c r="C79" s="35">
        <f>C12+C16+C20+C24+C28+C32+C36+C40+C44+C48+C52+C56+C60+C64+C68+C72+C76</f>
        <v>166.26999999999998</v>
      </c>
      <c r="D79" s="486"/>
      <c r="E79" s="488"/>
      <c r="F79" s="140"/>
      <c r="G79" s="140"/>
      <c r="H79" s="142"/>
      <c r="I79" s="142"/>
      <c r="J79" s="142"/>
      <c r="K79" s="142"/>
      <c r="L79" s="142"/>
      <c r="M79" s="142"/>
      <c r="N79" s="142"/>
    </row>
    <row r="80" spans="1:14" ht="15.95" customHeight="1">
      <c r="A80" s="146" t="s">
        <v>140</v>
      </c>
      <c r="B80" s="147"/>
      <c r="C80" s="147"/>
      <c r="D80" s="147"/>
      <c r="E80" s="147"/>
      <c r="F80" s="147"/>
      <c r="G80" s="147"/>
      <c r="H80" s="147"/>
      <c r="I80" s="147"/>
      <c r="J80" s="147"/>
      <c r="K80" s="147"/>
      <c r="L80" s="147"/>
      <c r="M80" s="147"/>
      <c r="N80" s="148"/>
    </row>
    <row r="81" spans="1:17" ht="15.95" customHeight="1">
      <c r="A81" s="405" t="s">
        <v>29</v>
      </c>
      <c r="B81" s="214" t="s">
        <v>56</v>
      </c>
      <c r="C81" s="153">
        <v>115</v>
      </c>
      <c r="D81" s="194">
        <v>62</v>
      </c>
      <c r="E81" s="194">
        <v>10</v>
      </c>
      <c r="F81" s="386">
        <v>43190</v>
      </c>
      <c r="G81" s="427">
        <v>43860</v>
      </c>
      <c r="H81" s="496">
        <v>1</v>
      </c>
      <c r="I81" s="57" t="s">
        <v>5</v>
      </c>
      <c r="J81" s="22" t="s">
        <v>10</v>
      </c>
      <c r="K81" s="22" t="s">
        <v>10</v>
      </c>
      <c r="L81" s="22" t="s">
        <v>10</v>
      </c>
      <c r="M81" s="22" t="s">
        <v>10</v>
      </c>
      <c r="N81" s="293" t="s">
        <v>226</v>
      </c>
      <c r="O81" s="12"/>
      <c r="P81" s="13"/>
      <c r="Q81" s="13"/>
    </row>
    <row r="82" spans="1:17" ht="15.95" customHeight="1">
      <c r="A82" s="406"/>
      <c r="B82" s="215"/>
      <c r="C82" s="154"/>
      <c r="D82" s="195"/>
      <c r="E82" s="195"/>
      <c r="F82" s="387"/>
      <c r="G82" s="428"/>
      <c r="H82" s="497"/>
      <c r="I82" s="59" t="s">
        <v>6</v>
      </c>
      <c r="J82" s="25" t="s">
        <v>10</v>
      </c>
      <c r="K82" s="25" t="s">
        <v>10</v>
      </c>
      <c r="L82" s="25" t="s">
        <v>10</v>
      </c>
      <c r="M82" s="25" t="s">
        <v>10</v>
      </c>
      <c r="N82" s="294"/>
      <c r="O82" s="12"/>
      <c r="P82" s="13"/>
      <c r="Q82" s="13"/>
    </row>
    <row r="83" spans="1:17" ht="15.95" customHeight="1">
      <c r="A83" s="406"/>
      <c r="B83" s="215"/>
      <c r="C83" s="168">
        <v>115</v>
      </c>
      <c r="D83" s="195"/>
      <c r="E83" s="195"/>
      <c r="F83" s="387"/>
      <c r="G83" s="428"/>
      <c r="H83" s="494">
        <f>D81/C83</f>
        <v>0.53913043478260869</v>
      </c>
      <c r="I83" s="59" t="s">
        <v>7</v>
      </c>
      <c r="J83" s="25" t="s">
        <v>10</v>
      </c>
      <c r="K83" s="38">
        <v>1</v>
      </c>
      <c r="L83" s="25" t="s">
        <v>10</v>
      </c>
      <c r="M83" s="25" t="s">
        <v>10</v>
      </c>
      <c r="N83" s="294"/>
    </row>
    <row r="84" spans="1:17" ht="15.95" customHeight="1">
      <c r="A84" s="407"/>
      <c r="B84" s="216"/>
      <c r="C84" s="169"/>
      <c r="D84" s="196"/>
      <c r="E84" s="196"/>
      <c r="F84" s="388"/>
      <c r="G84" s="429"/>
      <c r="H84" s="495"/>
      <c r="I84" s="61" t="s">
        <v>8</v>
      </c>
      <c r="J84" s="27" t="s">
        <v>10</v>
      </c>
      <c r="K84" s="27" t="s">
        <v>10</v>
      </c>
      <c r="L84" s="27" t="s">
        <v>10</v>
      </c>
      <c r="M84" s="27" t="s">
        <v>10</v>
      </c>
      <c r="N84" s="295"/>
    </row>
    <row r="85" spans="1:17" ht="15.95" customHeight="1">
      <c r="A85" s="185" t="s">
        <v>21</v>
      </c>
      <c r="B85" s="186"/>
      <c r="C85" s="34">
        <f>C83</f>
        <v>115</v>
      </c>
      <c r="D85" s="485">
        <f>D81</f>
        <v>62</v>
      </c>
      <c r="E85" s="485">
        <f>E81</f>
        <v>10</v>
      </c>
      <c r="F85" s="139"/>
      <c r="G85" s="139"/>
      <c r="H85" s="141"/>
      <c r="I85" s="141"/>
      <c r="J85" s="141"/>
      <c r="K85" s="141"/>
      <c r="L85" s="141"/>
      <c r="M85" s="141"/>
      <c r="N85" s="141"/>
    </row>
    <row r="86" spans="1:17" ht="15.95" customHeight="1">
      <c r="A86" s="187"/>
      <c r="B86" s="188"/>
      <c r="C86" s="35">
        <f>C83</f>
        <v>115</v>
      </c>
      <c r="D86" s="486"/>
      <c r="E86" s="486"/>
      <c r="F86" s="140"/>
      <c r="G86" s="140"/>
      <c r="H86" s="142"/>
      <c r="I86" s="142"/>
      <c r="J86" s="142"/>
      <c r="K86" s="142"/>
      <c r="L86" s="142"/>
      <c r="M86" s="142"/>
      <c r="N86" s="142"/>
    </row>
  </sheetData>
  <mergeCells count="212">
    <mergeCell ref="C83:C84"/>
    <mergeCell ref="H83:H84"/>
    <mergeCell ref="A85:B86"/>
    <mergeCell ref="D85:D86"/>
    <mergeCell ref="E85:E86"/>
    <mergeCell ref="F85:F86"/>
    <mergeCell ref="G85:G86"/>
    <mergeCell ref="H85:N86"/>
    <mergeCell ref="A80:N80"/>
    <mergeCell ref="A81:A84"/>
    <mergeCell ref="B81:B84"/>
    <mergeCell ref="C81:C82"/>
    <mergeCell ref="D81:D84"/>
    <mergeCell ref="E81:E84"/>
    <mergeCell ref="F81:F84"/>
    <mergeCell ref="G81:G84"/>
    <mergeCell ref="H81:H82"/>
    <mergeCell ref="N81:N84"/>
    <mergeCell ref="A78:B79"/>
    <mergeCell ref="D78:D79"/>
    <mergeCell ref="E78:E79"/>
    <mergeCell ref="F78:F79"/>
    <mergeCell ref="G78:G79"/>
    <mergeCell ref="H78:N79"/>
    <mergeCell ref="C72:C73"/>
    <mergeCell ref="H72:H73"/>
    <mergeCell ref="A74:A77"/>
    <mergeCell ref="B74:B77"/>
    <mergeCell ref="C74:C75"/>
    <mergeCell ref="D74:D77"/>
    <mergeCell ref="E74:E77"/>
    <mergeCell ref="F74:F77"/>
    <mergeCell ref="G74:G77"/>
    <mergeCell ref="H74:H75"/>
    <mergeCell ref="A70:A73"/>
    <mergeCell ref="B70:B73"/>
    <mergeCell ref="C70:C71"/>
    <mergeCell ref="D70:D73"/>
    <mergeCell ref="E70:E73"/>
    <mergeCell ref="F70:F73"/>
    <mergeCell ref="G70:G73"/>
    <mergeCell ref="H70:H71"/>
    <mergeCell ref="C76:C77"/>
    <mergeCell ref="H76:H77"/>
    <mergeCell ref="A66:A69"/>
    <mergeCell ref="B66:B69"/>
    <mergeCell ref="C66:C67"/>
    <mergeCell ref="D66:D69"/>
    <mergeCell ref="E66:E69"/>
    <mergeCell ref="F66:F69"/>
    <mergeCell ref="G66:G69"/>
    <mergeCell ref="H66:H67"/>
    <mergeCell ref="C68:C69"/>
    <mergeCell ref="H68:H69"/>
    <mergeCell ref="A62:A65"/>
    <mergeCell ref="B62:B65"/>
    <mergeCell ref="C62:C63"/>
    <mergeCell ref="D62:D65"/>
    <mergeCell ref="E62:E65"/>
    <mergeCell ref="F62:F65"/>
    <mergeCell ref="G62:G65"/>
    <mergeCell ref="H62:H63"/>
    <mergeCell ref="C64:C65"/>
    <mergeCell ref="H64:H65"/>
    <mergeCell ref="A58:A61"/>
    <mergeCell ref="B58:B61"/>
    <mergeCell ref="C58:C59"/>
    <mergeCell ref="D58:D61"/>
    <mergeCell ref="E58:E61"/>
    <mergeCell ref="F58:F61"/>
    <mergeCell ref="G58:G61"/>
    <mergeCell ref="H58:H59"/>
    <mergeCell ref="C60:C61"/>
    <mergeCell ref="H60:H61"/>
    <mergeCell ref="A54:A57"/>
    <mergeCell ref="B54:B57"/>
    <mergeCell ref="C54:C55"/>
    <mergeCell ref="D54:D57"/>
    <mergeCell ref="E54:E57"/>
    <mergeCell ref="F54:F57"/>
    <mergeCell ref="G54:G57"/>
    <mergeCell ref="H54:H55"/>
    <mergeCell ref="C56:C57"/>
    <mergeCell ref="H56:H57"/>
    <mergeCell ref="A50:A53"/>
    <mergeCell ref="B50:B53"/>
    <mergeCell ref="C50:C51"/>
    <mergeCell ref="D50:D53"/>
    <mergeCell ref="E50:E53"/>
    <mergeCell ref="F50:F53"/>
    <mergeCell ref="G50:G53"/>
    <mergeCell ref="H50:H51"/>
    <mergeCell ref="C52:C53"/>
    <mergeCell ref="H52:H53"/>
    <mergeCell ref="A46:A49"/>
    <mergeCell ref="B46:B49"/>
    <mergeCell ref="C46:C47"/>
    <mergeCell ref="D46:D49"/>
    <mergeCell ref="E46:E49"/>
    <mergeCell ref="F46:F49"/>
    <mergeCell ref="G46:G49"/>
    <mergeCell ref="H46:H47"/>
    <mergeCell ref="C48:C49"/>
    <mergeCell ref="H48:H49"/>
    <mergeCell ref="A42:A45"/>
    <mergeCell ref="B42:B45"/>
    <mergeCell ref="C42:C43"/>
    <mergeCell ref="D42:D45"/>
    <mergeCell ref="E42:E45"/>
    <mergeCell ref="F42:F45"/>
    <mergeCell ref="G42:G45"/>
    <mergeCell ref="H42:H43"/>
    <mergeCell ref="C44:C45"/>
    <mergeCell ref="H44:H45"/>
    <mergeCell ref="A38:A41"/>
    <mergeCell ref="B38:B41"/>
    <mergeCell ref="C38:C39"/>
    <mergeCell ref="D38:D41"/>
    <mergeCell ref="E38:E41"/>
    <mergeCell ref="F38:F41"/>
    <mergeCell ref="G38:G41"/>
    <mergeCell ref="H38:H39"/>
    <mergeCell ref="C40:C41"/>
    <mergeCell ref="H40:H41"/>
    <mergeCell ref="A34:A37"/>
    <mergeCell ref="B34:B37"/>
    <mergeCell ref="C34:C35"/>
    <mergeCell ref="D34:D37"/>
    <mergeCell ref="E34:E37"/>
    <mergeCell ref="F34:F37"/>
    <mergeCell ref="G34:G37"/>
    <mergeCell ref="H34:H35"/>
    <mergeCell ref="C36:C37"/>
    <mergeCell ref="H36:H37"/>
    <mergeCell ref="A30:A33"/>
    <mergeCell ref="B30:B33"/>
    <mergeCell ref="C30:C31"/>
    <mergeCell ref="D30:D33"/>
    <mergeCell ref="E30:E33"/>
    <mergeCell ref="F30:F33"/>
    <mergeCell ref="G30:G33"/>
    <mergeCell ref="H30:H31"/>
    <mergeCell ref="C32:C33"/>
    <mergeCell ref="H32:H33"/>
    <mergeCell ref="A26:A29"/>
    <mergeCell ref="B26:B29"/>
    <mergeCell ref="C26:C27"/>
    <mergeCell ref="D26:D29"/>
    <mergeCell ref="E26:E29"/>
    <mergeCell ref="F26:F29"/>
    <mergeCell ref="G26:G29"/>
    <mergeCell ref="H26:H27"/>
    <mergeCell ref="C28:C29"/>
    <mergeCell ref="H28:H29"/>
    <mergeCell ref="A22:A25"/>
    <mergeCell ref="B22:B25"/>
    <mergeCell ref="C22:C23"/>
    <mergeCell ref="D22:D25"/>
    <mergeCell ref="E22:E25"/>
    <mergeCell ref="F22:F25"/>
    <mergeCell ref="G22:G25"/>
    <mergeCell ref="H22:H23"/>
    <mergeCell ref="C24:C25"/>
    <mergeCell ref="H24:H25"/>
    <mergeCell ref="A18:A21"/>
    <mergeCell ref="B18:B21"/>
    <mergeCell ref="C18:C19"/>
    <mergeCell ref="D18:D21"/>
    <mergeCell ref="E18:E21"/>
    <mergeCell ref="F18:F21"/>
    <mergeCell ref="G18:G21"/>
    <mergeCell ref="H18:H19"/>
    <mergeCell ref="C20:C21"/>
    <mergeCell ref="H20:H21"/>
    <mergeCell ref="G10:G13"/>
    <mergeCell ref="H10:H11"/>
    <mergeCell ref="C12:C13"/>
    <mergeCell ref="H12:H13"/>
    <mergeCell ref="A14:A17"/>
    <mergeCell ref="B14:B17"/>
    <mergeCell ref="C14:C15"/>
    <mergeCell ref="D14:D17"/>
    <mergeCell ref="E14:E17"/>
    <mergeCell ref="F14:F17"/>
    <mergeCell ref="G14:G17"/>
    <mergeCell ref="H14:H15"/>
    <mergeCell ref="C16:C17"/>
    <mergeCell ref="H16:H17"/>
    <mergeCell ref="N10:N37"/>
    <mergeCell ref="N38:N77"/>
    <mergeCell ref="I5:I6"/>
    <mergeCell ref="J5:M5"/>
    <mergeCell ref="N5:N6"/>
    <mergeCell ref="A7:N7"/>
    <mergeCell ref="A8:N8"/>
    <mergeCell ref="A1:N1"/>
    <mergeCell ref="A2:N2"/>
    <mergeCell ref="A4:N4"/>
    <mergeCell ref="A5:A6"/>
    <mergeCell ref="B5:B6"/>
    <mergeCell ref="D5:D6"/>
    <mergeCell ref="E5:E6"/>
    <mergeCell ref="F5:F6"/>
    <mergeCell ref="G5:G6"/>
    <mergeCell ref="H5:H6"/>
    <mergeCell ref="A9:N9"/>
    <mergeCell ref="A10:A13"/>
    <mergeCell ref="B10:B13"/>
    <mergeCell ref="C10:C11"/>
    <mergeCell ref="D10:D13"/>
    <mergeCell ref="E10:E13"/>
    <mergeCell ref="F10:F13"/>
  </mergeCells>
  <pageMargins left="1" right="1" top="0.3" bottom="0.3" header="0.3" footer="0.3"/>
  <pageSetup paperSize="5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6</vt:i4>
      </vt:variant>
    </vt:vector>
  </HeadingPairs>
  <TitlesOfParts>
    <vt:vector size="21" baseType="lpstr">
      <vt:lpstr>Cover</vt:lpstr>
      <vt:lpstr>1</vt:lpstr>
      <vt:lpstr>2</vt:lpstr>
      <vt:lpstr>3</vt:lpstr>
      <vt:lpstr>4</vt:lpstr>
      <vt:lpstr>5</vt:lpstr>
      <vt:lpstr>6</vt:lpstr>
      <vt:lpstr>7.</vt:lpstr>
      <vt:lpstr>8</vt:lpstr>
      <vt:lpstr>9.</vt:lpstr>
      <vt:lpstr>10.</vt:lpstr>
      <vt:lpstr>11</vt:lpstr>
      <vt:lpstr>12</vt:lpstr>
      <vt:lpstr>13</vt:lpstr>
      <vt:lpstr>14</vt:lpstr>
      <vt:lpstr>'1'!Print_Titles</vt:lpstr>
      <vt:lpstr>'2'!Print_Titles</vt:lpstr>
      <vt:lpstr>'5'!Print_Titles</vt:lpstr>
      <vt:lpstr>'6'!Print_Titles</vt:lpstr>
      <vt:lpstr>'7.'!Print_Titles</vt:lpstr>
      <vt:lpstr>'8'!Print_Titles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Nimesh</dc:creator>
  <cp:lastModifiedBy>Windows User</cp:lastModifiedBy>
  <cp:lastPrinted>2020-07-31T03:24:06Z</cp:lastPrinted>
  <dcterms:created xsi:type="dcterms:W3CDTF">2020-01-28T06:11:12Z</dcterms:created>
  <dcterms:modified xsi:type="dcterms:W3CDTF">2020-07-31T08:54:11Z</dcterms:modified>
</cp:coreProperties>
</file>