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6855" firstSheet="1" activeTab="5"/>
  </bookViews>
  <sheets>
    <sheet name="FAS" sheetId="1" r:id="rId1"/>
    <sheet name="FE" sheetId="2" r:id="rId2"/>
    <sheet name="FIA" sheetId="3" r:id="rId3"/>
    <sheet name="FMC" sheetId="4" r:id="rId4"/>
    <sheet name="FT (2015 &amp; 2016" sheetId="7" r:id="rId5"/>
    <sheet name="FT (2017 onwards)" sheetId="8" r:id="rId6"/>
    <sheet name="FAC" sheetId="6" r:id="rId7"/>
  </sheets>
  <externalReferences>
    <externalReference r:id="rId8"/>
  </externalReferences>
  <definedNames>
    <definedName name="_xlnm.Print_Area" localSheetId="4">'FT (2015 &amp; 2016'!$A$1:$L$32</definedName>
    <definedName name="_xlnm.Print_Area" localSheetId="5">'FT (2017 onwards)'!$A$1:$K$32</definedName>
    <definedName name="_xlnm.Print_Titles" localSheetId="4">'FT (2015 &amp; 2016'!$7:$7</definedName>
    <definedName name="_xlnm.Print_Titles" localSheetId="5">'FT (2017 onwards)'!$7:$7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8" l="1"/>
  <c r="K26" i="8"/>
  <c r="K25" i="8"/>
  <c r="K24" i="8"/>
  <c r="K23" i="8"/>
  <c r="K22" i="8"/>
  <c r="K21" i="8"/>
  <c r="K20" i="8"/>
  <c r="K19" i="8"/>
  <c r="K18" i="8"/>
  <c r="K17" i="8"/>
  <c r="K16" i="8"/>
  <c r="K15" i="8"/>
  <c r="K13" i="8"/>
  <c r="K12" i="8"/>
  <c r="K11" i="8"/>
  <c r="K10" i="8"/>
  <c r="K9" i="8"/>
  <c r="K8" i="8" l="1"/>
  <c r="E8" i="8" l="1"/>
  <c r="H8" i="8"/>
  <c r="E9" i="8"/>
  <c r="H9" i="8"/>
  <c r="E10" i="8"/>
  <c r="F10" i="8"/>
  <c r="I10" i="8" s="1"/>
  <c r="J10" i="8" s="1"/>
  <c r="H10" i="8"/>
  <c r="E11" i="8"/>
  <c r="F11" i="8" s="1"/>
  <c r="I11" i="8" s="1"/>
  <c r="J11" i="8" s="1"/>
  <c r="H11" i="8"/>
  <c r="E12" i="8"/>
  <c r="H12" i="8"/>
  <c r="E13" i="8"/>
  <c r="F13" i="8"/>
  <c r="I13" i="8" s="1"/>
  <c r="J13" i="8" s="1"/>
  <c r="H13" i="8"/>
  <c r="E15" i="8"/>
  <c r="F15" i="8" s="1"/>
  <c r="H15" i="8"/>
  <c r="E16" i="8"/>
  <c r="H16" i="8"/>
  <c r="E17" i="8"/>
  <c r="F17" i="8"/>
  <c r="I17" i="8" s="1"/>
  <c r="J17" i="8" s="1"/>
  <c r="H17" i="8"/>
  <c r="E18" i="8"/>
  <c r="F18" i="8" s="1"/>
  <c r="H18" i="8"/>
  <c r="E19" i="8"/>
  <c r="H19" i="8"/>
  <c r="E20" i="8"/>
  <c r="F20" i="8"/>
  <c r="I20" i="8" s="1"/>
  <c r="J20" i="8" s="1"/>
  <c r="H20" i="8"/>
  <c r="E21" i="8"/>
  <c r="F21" i="8" s="1"/>
  <c r="H21" i="8"/>
  <c r="E22" i="8"/>
  <c r="H22" i="8"/>
  <c r="E23" i="8"/>
  <c r="F23" i="8" s="1"/>
  <c r="I23" i="8" s="1"/>
  <c r="J23" i="8" s="1"/>
  <c r="H23" i="8"/>
  <c r="E24" i="8"/>
  <c r="F24" i="8" s="1"/>
  <c r="H24" i="8"/>
  <c r="E25" i="8"/>
  <c r="H25" i="8"/>
  <c r="E26" i="8"/>
  <c r="H26" i="8"/>
  <c r="E27" i="8"/>
  <c r="F27" i="8" s="1"/>
  <c r="H27" i="8"/>
  <c r="E8" i="7"/>
  <c r="H8" i="7"/>
  <c r="E9" i="7"/>
  <c r="F9" i="7"/>
  <c r="H9" i="7"/>
  <c r="I9" i="7"/>
  <c r="J9" i="7"/>
  <c r="E10" i="7"/>
  <c r="F10" i="7" s="1"/>
  <c r="I10" i="7" s="1"/>
  <c r="J10" i="7" s="1"/>
  <c r="H10" i="7"/>
  <c r="K10" i="7"/>
  <c r="E11" i="7"/>
  <c r="H11" i="7"/>
  <c r="E12" i="7"/>
  <c r="F12" i="7"/>
  <c r="I12" i="7" s="1"/>
  <c r="J12" i="7" s="1"/>
  <c r="H12" i="7"/>
  <c r="E13" i="7"/>
  <c r="F13" i="7"/>
  <c r="H13" i="7"/>
  <c r="K13" i="7"/>
  <c r="E15" i="7"/>
  <c r="H15" i="7"/>
  <c r="E16" i="7"/>
  <c r="F16" i="7" s="1"/>
  <c r="H16" i="7"/>
  <c r="E17" i="7"/>
  <c r="F17" i="7" s="1"/>
  <c r="H17" i="7"/>
  <c r="K17" i="7"/>
  <c r="E18" i="7"/>
  <c r="H18" i="7"/>
  <c r="E19" i="7"/>
  <c r="F19" i="7"/>
  <c r="I19" i="7" s="1"/>
  <c r="J19" i="7" s="1"/>
  <c r="H19" i="7"/>
  <c r="K19" i="7"/>
  <c r="E20" i="7"/>
  <c r="K20" i="7" s="1"/>
  <c r="H20" i="7"/>
  <c r="E21" i="7"/>
  <c r="H21" i="7"/>
  <c r="E22" i="7"/>
  <c r="F22" i="7"/>
  <c r="H22" i="7"/>
  <c r="I22" i="7"/>
  <c r="J22" i="7" s="1"/>
  <c r="K22" i="7"/>
  <c r="E23" i="7"/>
  <c r="F23" i="7" s="1"/>
  <c r="I23" i="7" s="1"/>
  <c r="J23" i="7" s="1"/>
  <c r="H23" i="7"/>
  <c r="E24" i="7"/>
  <c r="H24" i="7"/>
  <c r="E25" i="7"/>
  <c r="K25" i="7" s="1"/>
  <c r="F25" i="7"/>
  <c r="I25" i="7" s="1"/>
  <c r="J25" i="7" s="1"/>
  <c r="H25" i="7"/>
  <c r="E26" i="7"/>
  <c r="F26" i="7" s="1"/>
  <c r="I26" i="7" s="1"/>
  <c r="J26" i="7" s="1"/>
  <c r="H26" i="7"/>
  <c r="E27" i="7"/>
  <c r="H27" i="7"/>
  <c r="F8" i="8" l="1"/>
  <c r="I8" i="8" s="1"/>
  <c r="J8" i="8" s="1"/>
  <c r="I17" i="7"/>
  <c r="J17" i="7" s="1"/>
  <c r="I16" i="7"/>
  <c r="J16" i="7" s="1"/>
  <c r="F20" i="7"/>
  <c r="I20" i="7" s="1"/>
  <c r="J20" i="7" s="1"/>
  <c r="K16" i="7"/>
  <c r="K26" i="7"/>
  <c r="K12" i="7"/>
  <c r="K23" i="7"/>
  <c r="K9" i="7"/>
  <c r="I13" i="7"/>
  <c r="J13" i="7" s="1"/>
  <c r="I21" i="8"/>
  <c r="J21" i="8" s="1"/>
  <c r="F26" i="8"/>
  <c r="I26" i="8" s="1"/>
  <c r="J26" i="8" s="1"/>
  <c r="I18" i="8"/>
  <c r="J18" i="8" s="1"/>
  <c r="I24" i="8"/>
  <c r="J24" i="8" s="1"/>
  <c r="I27" i="8"/>
  <c r="J27" i="8" s="1"/>
  <c r="I15" i="8"/>
  <c r="J15" i="8" s="1"/>
  <c r="F27" i="7"/>
  <c r="I27" i="7" s="1"/>
  <c r="J27" i="7" s="1"/>
  <c r="F24" i="7"/>
  <c r="I24" i="7" s="1"/>
  <c r="J24" i="7" s="1"/>
  <c r="F21" i="7"/>
  <c r="I21" i="7" s="1"/>
  <c r="J21" i="7" s="1"/>
  <c r="F18" i="7"/>
  <c r="I18" i="7" s="1"/>
  <c r="J18" i="7" s="1"/>
  <c r="F15" i="7"/>
  <c r="I15" i="7" s="1"/>
  <c r="J15" i="7" s="1"/>
  <c r="F11" i="7"/>
  <c r="I11" i="7" s="1"/>
  <c r="J11" i="7" s="1"/>
  <c r="F8" i="7"/>
  <c r="I8" i="7" s="1"/>
  <c r="J8" i="7" s="1"/>
  <c r="K8" i="7" s="1"/>
  <c r="F25" i="8"/>
  <c r="I25" i="8" s="1"/>
  <c r="J25" i="8" s="1"/>
  <c r="F22" i="8"/>
  <c r="I22" i="8" s="1"/>
  <c r="J22" i="8" s="1"/>
  <c r="F19" i="8"/>
  <c r="I19" i="8" s="1"/>
  <c r="J19" i="8" s="1"/>
  <c r="F16" i="8"/>
  <c r="I16" i="8" s="1"/>
  <c r="J16" i="8" s="1"/>
  <c r="F12" i="8"/>
  <c r="I12" i="8" s="1"/>
  <c r="J12" i="8" s="1"/>
  <c r="F9" i="8"/>
  <c r="I9" i="8" s="1"/>
  <c r="J9" i="8" s="1"/>
  <c r="K27" i="7"/>
  <c r="K24" i="7"/>
  <c r="K21" i="7"/>
  <c r="K18" i="7"/>
  <c r="K15" i="7"/>
  <c r="K11" i="7"/>
  <c r="E37" i="6"/>
  <c r="F37" i="6" s="1"/>
  <c r="H37" i="6" s="1"/>
  <c r="I37" i="6" s="1"/>
  <c r="E36" i="6"/>
  <c r="F36" i="6" s="1"/>
  <c r="H36" i="6" s="1"/>
  <c r="I36" i="6" s="1"/>
  <c r="E35" i="6"/>
  <c r="F35" i="6" s="1"/>
  <c r="H35" i="6" s="1"/>
  <c r="I35" i="6" s="1"/>
  <c r="E34" i="6"/>
  <c r="F34" i="6" s="1"/>
  <c r="H34" i="6" s="1"/>
  <c r="I34" i="6" s="1"/>
  <c r="E33" i="6"/>
  <c r="F33" i="6" s="1"/>
  <c r="H33" i="6" s="1"/>
  <c r="I33" i="6" s="1"/>
  <c r="E32" i="6"/>
  <c r="F32" i="6" s="1"/>
  <c r="H32" i="6" s="1"/>
  <c r="I32" i="6" s="1"/>
  <c r="E31" i="6"/>
  <c r="F31" i="6" s="1"/>
  <c r="H31" i="6" s="1"/>
  <c r="I31" i="6" s="1"/>
  <c r="E30" i="6"/>
  <c r="F30" i="6" s="1"/>
  <c r="H30" i="6" s="1"/>
  <c r="I30" i="6" s="1"/>
  <c r="E29" i="6"/>
  <c r="F29" i="6" s="1"/>
  <c r="H29" i="6" s="1"/>
  <c r="I29" i="6" s="1"/>
  <c r="E28" i="6"/>
  <c r="F28" i="6" s="1"/>
  <c r="H28" i="6" s="1"/>
  <c r="I28" i="6" s="1"/>
  <c r="E27" i="6"/>
  <c r="F27" i="6" s="1"/>
  <c r="H27" i="6" s="1"/>
  <c r="I27" i="6" s="1"/>
  <c r="E26" i="6"/>
  <c r="F26" i="6" s="1"/>
  <c r="H26" i="6" s="1"/>
  <c r="I26" i="6" s="1"/>
  <c r="E25" i="6"/>
  <c r="F25" i="6" s="1"/>
  <c r="H25" i="6" s="1"/>
  <c r="I25" i="6" s="1"/>
  <c r="E24" i="6"/>
  <c r="F24" i="6" s="1"/>
  <c r="H24" i="6" s="1"/>
  <c r="I24" i="6" s="1"/>
  <c r="E23" i="6"/>
  <c r="F23" i="6" s="1"/>
  <c r="H23" i="6" s="1"/>
  <c r="I23" i="6" s="1"/>
  <c r="E22" i="6"/>
  <c r="F22" i="6" s="1"/>
  <c r="H22" i="6" s="1"/>
  <c r="I22" i="6" s="1"/>
  <c r="E21" i="6"/>
  <c r="F21" i="6" s="1"/>
  <c r="H21" i="6" s="1"/>
  <c r="I21" i="6" s="1"/>
  <c r="E20" i="6"/>
  <c r="F20" i="6" s="1"/>
  <c r="H20" i="6" s="1"/>
  <c r="I20" i="6" s="1"/>
  <c r="E19" i="6"/>
  <c r="F19" i="6" s="1"/>
  <c r="H19" i="6" s="1"/>
  <c r="I19" i="6" s="1"/>
  <c r="E18" i="6"/>
  <c r="F18" i="6" s="1"/>
  <c r="H18" i="6" s="1"/>
  <c r="I18" i="6" s="1"/>
  <c r="E17" i="6"/>
  <c r="F17" i="6" s="1"/>
  <c r="H17" i="6" s="1"/>
  <c r="I17" i="6" s="1"/>
  <c r="E16" i="6"/>
  <c r="F16" i="6" s="1"/>
  <c r="H16" i="6" s="1"/>
  <c r="I16" i="6" s="1"/>
  <c r="E15" i="6"/>
  <c r="F15" i="6" s="1"/>
  <c r="H15" i="6" s="1"/>
  <c r="I15" i="6" s="1"/>
  <c r="E14" i="6"/>
  <c r="F14" i="6" s="1"/>
  <c r="H14" i="6" s="1"/>
  <c r="I14" i="6" s="1"/>
  <c r="E13" i="6"/>
  <c r="F13" i="6" s="1"/>
  <c r="H13" i="6" s="1"/>
  <c r="I13" i="6" s="1"/>
  <c r="E12" i="6"/>
  <c r="F12" i="6" s="1"/>
  <c r="H12" i="6" s="1"/>
  <c r="I12" i="6" s="1"/>
  <c r="E11" i="6"/>
  <c r="F11" i="6" s="1"/>
  <c r="H11" i="6" s="1"/>
  <c r="I11" i="6" s="1"/>
  <c r="E10" i="6"/>
  <c r="F10" i="6" s="1"/>
  <c r="H10" i="6" s="1"/>
  <c r="I10" i="6" s="1"/>
  <c r="E9" i="6"/>
  <c r="F9" i="6" s="1"/>
  <c r="H9" i="6" s="1"/>
  <c r="I9" i="6" s="1"/>
  <c r="E92" i="4" l="1"/>
  <c r="H92" i="4" s="1"/>
  <c r="I92" i="4" s="1"/>
  <c r="E91" i="4"/>
  <c r="H91" i="4" s="1"/>
  <c r="I91" i="4" s="1"/>
  <c r="E90" i="4"/>
  <c r="H90" i="4" s="1"/>
  <c r="I90" i="4" s="1"/>
  <c r="E89" i="4"/>
  <c r="H89" i="4" s="1"/>
  <c r="I89" i="4" s="1"/>
  <c r="E88" i="4"/>
  <c r="H88" i="4" s="1"/>
  <c r="I88" i="4" s="1"/>
  <c r="H87" i="4"/>
  <c r="I87" i="4" s="1"/>
  <c r="E87" i="4"/>
  <c r="E86" i="4"/>
  <c r="H86" i="4" s="1"/>
  <c r="I86" i="4" s="1"/>
  <c r="E85" i="4"/>
  <c r="H85" i="4" s="1"/>
  <c r="I85" i="4" s="1"/>
  <c r="E84" i="4"/>
  <c r="H84" i="4" s="1"/>
  <c r="I84" i="4" s="1"/>
  <c r="E83" i="4"/>
  <c r="H83" i="4" s="1"/>
  <c r="I83" i="4" s="1"/>
  <c r="E82" i="4"/>
  <c r="H82" i="4" s="1"/>
  <c r="I82" i="4" s="1"/>
  <c r="E81" i="4"/>
  <c r="H81" i="4" s="1"/>
  <c r="I81" i="4" s="1"/>
  <c r="E80" i="4"/>
  <c r="H80" i="4" s="1"/>
  <c r="I80" i="4" s="1"/>
  <c r="E79" i="4"/>
  <c r="H79" i="4" s="1"/>
  <c r="I79" i="4" s="1"/>
  <c r="E78" i="4"/>
  <c r="H78" i="4" s="1"/>
  <c r="I78" i="4" s="1"/>
  <c r="E77" i="4"/>
  <c r="H77" i="4" s="1"/>
  <c r="I77" i="4" s="1"/>
  <c r="E76" i="4"/>
  <c r="H76" i="4" s="1"/>
  <c r="I76" i="4" s="1"/>
  <c r="E75" i="4"/>
  <c r="H75" i="4" s="1"/>
  <c r="I75" i="4" s="1"/>
  <c r="E74" i="4"/>
  <c r="H74" i="4" s="1"/>
  <c r="I74" i="4" s="1"/>
  <c r="E73" i="4"/>
  <c r="H73" i="4" s="1"/>
  <c r="I73" i="4" s="1"/>
  <c r="E72" i="4"/>
  <c r="H72" i="4" s="1"/>
  <c r="I72" i="4" s="1"/>
  <c r="H71" i="4"/>
  <c r="I71" i="4" s="1"/>
  <c r="E71" i="4"/>
  <c r="E70" i="4"/>
  <c r="H70" i="4" s="1"/>
  <c r="I70" i="4" s="1"/>
  <c r="E69" i="4"/>
  <c r="H69" i="4" s="1"/>
  <c r="I69" i="4" s="1"/>
  <c r="E68" i="4"/>
  <c r="H68" i="4" s="1"/>
  <c r="I68" i="4" s="1"/>
  <c r="E67" i="4"/>
  <c r="H67" i="4" s="1"/>
  <c r="I67" i="4" s="1"/>
  <c r="E66" i="4"/>
  <c r="H66" i="4" s="1"/>
  <c r="I66" i="4" s="1"/>
  <c r="E65" i="4"/>
  <c r="H65" i="4" s="1"/>
  <c r="I65" i="4" s="1"/>
  <c r="E64" i="4"/>
  <c r="H64" i="4" s="1"/>
  <c r="I64" i="4" s="1"/>
  <c r="H63" i="4"/>
  <c r="I63" i="4" s="1"/>
  <c r="E63" i="4"/>
  <c r="F55" i="4"/>
  <c r="H55" i="4" s="1"/>
  <c r="I55" i="4" s="1"/>
  <c r="E55" i="4"/>
  <c r="E54" i="4"/>
  <c r="F54" i="4" s="1"/>
  <c r="H54" i="4" s="1"/>
  <c r="I54" i="4" s="1"/>
  <c r="F53" i="4"/>
  <c r="H53" i="4" s="1"/>
  <c r="I53" i="4" s="1"/>
  <c r="E53" i="4"/>
  <c r="F52" i="4"/>
  <c r="H52" i="4" s="1"/>
  <c r="I52" i="4" s="1"/>
  <c r="E52" i="4"/>
  <c r="E51" i="4"/>
  <c r="F51" i="4" s="1"/>
  <c r="H51" i="4" s="1"/>
  <c r="I51" i="4" s="1"/>
  <c r="F50" i="4"/>
  <c r="H50" i="4" s="1"/>
  <c r="I50" i="4" s="1"/>
  <c r="E50" i="4"/>
  <c r="F49" i="4"/>
  <c r="H49" i="4" s="1"/>
  <c r="I49" i="4" s="1"/>
  <c r="E49" i="4"/>
  <c r="E48" i="4"/>
  <c r="F48" i="4" s="1"/>
  <c r="H48" i="4" s="1"/>
  <c r="I48" i="4" s="1"/>
  <c r="F47" i="4"/>
  <c r="H47" i="4" s="1"/>
  <c r="I47" i="4" s="1"/>
  <c r="E47" i="4"/>
  <c r="F46" i="4"/>
  <c r="H46" i="4" s="1"/>
  <c r="I46" i="4" s="1"/>
  <c r="E46" i="4"/>
  <c r="E45" i="4"/>
  <c r="F45" i="4" s="1"/>
  <c r="H45" i="4" s="1"/>
  <c r="I45" i="4" s="1"/>
  <c r="F44" i="4"/>
  <c r="H44" i="4" s="1"/>
  <c r="I44" i="4" s="1"/>
  <c r="E44" i="4"/>
  <c r="F43" i="4"/>
  <c r="H43" i="4" s="1"/>
  <c r="I43" i="4" s="1"/>
  <c r="E43" i="4"/>
  <c r="E42" i="4"/>
  <c r="F42" i="4" s="1"/>
  <c r="H42" i="4" s="1"/>
  <c r="I42" i="4" s="1"/>
  <c r="F41" i="4"/>
  <c r="H41" i="4" s="1"/>
  <c r="I41" i="4" s="1"/>
  <c r="E41" i="4"/>
  <c r="F40" i="4"/>
  <c r="H40" i="4" s="1"/>
  <c r="I40" i="4" s="1"/>
  <c r="E40" i="4"/>
  <c r="E39" i="4"/>
  <c r="F39" i="4" s="1"/>
  <c r="H39" i="4" s="1"/>
  <c r="I39" i="4" s="1"/>
  <c r="F38" i="4"/>
  <c r="H38" i="4" s="1"/>
  <c r="I38" i="4" s="1"/>
  <c r="E38" i="4"/>
  <c r="F37" i="4"/>
  <c r="H37" i="4" s="1"/>
  <c r="I37" i="4" s="1"/>
  <c r="E37" i="4"/>
  <c r="F36" i="4"/>
  <c r="H36" i="4" s="1"/>
  <c r="I36" i="4" s="1"/>
  <c r="E36" i="4"/>
  <c r="F35" i="4"/>
  <c r="H35" i="4" s="1"/>
  <c r="I35" i="4" s="1"/>
  <c r="E35" i="4"/>
  <c r="F34" i="4"/>
  <c r="H34" i="4" s="1"/>
  <c r="I34" i="4" s="1"/>
  <c r="E34" i="4"/>
  <c r="E33" i="4"/>
  <c r="F33" i="4" s="1"/>
  <c r="H33" i="4" s="1"/>
  <c r="I33" i="4" s="1"/>
  <c r="F32" i="4"/>
  <c r="H32" i="4" s="1"/>
  <c r="I32" i="4" s="1"/>
  <c r="E32" i="4"/>
  <c r="F31" i="4"/>
  <c r="H31" i="4" s="1"/>
  <c r="I31" i="4" s="1"/>
  <c r="E31" i="4"/>
  <c r="F30" i="4"/>
  <c r="H30" i="4" s="1"/>
  <c r="I30" i="4" s="1"/>
  <c r="E30" i="4"/>
  <c r="F29" i="4"/>
  <c r="H29" i="4" s="1"/>
  <c r="I29" i="4" s="1"/>
  <c r="E29" i="4"/>
  <c r="F28" i="4"/>
  <c r="H28" i="4" s="1"/>
  <c r="I28" i="4" s="1"/>
  <c r="E28" i="4"/>
  <c r="E27" i="4"/>
  <c r="F27" i="4" s="1"/>
  <c r="H27" i="4" s="1"/>
  <c r="I27" i="4" s="1"/>
  <c r="F26" i="4"/>
  <c r="H26" i="4" s="1"/>
  <c r="I26" i="4" s="1"/>
  <c r="E26" i="4"/>
  <c r="F25" i="4"/>
  <c r="H25" i="4" s="1"/>
  <c r="I25" i="4" s="1"/>
  <c r="E25" i="4"/>
  <c r="F24" i="4"/>
  <c r="H24" i="4" s="1"/>
  <c r="I24" i="4" s="1"/>
  <c r="E24" i="4"/>
  <c r="F23" i="4"/>
  <c r="H23" i="4" s="1"/>
  <c r="I23" i="4" s="1"/>
  <c r="E23" i="4"/>
  <c r="F22" i="4"/>
  <c r="H22" i="4" s="1"/>
  <c r="I22" i="4" s="1"/>
  <c r="E22" i="4"/>
  <c r="E21" i="4"/>
  <c r="F21" i="4" s="1"/>
  <c r="H21" i="4" s="1"/>
  <c r="I21" i="4" s="1"/>
  <c r="F20" i="4"/>
  <c r="H20" i="4" s="1"/>
  <c r="I20" i="4" s="1"/>
  <c r="E20" i="4"/>
  <c r="F19" i="4"/>
  <c r="H19" i="4" s="1"/>
  <c r="I19" i="4" s="1"/>
  <c r="E19" i="4"/>
  <c r="F18" i="4"/>
  <c r="H18" i="4" s="1"/>
  <c r="I18" i="4" s="1"/>
  <c r="E18" i="4"/>
  <c r="F17" i="4"/>
  <c r="H17" i="4" s="1"/>
  <c r="I17" i="4" s="1"/>
  <c r="E17" i="4"/>
  <c r="F16" i="4"/>
  <c r="H16" i="4" s="1"/>
  <c r="I16" i="4" s="1"/>
  <c r="E16" i="4"/>
  <c r="E15" i="4"/>
  <c r="F15" i="4" s="1"/>
  <c r="H15" i="4" s="1"/>
  <c r="I15" i="4" s="1"/>
  <c r="F14" i="4"/>
  <c r="H14" i="4" s="1"/>
  <c r="I14" i="4" s="1"/>
  <c r="E14" i="4"/>
  <c r="F13" i="4"/>
  <c r="H13" i="4" s="1"/>
  <c r="I13" i="4" s="1"/>
  <c r="E13" i="4"/>
  <c r="E12" i="4"/>
  <c r="F12" i="4" s="1"/>
  <c r="H12" i="4" s="1"/>
  <c r="I12" i="4" s="1"/>
  <c r="E11" i="4"/>
  <c r="F11" i="4" s="1"/>
  <c r="I112" i="4" l="1"/>
  <c r="H11" i="4"/>
  <c r="I11" i="4" s="1"/>
  <c r="I109" i="4" l="1"/>
  <c r="I105" i="4"/>
  <c r="I101" i="4"/>
  <c r="I104" i="4"/>
  <c r="I107" i="4"/>
  <c r="I111" i="4"/>
  <c r="I110" i="4"/>
  <c r="I106" i="4"/>
  <c r="I102" i="4"/>
  <c r="I108" i="4"/>
  <c r="I100" i="4"/>
  <c r="I103" i="4"/>
  <c r="I113" i="4" l="1"/>
  <c r="E46" i="3" l="1"/>
  <c r="F46" i="3" s="1"/>
  <c r="H46" i="3" s="1"/>
  <c r="I46" i="3" s="1"/>
  <c r="E45" i="3"/>
  <c r="F45" i="3" s="1"/>
  <c r="H45" i="3" s="1"/>
  <c r="I45" i="3" s="1"/>
  <c r="E44" i="3"/>
  <c r="F44" i="3" s="1"/>
  <c r="H44" i="3" s="1"/>
  <c r="I44" i="3" s="1"/>
  <c r="E43" i="3"/>
  <c r="F43" i="3" s="1"/>
  <c r="H43" i="3" s="1"/>
  <c r="I43" i="3" s="1"/>
  <c r="E42" i="3"/>
  <c r="F42" i="3" s="1"/>
  <c r="H42" i="3" s="1"/>
  <c r="I42" i="3" s="1"/>
  <c r="E41" i="3"/>
  <c r="F41" i="3" s="1"/>
  <c r="H41" i="3" s="1"/>
  <c r="I41" i="3" s="1"/>
  <c r="E40" i="3"/>
  <c r="F40" i="3" s="1"/>
  <c r="H40" i="3" s="1"/>
  <c r="I40" i="3" s="1"/>
  <c r="E39" i="3"/>
  <c r="F39" i="3" s="1"/>
  <c r="H39" i="3" s="1"/>
  <c r="I39" i="3" s="1"/>
  <c r="E38" i="3"/>
  <c r="F38" i="3" s="1"/>
  <c r="H38" i="3" s="1"/>
  <c r="I38" i="3" s="1"/>
  <c r="E37" i="3"/>
  <c r="F37" i="3" s="1"/>
  <c r="H37" i="3" s="1"/>
  <c r="I37" i="3" s="1"/>
  <c r="E36" i="3"/>
  <c r="F36" i="3" s="1"/>
  <c r="H36" i="3" s="1"/>
  <c r="I36" i="3" s="1"/>
  <c r="E35" i="3"/>
  <c r="F35" i="3" s="1"/>
  <c r="H35" i="3" s="1"/>
  <c r="I35" i="3" s="1"/>
  <c r="E34" i="3"/>
  <c r="F34" i="3" s="1"/>
  <c r="H34" i="3" s="1"/>
  <c r="I34" i="3" s="1"/>
  <c r="E33" i="3"/>
  <c r="F33" i="3" s="1"/>
  <c r="H33" i="3" s="1"/>
  <c r="I33" i="3" s="1"/>
  <c r="E32" i="3"/>
  <c r="F32" i="3" s="1"/>
  <c r="H32" i="3" s="1"/>
  <c r="I32" i="3" s="1"/>
  <c r="E31" i="3"/>
  <c r="F31" i="3" s="1"/>
  <c r="H31" i="3" s="1"/>
  <c r="I31" i="3" s="1"/>
  <c r="E30" i="3"/>
  <c r="F30" i="3" s="1"/>
  <c r="H30" i="3" s="1"/>
  <c r="I30" i="3" s="1"/>
  <c r="E29" i="3"/>
  <c r="F29" i="3" s="1"/>
  <c r="H29" i="3" s="1"/>
  <c r="I29" i="3" s="1"/>
  <c r="E28" i="3"/>
  <c r="F28" i="3" s="1"/>
  <c r="H28" i="3" s="1"/>
  <c r="I28" i="3" s="1"/>
  <c r="E27" i="3"/>
  <c r="F27" i="3" s="1"/>
  <c r="H27" i="3" s="1"/>
  <c r="I27" i="3" s="1"/>
  <c r="E26" i="3"/>
  <c r="F26" i="3" s="1"/>
  <c r="H26" i="3" s="1"/>
  <c r="I26" i="3" s="1"/>
  <c r="E25" i="3"/>
  <c r="F25" i="3" s="1"/>
  <c r="H25" i="3" s="1"/>
  <c r="I25" i="3" s="1"/>
  <c r="E24" i="3"/>
  <c r="F24" i="3" s="1"/>
  <c r="H24" i="3" s="1"/>
  <c r="I24" i="3" s="1"/>
  <c r="E23" i="3"/>
  <c r="F23" i="3" s="1"/>
  <c r="H23" i="3" s="1"/>
  <c r="I23" i="3" s="1"/>
  <c r="E22" i="3"/>
  <c r="F22" i="3" s="1"/>
  <c r="H22" i="3" s="1"/>
  <c r="I22" i="3" s="1"/>
  <c r="E21" i="3"/>
  <c r="F21" i="3" s="1"/>
  <c r="H21" i="3" s="1"/>
  <c r="I21" i="3" s="1"/>
  <c r="E20" i="3"/>
  <c r="F20" i="3" s="1"/>
  <c r="H20" i="3" s="1"/>
  <c r="I20" i="3" s="1"/>
  <c r="E19" i="3"/>
  <c r="F19" i="3" s="1"/>
  <c r="H19" i="3" s="1"/>
  <c r="I19" i="3" s="1"/>
  <c r="E18" i="3"/>
  <c r="F18" i="3" s="1"/>
  <c r="H18" i="3" s="1"/>
  <c r="I18" i="3" s="1"/>
  <c r="E17" i="3"/>
  <c r="F17" i="3" s="1"/>
  <c r="H17" i="3" s="1"/>
  <c r="I17" i="3" s="1"/>
  <c r="E16" i="3"/>
  <c r="F16" i="3" s="1"/>
  <c r="H16" i="3" s="1"/>
  <c r="I16" i="3" s="1"/>
  <c r="E15" i="3"/>
  <c r="F15" i="3" s="1"/>
  <c r="H15" i="3" s="1"/>
  <c r="I15" i="3" s="1"/>
  <c r="H51" i="2" l="1"/>
  <c r="E51" i="2"/>
  <c r="J51" i="2" s="1"/>
  <c r="H50" i="2"/>
  <c r="E50" i="2"/>
  <c r="J50" i="2" s="1"/>
  <c r="H49" i="2"/>
  <c r="E49" i="2"/>
  <c r="F49" i="2" s="1"/>
  <c r="I49" i="2" s="1"/>
  <c r="H48" i="2"/>
  <c r="E48" i="2"/>
  <c r="J48" i="2" s="1"/>
  <c r="H47" i="2"/>
  <c r="E47" i="2"/>
  <c r="J47" i="2" s="1"/>
  <c r="H46" i="2"/>
  <c r="E46" i="2"/>
  <c r="J46" i="2" s="1"/>
  <c r="H45" i="2"/>
  <c r="E45" i="2"/>
  <c r="F45" i="2" s="1"/>
  <c r="H44" i="2"/>
  <c r="E44" i="2"/>
  <c r="J44" i="2" s="1"/>
  <c r="H43" i="2"/>
  <c r="E43" i="2"/>
  <c r="J43" i="2" s="1"/>
  <c r="H42" i="2"/>
  <c r="E42" i="2"/>
  <c r="J42" i="2" s="1"/>
  <c r="H41" i="2"/>
  <c r="E41" i="2"/>
  <c r="F41" i="2" s="1"/>
  <c r="I41" i="2" s="1"/>
  <c r="H40" i="2"/>
  <c r="E40" i="2"/>
  <c r="J40" i="2" s="1"/>
  <c r="H39" i="2"/>
  <c r="E39" i="2"/>
  <c r="J39" i="2" s="1"/>
  <c r="H38" i="2"/>
  <c r="E38" i="2"/>
  <c r="F38" i="2" s="1"/>
  <c r="I38" i="2" s="1"/>
  <c r="H37" i="2"/>
  <c r="E37" i="2"/>
  <c r="F37" i="2" s="1"/>
  <c r="H36" i="2"/>
  <c r="E36" i="2"/>
  <c r="F36" i="2" s="1"/>
  <c r="I36" i="2" s="1"/>
  <c r="H35" i="2"/>
  <c r="E35" i="2"/>
  <c r="J35" i="2" s="1"/>
  <c r="H34" i="2"/>
  <c r="E34" i="2"/>
  <c r="F34" i="2" s="1"/>
  <c r="H33" i="2"/>
  <c r="E33" i="2"/>
  <c r="J33" i="2" s="1"/>
  <c r="H32" i="2"/>
  <c r="E32" i="2"/>
  <c r="F32" i="2" s="1"/>
  <c r="I32" i="2" s="1"/>
  <c r="H31" i="2"/>
  <c r="E31" i="2"/>
  <c r="J31" i="2" s="1"/>
  <c r="H30" i="2"/>
  <c r="E30" i="2"/>
  <c r="F30" i="2" s="1"/>
  <c r="I30" i="2" s="1"/>
  <c r="H29" i="2"/>
  <c r="E29" i="2"/>
  <c r="F29" i="2" s="1"/>
  <c r="H28" i="2"/>
  <c r="E28" i="2"/>
  <c r="J28" i="2" s="1"/>
  <c r="H27" i="2"/>
  <c r="E27" i="2"/>
  <c r="J27" i="2" s="1"/>
  <c r="H26" i="2"/>
  <c r="E26" i="2"/>
  <c r="F26" i="2" s="1"/>
  <c r="H25" i="2"/>
  <c r="E25" i="2"/>
  <c r="J25" i="2" s="1"/>
  <c r="H24" i="2"/>
  <c r="E24" i="2"/>
  <c r="J24" i="2" s="1"/>
  <c r="H23" i="2"/>
  <c r="F23" i="2"/>
  <c r="I23" i="2" s="1"/>
  <c r="E23" i="2"/>
  <c r="J23" i="2" s="1"/>
  <c r="H22" i="2"/>
  <c r="E22" i="2"/>
  <c r="F22" i="2" s="1"/>
  <c r="I22" i="2" s="1"/>
  <c r="H21" i="2"/>
  <c r="E21" i="2"/>
  <c r="J21" i="2" s="1"/>
  <c r="H20" i="2"/>
  <c r="E20" i="2"/>
  <c r="J20" i="2" s="1"/>
  <c r="H19" i="2"/>
  <c r="E19" i="2"/>
  <c r="J19" i="2" s="1"/>
  <c r="H18" i="2"/>
  <c r="E18" i="2"/>
  <c r="F18" i="2" s="1"/>
  <c r="I18" i="2" s="1"/>
  <c r="H17" i="2"/>
  <c r="E17" i="2"/>
  <c r="J17" i="2" s="1"/>
  <c r="H16" i="2"/>
  <c r="E16" i="2"/>
  <c r="F16" i="2" s="1"/>
  <c r="I16" i="2" s="1"/>
  <c r="H15" i="2"/>
  <c r="E15" i="2"/>
  <c r="J15" i="2" s="1"/>
  <c r="H14" i="2"/>
  <c r="E14" i="2"/>
  <c r="F14" i="2" s="1"/>
  <c r="H13" i="2"/>
  <c r="E13" i="2"/>
  <c r="J13" i="2" s="1"/>
  <c r="H12" i="2"/>
  <c r="E12" i="2"/>
  <c r="J12" i="2" s="1"/>
  <c r="E11" i="2"/>
  <c r="J11" i="2" s="1"/>
  <c r="F47" i="2" l="1"/>
  <c r="I47" i="2" s="1"/>
  <c r="F13" i="2"/>
  <c r="I13" i="2" s="1"/>
  <c r="F31" i="2"/>
  <c r="I31" i="2" s="1"/>
  <c r="I26" i="2"/>
  <c r="F39" i="2"/>
  <c r="I39" i="2" s="1"/>
  <c r="I45" i="2"/>
  <c r="I34" i="2"/>
  <c r="F33" i="2"/>
  <c r="I33" i="2" s="1"/>
  <c r="F15" i="2"/>
  <c r="I15" i="2" s="1"/>
  <c r="F21" i="2"/>
  <c r="I21" i="2" s="1"/>
  <c r="F43" i="2"/>
  <c r="I43" i="2" s="1"/>
  <c r="F51" i="2"/>
  <c r="I51" i="2" s="1"/>
  <c r="F19" i="2"/>
  <c r="I19" i="2" s="1"/>
  <c r="F25" i="2"/>
  <c r="I25" i="2" s="1"/>
  <c r="F46" i="2"/>
  <c r="I46" i="2" s="1"/>
  <c r="I14" i="2"/>
  <c r="F17" i="2"/>
  <c r="I17" i="2" s="1"/>
  <c r="F27" i="2"/>
  <c r="I27" i="2" s="1"/>
  <c r="I29" i="2"/>
  <c r="F35" i="2"/>
  <c r="I35" i="2" s="1"/>
  <c r="I37" i="2"/>
  <c r="F42" i="2"/>
  <c r="I42" i="2" s="1"/>
  <c r="F50" i="2"/>
  <c r="I50" i="2" s="1"/>
  <c r="J16" i="2"/>
  <c r="J32" i="2"/>
  <c r="J36" i="2"/>
  <c r="F11" i="2"/>
  <c r="I11" i="2" s="1"/>
  <c r="F12" i="2"/>
  <c r="I12" i="2" s="1"/>
  <c r="F20" i="2"/>
  <c r="I20" i="2" s="1"/>
  <c r="F24" i="2"/>
  <c r="I24" i="2" s="1"/>
  <c r="F28" i="2"/>
  <c r="I28" i="2" s="1"/>
  <c r="J29" i="2"/>
  <c r="J37" i="2"/>
  <c r="F40" i="2"/>
  <c r="I40" i="2" s="1"/>
  <c r="J41" i="2"/>
  <c r="F44" i="2"/>
  <c r="I44" i="2" s="1"/>
  <c r="J45" i="2"/>
  <c r="F48" i="2"/>
  <c r="I48" i="2" s="1"/>
  <c r="J49" i="2"/>
  <c r="J14" i="2"/>
  <c r="J18" i="2"/>
  <c r="J22" i="2"/>
  <c r="J26" i="2"/>
  <c r="J30" i="2"/>
  <c r="J34" i="2"/>
  <c r="J38" i="2"/>
  <c r="H46" i="1" l="1"/>
  <c r="E46" i="1"/>
  <c r="J46" i="1" s="1"/>
  <c r="H45" i="1"/>
  <c r="E45" i="1"/>
  <c r="J45" i="1" s="1"/>
  <c r="H44" i="1"/>
  <c r="E44" i="1"/>
  <c r="F44" i="1" s="1"/>
  <c r="H43" i="1"/>
  <c r="E43" i="1"/>
  <c r="J43" i="1" s="1"/>
  <c r="H42" i="1"/>
  <c r="E42" i="1"/>
  <c r="J42" i="1" s="1"/>
  <c r="H41" i="1"/>
  <c r="E41" i="1"/>
  <c r="J41" i="1" s="1"/>
  <c r="H40" i="1"/>
  <c r="E40" i="1"/>
  <c r="F40" i="1" s="1"/>
  <c r="I40" i="1" s="1"/>
  <c r="H39" i="1"/>
  <c r="E39" i="1"/>
  <c r="J39" i="1" s="1"/>
  <c r="H38" i="1"/>
  <c r="E38" i="1"/>
  <c r="J38" i="1" s="1"/>
  <c r="H37" i="1"/>
  <c r="E37" i="1"/>
  <c r="J37" i="1" s="1"/>
  <c r="H36" i="1"/>
  <c r="E36" i="1"/>
  <c r="F36" i="1" s="1"/>
  <c r="H35" i="1"/>
  <c r="E35" i="1"/>
  <c r="F35" i="1" s="1"/>
  <c r="H34" i="1"/>
  <c r="E34" i="1"/>
  <c r="J34" i="1" s="1"/>
  <c r="H33" i="1"/>
  <c r="E33" i="1"/>
  <c r="J33" i="1" s="1"/>
  <c r="H32" i="1"/>
  <c r="E32" i="1"/>
  <c r="F32" i="1" s="1"/>
  <c r="I32" i="1" s="1"/>
  <c r="H31" i="1"/>
  <c r="E31" i="1"/>
  <c r="F31" i="1" s="1"/>
  <c r="H30" i="1"/>
  <c r="E30" i="1"/>
  <c r="J30" i="1" s="1"/>
  <c r="H29" i="1"/>
  <c r="E29" i="1"/>
  <c r="J29" i="1" s="1"/>
  <c r="H28" i="1"/>
  <c r="E28" i="1"/>
  <c r="F28" i="1" s="1"/>
  <c r="H27" i="1"/>
  <c r="E27" i="1"/>
  <c r="F27" i="1" s="1"/>
  <c r="H26" i="1"/>
  <c r="E26" i="1"/>
  <c r="J26" i="1" s="1"/>
  <c r="H25" i="1"/>
  <c r="E25" i="1"/>
  <c r="J25" i="1" s="1"/>
  <c r="H24" i="1"/>
  <c r="E24" i="1"/>
  <c r="F24" i="1" s="1"/>
  <c r="H23" i="1"/>
  <c r="E23" i="1"/>
  <c r="F23" i="1" s="1"/>
  <c r="I23" i="1" s="1"/>
  <c r="H22" i="1"/>
  <c r="E22" i="1"/>
  <c r="J22" i="1" s="1"/>
  <c r="H21" i="1"/>
  <c r="E21" i="1"/>
  <c r="J21" i="1" s="1"/>
  <c r="H20" i="1"/>
  <c r="E20" i="1"/>
  <c r="F20" i="1" s="1"/>
  <c r="H19" i="1"/>
  <c r="E19" i="1"/>
  <c r="F19" i="1" s="1"/>
  <c r="H18" i="1"/>
  <c r="E18" i="1"/>
  <c r="J18" i="1" s="1"/>
  <c r="H17" i="1"/>
  <c r="E17" i="1"/>
  <c r="J17" i="1" s="1"/>
  <c r="H16" i="1"/>
  <c r="E16" i="1"/>
  <c r="F16" i="1" s="1"/>
  <c r="I16" i="1" s="1"/>
  <c r="E15" i="1"/>
  <c r="F15" i="1" s="1"/>
  <c r="I15" i="1" s="1"/>
  <c r="H14" i="1"/>
  <c r="E14" i="1"/>
  <c r="H13" i="1"/>
  <c r="E13" i="1"/>
  <c r="J13" i="1" s="1"/>
  <c r="H12" i="1"/>
  <c r="E12" i="1"/>
  <c r="F12" i="1" s="1"/>
  <c r="F22" i="1" l="1"/>
  <c r="F45" i="1"/>
  <c r="I45" i="1" s="1"/>
  <c r="I31" i="1"/>
  <c r="F30" i="1"/>
  <c r="I30" i="1" s="1"/>
  <c r="F38" i="1"/>
  <c r="I38" i="1" s="1"/>
  <c r="I22" i="1"/>
  <c r="I24" i="1"/>
  <c r="I19" i="1"/>
  <c r="F26" i="1"/>
  <c r="I26" i="1" s="1"/>
  <c r="I28" i="1"/>
  <c r="I35" i="1"/>
  <c r="F42" i="1"/>
  <c r="I42" i="1" s="1"/>
  <c r="I44" i="1"/>
  <c r="F13" i="1"/>
  <c r="I13" i="1" s="1"/>
  <c r="F18" i="1"/>
  <c r="I18" i="1" s="1"/>
  <c r="I20" i="1"/>
  <c r="I27" i="1"/>
  <c r="F34" i="1"/>
  <c r="I34" i="1" s="1"/>
  <c r="I36" i="1"/>
  <c r="I12" i="1"/>
  <c r="F17" i="1"/>
  <c r="I17" i="1" s="1"/>
  <c r="F25" i="1"/>
  <c r="I25" i="1" s="1"/>
  <c r="F33" i="1"/>
  <c r="I33" i="1" s="1"/>
  <c r="F41" i="1"/>
  <c r="I41" i="1" s="1"/>
  <c r="F46" i="1"/>
  <c r="I46" i="1" s="1"/>
  <c r="F14" i="1"/>
  <c r="I14" i="1" s="1"/>
  <c r="J14" i="1" s="1"/>
  <c r="F21" i="1"/>
  <c r="I21" i="1" s="1"/>
  <c r="F29" i="1"/>
  <c r="I29" i="1" s="1"/>
  <c r="F37" i="1"/>
  <c r="I37" i="1" s="1"/>
  <c r="J15" i="1"/>
  <c r="J19" i="1"/>
  <c r="J23" i="1"/>
  <c r="J27" i="1"/>
  <c r="J31" i="1"/>
  <c r="J35" i="1"/>
  <c r="J12" i="1"/>
  <c r="J16" i="1"/>
  <c r="J20" i="1"/>
  <c r="J24" i="1"/>
  <c r="J28" i="1"/>
  <c r="J32" i="1"/>
  <c r="J36" i="1"/>
  <c r="F39" i="1"/>
  <c r="I39" i="1" s="1"/>
  <c r="J40" i="1"/>
  <c r="F43" i="1"/>
  <c r="I43" i="1" s="1"/>
  <c r="J44" i="1"/>
</calcChain>
</file>

<file path=xl/comments1.xml><?xml version="1.0" encoding="utf-8"?>
<comments xmlns="http://schemas.openxmlformats.org/spreadsheetml/2006/main">
  <authors>
    <author>User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Specify correct</t>
        </r>
        <r>
          <rPr>
            <sz val="9"/>
            <color indexed="81"/>
            <rFont val="Tahoma"/>
            <family val="2"/>
          </rPr>
          <t xml:space="preserve"> percentage 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Specify correct percentage</t>
        </r>
      </text>
    </comment>
  </commentList>
</comments>
</file>

<file path=xl/sharedStrings.xml><?xml version="1.0" encoding="utf-8"?>
<sst xmlns="http://schemas.openxmlformats.org/spreadsheetml/2006/main" count="577" uniqueCount="232">
  <si>
    <t xml:space="preserve">           SOUTH EASTERN UNIVERSITY OF SRI LANKA</t>
  </si>
  <si>
    <t xml:space="preserve">          EXAMINATIONS DIVISION</t>
  </si>
  <si>
    <t xml:space="preserve">Name of Examination       </t>
  </si>
  <si>
    <r>
      <t xml:space="preserve">: </t>
    </r>
    <r>
      <rPr>
        <b/>
        <sz val="11"/>
        <color rgb="FFFF0000"/>
        <rFont val="Clarendon Condensed"/>
        <family val="1"/>
      </rPr>
      <t>First, Second &amp; Third</t>
    </r>
    <r>
      <rPr>
        <b/>
        <sz val="11"/>
        <rFont val="Clarendon Condensed"/>
        <family val="1"/>
      </rPr>
      <t xml:space="preserve">  Examination in Faculty of Applied Sciences -2016/2017</t>
    </r>
  </si>
  <si>
    <t xml:space="preserve">Semester                          </t>
  </si>
  <si>
    <t>: II,  January -2019</t>
  </si>
  <si>
    <t>Subject Code</t>
  </si>
  <si>
    <t>:</t>
  </si>
  <si>
    <t xml:space="preserve">Title of the paper </t>
  </si>
  <si>
    <t xml:space="preserve">: </t>
  </si>
  <si>
    <t>S. No.</t>
  </si>
  <si>
    <t>Candidate's
Index No</t>
  </si>
  <si>
    <t>1st Marking
100%</t>
  </si>
  <si>
    <t>2nd Marking
100%</t>
  </si>
  <si>
    <t>Theory Average
100%</t>
  </si>
  <si>
    <r>
      <t xml:space="preserve">Converted </t>
    </r>
    <r>
      <rPr>
        <b/>
        <sz val="9"/>
        <rFont val="Clarendon Condensed"/>
        <family val="1"/>
      </rPr>
      <t>(T)</t>
    </r>
  </si>
  <si>
    <t>Assessment 100%</t>
  </si>
  <si>
    <r>
      <t xml:space="preserve">Converted </t>
    </r>
    <r>
      <rPr>
        <b/>
        <sz val="9"/>
        <rFont val="Clarendon Condensed"/>
        <family val="1"/>
      </rPr>
      <t>(CA)</t>
    </r>
  </si>
  <si>
    <r>
      <t xml:space="preserve">Total </t>
    </r>
    <r>
      <rPr>
        <b/>
        <sz val="8"/>
        <rFont val="Clarendon Condensed"/>
        <family val="1"/>
      </rPr>
      <t>(T+CA)</t>
    </r>
  </si>
  <si>
    <t>Grade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</si>
  <si>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</si>
  <si>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</si>
  <si>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</si>
  <si>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</si>
  <si>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</si>
  <si>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</si>
  <si>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</si>
  <si>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</si>
  <si>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</si>
  <si>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</si>
  <si>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</si>
  <si>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</si>
  <si>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</si>
  <si>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</si>
  <si>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</si>
  <si>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</si>
  <si>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</si>
  <si>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</si>
  <si>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</si>
  <si>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</si>
  <si>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</si>
  <si>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</si>
  <si>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</si>
  <si>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</si>
  <si>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</si>
  <si>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</si>
  <si>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</si>
  <si>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</si>
  <si>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</si>
  <si>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</si>
  <si>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</si>
  <si>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</si>
  <si>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</si>
  <si>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</si>
  <si>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</si>
  <si>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……………………………</t>
  </si>
  <si>
    <t>………………………</t>
  </si>
  <si>
    <t>Lecturer in Charge</t>
  </si>
  <si>
    <t>Head of Department</t>
  </si>
  <si>
    <t>Dean/FAS</t>
  </si>
  <si>
    <t>: End Semester  Examination in Faculty of Engineering  -  2016/2017</t>
  </si>
  <si>
    <t>: II -  January -2019</t>
  </si>
  <si>
    <t xml:space="preserve">Code &amp; Title of the paper </t>
  </si>
  <si>
    <t>Average
100%</t>
  </si>
  <si>
    <r>
      <t xml:space="preserve">Converted </t>
    </r>
    <r>
      <rPr>
        <b/>
        <sz val="9"/>
        <rFont val="Clarendon Condensed"/>
        <family val="1"/>
      </rPr>
      <t>(E)</t>
    </r>
  </si>
  <si>
    <r>
      <t xml:space="preserve">Total </t>
    </r>
    <r>
      <rPr>
        <b/>
        <sz val="8"/>
        <rFont val="Clarendon Condensed"/>
        <family val="1"/>
      </rPr>
      <t>(E+CA)</t>
    </r>
  </si>
  <si>
    <t>36</t>
  </si>
  <si>
    <t>37</t>
  </si>
  <si>
    <t>38</t>
  </si>
  <si>
    <t>39</t>
  </si>
  <si>
    <t>40</t>
  </si>
  <si>
    <t>41</t>
  </si>
  <si>
    <t>…………………………</t>
  </si>
  <si>
    <t>Date</t>
  </si>
  <si>
    <t>Faculty of Islamic Studies and Arabic Language</t>
  </si>
  <si>
    <t xml:space="preserve">Name of Examination           :       </t>
  </si>
  <si>
    <t xml:space="preserve">1st / 2nd / 3rd / 4th  Examination    </t>
  </si>
  <si>
    <t xml:space="preserve">Academic Year                      :       </t>
  </si>
  <si>
    <t>2016/2017</t>
  </si>
  <si>
    <t>Semester                                :</t>
  </si>
  <si>
    <t>I / II</t>
  </si>
  <si>
    <t>Period of Exam                      :</t>
  </si>
  <si>
    <t>January / February - 2019</t>
  </si>
  <si>
    <t>Subject Code  of the paper    :</t>
  </si>
  <si>
    <t xml:space="preserve"> </t>
  </si>
  <si>
    <t>Subject Title of the paper     :</t>
  </si>
  <si>
    <t>Assignment (CA)</t>
  </si>
  <si>
    <t>……………………………….</t>
  </si>
  <si>
    <t>Dean / FIA</t>
  </si>
  <si>
    <t>Date:</t>
  </si>
  <si>
    <t xml:space="preserve">      EXAMINATIONS DIVISION</t>
  </si>
  <si>
    <t>Name of Examination:</t>
  </si>
  <si>
    <r>
      <rPr>
        <b/>
        <sz val="11"/>
        <color rgb="FFC00000"/>
        <rFont val="Clarendon Condensed"/>
        <family val="1"/>
      </rPr>
      <t xml:space="preserve">First </t>
    </r>
    <r>
      <rPr>
        <b/>
        <sz val="11"/>
        <color theme="5" tint="-0.499984740745262"/>
        <rFont val="Clarendon Condensed"/>
        <family val="1"/>
      </rPr>
      <t xml:space="preserve">Examination in </t>
    </r>
    <r>
      <rPr>
        <b/>
        <sz val="11"/>
        <color rgb="FFC00000"/>
        <rFont val="Clarendon Condensed"/>
        <family val="1"/>
      </rPr>
      <t>B com</t>
    </r>
    <r>
      <rPr>
        <b/>
        <sz val="11"/>
        <color theme="5" tint="-0.499984740745262"/>
        <rFont val="Clarendon Condensed"/>
        <family val="1"/>
      </rPr>
      <t xml:space="preserve"> -  2016 / 2017</t>
    </r>
  </si>
  <si>
    <t xml:space="preserve">        &lt;----</t>
  </si>
  <si>
    <t>Red Letter may be change relevant year &amp; course</t>
  </si>
  <si>
    <t xml:space="preserve">Semester : </t>
  </si>
  <si>
    <t>II -  March / April - 2019</t>
  </si>
  <si>
    <t>Code &amp; Title of the paper :</t>
  </si>
  <si>
    <t xml:space="preserve">Candidate's
</t>
  </si>
  <si>
    <t xml:space="preserve">1st Marking
</t>
  </si>
  <si>
    <t xml:space="preserve">2nd Marking
</t>
  </si>
  <si>
    <t xml:space="preserve">Average
</t>
  </si>
  <si>
    <t xml:space="preserve">Converted
</t>
  </si>
  <si>
    <t xml:space="preserve">Assignment
</t>
  </si>
  <si>
    <t>Total</t>
  </si>
  <si>
    <t>Grading</t>
  </si>
  <si>
    <t xml:space="preserve">
Index No</t>
  </si>
  <si>
    <t xml:space="preserve">
100%</t>
  </si>
  <si>
    <t xml:space="preserve">This raw may be change </t>
  </si>
  <si>
    <t>ab</t>
  </si>
  <si>
    <t>42</t>
  </si>
  <si>
    <t>43</t>
  </si>
  <si>
    <t>44</t>
  </si>
  <si>
    <t>45</t>
  </si>
  <si>
    <t xml:space="preserve"> ……………………………</t>
  </si>
  <si>
    <t xml:space="preserve">     ................................</t>
  </si>
  <si>
    <t>Initials of  Examiners</t>
  </si>
  <si>
    <t>Date:.................................</t>
  </si>
  <si>
    <t>Repeat Candidates</t>
  </si>
  <si>
    <t>Converted
80%</t>
  </si>
  <si>
    <t>Assignment/
Tutorial 20%</t>
  </si>
  <si>
    <t>***</t>
  </si>
  <si>
    <t>Grade Counting</t>
  </si>
  <si>
    <t>75 - 100</t>
  </si>
  <si>
    <t>A+</t>
  </si>
  <si>
    <t>70 - 74</t>
  </si>
  <si>
    <t>A</t>
  </si>
  <si>
    <t>65 - 69</t>
  </si>
  <si>
    <t>A-</t>
  </si>
  <si>
    <t>60 - 64</t>
  </si>
  <si>
    <t>B+</t>
  </si>
  <si>
    <t>55 - 59</t>
  </si>
  <si>
    <t>B</t>
  </si>
  <si>
    <t>50 - 54</t>
  </si>
  <si>
    <t>B-</t>
  </si>
  <si>
    <t>45 - 49</t>
  </si>
  <si>
    <t>C+</t>
  </si>
  <si>
    <t>40 - 44</t>
  </si>
  <si>
    <t>C</t>
  </si>
  <si>
    <t>35 - 39</t>
  </si>
  <si>
    <t>C-</t>
  </si>
  <si>
    <t>30 - 34</t>
  </si>
  <si>
    <t>D+</t>
  </si>
  <si>
    <t>25 - 29</t>
  </si>
  <si>
    <t>D</t>
  </si>
  <si>
    <t>00 - 24</t>
  </si>
  <si>
    <t>E</t>
  </si>
  <si>
    <t>Absentia</t>
  </si>
  <si>
    <t>Confidential</t>
  </si>
  <si>
    <t>Faculty of Arts &amp; Culture</t>
  </si>
  <si>
    <t xml:space="preserve">                  Ex. No. FAC 02/19</t>
  </si>
  <si>
    <t>SOUTH EASTERN UNIVERSITY OF SRI LANKA</t>
  </si>
  <si>
    <r>
      <t xml:space="preserve">Name of Examination: </t>
    </r>
    <r>
      <rPr>
        <sz val="13"/>
        <rFont val="Univers Condensed"/>
        <family val="2"/>
      </rPr>
      <t>First Year Examination in Arts - 2016/2017</t>
    </r>
  </si>
  <si>
    <t>Semester : II, January / Februay  2019</t>
  </si>
  <si>
    <t xml:space="preserve">Code &amp; Title of the paper : </t>
  </si>
  <si>
    <t>S.N.</t>
  </si>
  <si>
    <t>Converted
60%</t>
  </si>
  <si>
    <t>Assignment/
Tutorial 40%</t>
  </si>
  <si>
    <t>……………………………………………</t>
  </si>
  <si>
    <t xml:space="preserve">                       …..………………………………………….…</t>
  </si>
  <si>
    <t xml:space="preserve">        Initials of Examiner</t>
  </si>
  <si>
    <t xml:space="preserve">               Head of Department</t>
  </si>
  <si>
    <t>Date : ……………………………………</t>
  </si>
  <si>
    <r>
      <rPr>
        <b/>
        <sz val="10"/>
        <rFont val="Times New Roman"/>
        <family val="1"/>
      </rPr>
      <t xml:space="preserve">...................................
</t>
    </r>
    <r>
      <rPr>
        <b/>
        <sz val="10"/>
        <rFont val="Times New Roman"/>
        <family val="1"/>
      </rPr>
      <t>Head of the Department</t>
    </r>
  </si>
  <si>
    <t xml:space="preserve">    Date:.................................</t>
  </si>
  <si>
    <r>
      <rPr>
        <b/>
        <sz val="10"/>
        <rFont val="Times New Roman"/>
        <family val="1"/>
      </rPr>
      <t xml:space="preserve">...…………………
</t>
    </r>
    <r>
      <rPr>
        <b/>
        <sz val="10"/>
        <rFont val="Times New Roman"/>
        <family val="1"/>
      </rPr>
      <t xml:space="preserve">Initial of Examiner(s)                                              </t>
    </r>
  </si>
  <si>
    <t>0 - 29</t>
  </si>
  <si>
    <t>ISE</t>
  </si>
  <si>
    <t>ICA</t>
  </si>
  <si>
    <t>75 - 89</t>
  </si>
  <si>
    <t>CA &amp; ESE &lt;30%</t>
  </si>
  <si>
    <t>90 - 100</t>
  </si>
  <si>
    <r>
      <rPr>
        <b/>
        <i/>
        <sz val="11"/>
        <rFont val="Calibri"/>
        <family val="2"/>
      </rPr>
      <t>AB</t>
    </r>
  </si>
  <si>
    <t>Not applicable for 2017 Batch</t>
  </si>
  <si>
    <t xml:space="preserve">ESE Percentage </t>
  </si>
  <si>
    <t>CA percentage</t>
  </si>
  <si>
    <r>
      <rPr>
        <b/>
        <sz val="10"/>
        <rFont val="Times New Roman"/>
        <family val="1"/>
      </rPr>
      <t>Grade</t>
    </r>
  </si>
  <si>
    <t>Roundup</t>
  </si>
  <si>
    <r>
      <rPr>
        <b/>
        <sz val="10"/>
        <rFont val="Times New Roman"/>
        <family val="1"/>
      </rPr>
      <t xml:space="preserve">Cont. Assesment (CA) </t>
    </r>
    <r>
      <rPr>
        <b/>
        <sz val="10"/>
        <color rgb="FFFF0000"/>
        <rFont val="Times New Roman"/>
        <family val="1"/>
      </rPr>
      <t>40%</t>
    </r>
  </si>
  <si>
    <t>Cont. Assesment 
(CA) 100%</t>
  </si>
  <si>
    <r>
      <t xml:space="preserve">Converted
(ESE) </t>
    </r>
    <r>
      <rPr>
        <b/>
        <sz val="10"/>
        <color rgb="FFFF0000"/>
        <rFont val="Times New Roman"/>
        <family val="1"/>
      </rPr>
      <t>60%</t>
    </r>
  </si>
  <si>
    <t>Average 
(ESE) 100%</t>
  </si>
  <si>
    <t>2nd 
Marking
100%</t>
  </si>
  <si>
    <t>1st 
Marking
100%</t>
  </si>
  <si>
    <r>
      <rPr>
        <b/>
        <sz val="10"/>
        <rFont val="Times New Roman"/>
        <family val="1"/>
      </rPr>
      <t xml:space="preserve">Candidate' s
</t>
    </r>
    <r>
      <rPr>
        <b/>
        <sz val="10"/>
        <rFont val="Times New Roman"/>
        <family val="1"/>
      </rPr>
      <t>Index No</t>
    </r>
  </si>
  <si>
    <r>
      <rPr>
        <b/>
        <sz val="10"/>
        <rFont val="Times New Roman"/>
        <family val="1"/>
      </rPr>
      <t xml:space="preserve">S.
</t>
    </r>
    <r>
      <rPr>
        <b/>
        <sz val="10"/>
        <rFont val="Times New Roman"/>
        <family val="1"/>
      </rPr>
      <t>No.</t>
    </r>
  </si>
  <si>
    <t>CIS12012 - Social Computing</t>
  </si>
  <si>
    <r>
      <rPr>
        <b/>
        <sz val="10"/>
        <rFont val="Times New Roman"/>
        <family val="1"/>
      </rPr>
      <t>Code &amp; Title of the paper :</t>
    </r>
  </si>
  <si>
    <t>Semester II</t>
  </si>
  <si>
    <r>
      <rPr>
        <b/>
        <sz val="10"/>
        <rFont val="Times New Roman"/>
        <family val="1"/>
      </rPr>
      <t>Semester :</t>
    </r>
  </si>
  <si>
    <t>Second Examination in Bachelor of ICT - 2016 / 2017</t>
  </si>
  <si>
    <t xml:space="preserve">Name of Examination: </t>
  </si>
  <si>
    <r>
      <rPr>
        <b/>
        <sz val="13"/>
        <rFont val="Times New Roman"/>
        <family val="1"/>
      </rPr>
      <t xml:space="preserve">SOUTH EASTERN UNIVERSITY OF SRI LANKA
</t>
    </r>
    <r>
      <rPr>
        <b/>
        <sz val="11"/>
        <rFont val="Times New Roman"/>
        <family val="1"/>
      </rPr>
      <t>EXAMINATIONS DIVISION</t>
    </r>
  </si>
  <si>
    <t>0 - 34</t>
  </si>
  <si>
    <t>E(ESA)</t>
  </si>
  <si>
    <t>75 - 79</t>
  </si>
  <si>
    <t>E(CA)</t>
  </si>
  <si>
    <t>80 - 84</t>
  </si>
  <si>
    <t>85 - 100</t>
  </si>
  <si>
    <t>Applicable for 2017 Batch onwards</t>
  </si>
  <si>
    <r>
      <t xml:space="preserve">CA&lt;30% &amp; ESE ≥ </t>
    </r>
    <r>
      <rPr>
        <sz val="10"/>
        <color theme="1"/>
        <rFont val="Times New Roman"/>
        <family val="1"/>
      </rPr>
      <t>30%</t>
    </r>
  </si>
  <si>
    <r>
      <t xml:space="preserve">ESE&lt;30% &amp; CA </t>
    </r>
    <r>
      <rPr>
        <sz val="10"/>
        <color rgb="FF000000"/>
        <rFont val="Calibri"/>
        <family val="2"/>
      </rPr>
      <t>≥</t>
    </r>
    <r>
      <rPr>
        <sz val="10"/>
        <color rgb="FF000000"/>
        <rFont val="Times New Roman"/>
        <family val="1"/>
      </rPr>
      <t xml:space="preserve"> </t>
    </r>
    <r>
      <rPr>
        <sz val="10"/>
        <color theme="1"/>
        <rFont val="Calibri"/>
        <family val="2"/>
        <scheme val="minor"/>
      </rPr>
      <t>30%</t>
    </r>
  </si>
  <si>
    <t>ICT001</t>
  </si>
  <si>
    <t>ICT002</t>
  </si>
  <si>
    <t>ICT003</t>
  </si>
  <si>
    <t>ICT004</t>
  </si>
  <si>
    <t>ICT005</t>
  </si>
  <si>
    <t>ICT006</t>
  </si>
  <si>
    <t>ICT007</t>
  </si>
  <si>
    <t>ICT008</t>
  </si>
  <si>
    <t>ICT009</t>
  </si>
  <si>
    <t>ICT010</t>
  </si>
  <si>
    <t>ICT011</t>
  </si>
  <si>
    <t>ICT012</t>
  </si>
  <si>
    <t>ICT013</t>
  </si>
  <si>
    <t>ICT014</t>
  </si>
  <si>
    <t>ICT015</t>
  </si>
  <si>
    <t>ICT016</t>
  </si>
  <si>
    <t>ICT017</t>
  </si>
  <si>
    <t>ICT018</t>
  </si>
  <si>
    <t>ICT019</t>
  </si>
  <si>
    <t>ICT020</t>
  </si>
  <si>
    <t>Average 
(ESA) 100%</t>
  </si>
  <si>
    <r>
      <t xml:space="preserve">Converted
(ESA) </t>
    </r>
    <r>
      <rPr>
        <b/>
        <sz val="10"/>
        <color rgb="FFFF0000"/>
        <rFont val="Times New Roman"/>
        <family val="1"/>
      </rPr>
      <t>60%</t>
    </r>
  </si>
  <si>
    <t>CA&lt;40% &amp; ESA &lt;35%</t>
  </si>
  <si>
    <r>
      <t xml:space="preserve">CA&lt;40% &amp; ESA ≥ </t>
    </r>
    <r>
      <rPr>
        <sz val="10"/>
        <color theme="1"/>
        <rFont val="Times New Roman"/>
        <family val="1"/>
      </rPr>
      <t>35%</t>
    </r>
  </si>
  <si>
    <t>CA ≥ 40% &amp; ESA&lt;35%</t>
  </si>
  <si>
    <t>E(ESA&amp;CA)</t>
  </si>
  <si>
    <t xml:space="preserve">CA - Continous Assessment </t>
  </si>
  <si>
    <t>ESA - End Semester Assessment</t>
  </si>
  <si>
    <t>CA - Continuous Assessment</t>
  </si>
  <si>
    <t>ESE - End Semester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</si>
</sst>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9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5"/>
      <name val="Clarendon Condensed"/>
      <family val="1"/>
    </font>
    <font>
      <b/>
      <sz val="13"/>
      <name val="Clarendon Condensed"/>
      <family val="1"/>
    </font>
    <font>
      <sz val="12"/>
      <name val="Arial"/>
      <family val="2"/>
    </font>
    <font>
      <sz val="13"/>
      <name val="Univers Condensed"/>
      <family val="2"/>
    </font>
    <font>
      <b/>
      <sz val="13"/>
      <name val="Clarendon Condensed"/>
    </font>
    <font>
      <b/>
      <sz val="11"/>
      <name val="Clarendon Condensed"/>
      <family val="1"/>
    </font>
    <font>
      <b/>
      <sz val="11"/>
      <color rgb="FFFF0000"/>
      <name val="Clarendon Condensed"/>
      <family val="1"/>
    </font>
    <font>
      <sz val="11"/>
      <name val="Times New Roman"/>
      <family val="2"/>
    </font>
    <font>
      <b/>
      <sz val="11"/>
      <color theme="1"/>
      <name val="Times New Roman"/>
      <family val="1"/>
    </font>
    <font>
      <b/>
      <sz val="12"/>
      <name val="Clarendon Condensed"/>
      <family val="1"/>
    </font>
    <font>
      <sz val="13"/>
      <color theme="1"/>
      <name val="Clarendon Condensed"/>
    </font>
    <font>
      <sz val="13"/>
      <name val="Clarendon Condensed"/>
    </font>
    <font>
      <sz val="12"/>
      <name val="Univers Condensed"/>
      <family val="2"/>
    </font>
    <font>
      <b/>
      <sz val="11"/>
      <name val="Clarendon Condensed"/>
    </font>
    <font>
      <b/>
      <sz val="9"/>
      <name val="Clarendon Condensed"/>
      <family val="1"/>
    </font>
    <font>
      <b/>
      <sz val="8"/>
      <name val="Clarendon Condensed"/>
      <family val="1"/>
    </font>
    <font>
      <b/>
      <sz val="11"/>
      <color theme="1"/>
      <name val="Clarendon Condensed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4"/>
      <name val="Univers Condensed"/>
      <family val="2"/>
    </font>
    <font>
      <sz val="12"/>
      <name val="Calibri"/>
      <family val="2"/>
      <scheme val="minor"/>
    </font>
    <font>
      <b/>
      <u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5" tint="-0.499984740745262"/>
      <name val="Clarendon Condensed"/>
      <family val="1"/>
    </font>
    <font>
      <b/>
      <sz val="11"/>
      <color theme="5" tint="-0.499984740745262"/>
      <name val="Clarendon Condensed"/>
      <family val="1"/>
    </font>
    <font>
      <sz val="11"/>
      <color theme="1"/>
      <name val="Clarendon Condensed"/>
    </font>
    <font>
      <b/>
      <sz val="12"/>
      <color rgb="FF00B0F0"/>
      <name val="Clarendon Condensed"/>
      <family val="1"/>
    </font>
    <font>
      <sz val="11"/>
      <color rgb="FF00B0F0"/>
      <name val="Times New Roman"/>
      <family val="2"/>
    </font>
    <font>
      <sz val="13"/>
      <name val="Clarendon Condensed"/>
      <family val="1"/>
    </font>
    <font>
      <b/>
      <sz val="12"/>
      <name val="Book Antiqua"/>
      <family val="1"/>
    </font>
    <font>
      <b/>
      <sz val="12"/>
      <color theme="1"/>
      <name val="Arial "/>
    </font>
    <font>
      <b/>
      <sz val="14"/>
      <name val="Univers Condensed"/>
      <family val="2"/>
    </font>
    <font>
      <b/>
      <sz val="11"/>
      <name val="Biondi"/>
    </font>
    <font>
      <b/>
      <sz val="13"/>
      <name val="Univers Condensed"/>
      <family val="2"/>
    </font>
    <font>
      <b/>
      <sz val="11"/>
      <color rgb="FFC00000"/>
      <name val="Clarendon Condensed"/>
      <family val="1"/>
    </font>
    <font>
      <b/>
      <sz val="14"/>
      <color theme="1"/>
      <name val="Calibri"/>
      <family val="2"/>
      <scheme val="minor"/>
    </font>
    <font>
      <b/>
      <sz val="12"/>
      <color rgb="FFC00000"/>
      <name val="Univers Condensed"/>
      <family val="2"/>
    </font>
    <font>
      <sz val="12"/>
      <name val="Times New Roman"/>
      <family val="1"/>
    </font>
    <font>
      <b/>
      <sz val="10"/>
      <name val="Clarendon Condensed"/>
      <family val="1"/>
    </font>
    <font>
      <b/>
      <sz val="12"/>
      <name val="Univers Condensed"/>
      <family val="2"/>
    </font>
    <font>
      <sz val="10"/>
      <name val="Arial"/>
      <family val="2"/>
    </font>
    <font>
      <b/>
      <sz val="13"/>
      <color rgb="FFFF0000"/>
      <name val="Bell MT"/>
      <family val="1"/>
    </font>
    <font>
      <sz val="11"/>
      <name val="Arial"/>
      <family val="2"/>
    </font>
    <font>
      <sz val="14"/>
      <color rgb="FFFF0000"/>
      <name val="Univers Condensed"/>
      <family val="2"/>
    </font>
    <font>
      <sz val="11"/>
      <color theme="5" tint="-0.499984740745262"/>
      <name val="Clarendon Condensed"/>
      <family val="1"/>
    </font>
    <font>
      <b/>
      <sz val="10"/>
      <color theme="5" tint="-0.499984740745262"/>
      <name val="Clarendon Condensed"/>
      <family val="1"/>
    </font>
    <font>
      <b/>
      <sz val="10"/>
      <name val="Arial"/>
      <family val="2"/>
    </font>
    <font>
      <b/>
      <u/>
      <sz val="11"/>
      <name val="Clarendon Condensed"/>
      <family val="1"/>
    </font>
    <font>
      <sz val="10.5"/>
      <color indexed="8"/>
      <name val="Times New Roman"/>
      <family val="1"/>
    </font>
    <font>
      <b/>
      <sz val="11"/>
      <color rgb="FFC00000"/>
      <name val="Times New Roman"/>
      <family val="1"/>
    </font>
    <font>
      <b/>
      <sz val="9"/>
      <color rgb="FFFF0000"/>
      <name val="Bell MT"/>
      <family val="1"/>
    </font>
    <font>
      <b/>
      <sz val="12"/>
      <color rgb="FF002060"/>
      <name val="Bell MT"/>
      <family val="1"/>
    </font>
    <font>
      <b/>
      <sz val="11"/>
      <color theme="6" tint="-0.499984740745262"/>
      <name val="Bell MT"/>
      <family val="1"/>
    </font>
    <font>
      <b/>
      <sz val="10"/>
      <color theme="6" tint="-0.499984740745262"/>
      <name val="Bell MT"/>
      <family val="1"/>
    </font>
    <font>
      <b/>
      <sz val="16"/>
      <name val="Univers Condensed"/>
      <family val="2"/>
    </font>
    <font>
      <b/>
      <sz val="13"/>
      <name val="Univers Condensed"/>
    </font>
    <font>
      <sz val="11"/>
      <color theme="1"/>
      <name val="Univers Condensed"/>
      <family val="2"/>
    </font>
    <font>
      <sz val="10"/>
      <name val="Univers Condensed"/>
      <family val="2"/>
    </font>
    <font>
      <u/>
      <sz val="11"/>
      <color theme="1"/>
      <name val="Univers Condensed"/>
      <family val="2"/>
    </font>
    <font>
      <b/>
      <sz val="12"/>
      <name val="Univers Condensed"/>
    </font>
    <font>
      <b/>
      <sz val="10"/>
      <name val="Univers Condensed"/>
      <family val="2"/>
    </font>
    <font>
      <sz val="10"/>
      <color rgb="FF000000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Times New Roman"/>
      <family val="2"/>
    </font>
    <font>
      <b/>
      <sz val="10"/>
      <name val="Times New Roman"/>
      <family val="1"/>
    </font>
    <font>
      <b/>
      <sz val="11"/>
      <color rgb="FF000000"/>
      <name val="Times New Roman"/>
      <family val="1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b/>
      <i/>
      <sz val="11"/>
      <name val="Calibri"/>
      <family val="2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rgb="FF000000"/>
      </bottom>
      <diagonal/>
    </border>
  </borders>
  <cellStyleXfs count="9">
    <xf numFmtId="0" fontId="0" fillId="0" borderId="0"/>
    <xf numFmtId="0" fontId="1" fillId="0" borderId="0"/>
    <xf numFmtId="0" fontId="19" fillId="0" borderId="0"/>
    <xf numFmtId="0" fontId="19" fillId="0" borderId="0"/>
    <xf numFmtId="0" fontId="46" fillId="0" borderId="0"/>
    <xf numFmtId="0" fontId="19" fillId="0" borderId="0"/>
    <xf numFmtId="0" fontId="19" fillId="0" borderId="0"/>
    <xf numFmtId="0" fontId="46" fillId="0" borderId="0"/>
    <xf numFmtId="0" fontId="67" fillId="0" borderId="0"/>
  </cellStyleXfs>
  <cellXfs count="310">
    <xf numFmtId="0" fontId="0" fillId="0" borderId="0" xfId="0"/>
    <xf numFmtId="0" fontId="1" fillId="0" borderId="0" xfId="1"/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/>
    <xf numFmtId="0" fontId="1" fillId="0" borderId="0" xfId="1" applyBorder="1"/>
    <xf numFmtId="0" fontId="7" fillId="0" borderId="0" xfId="1" applyFont="1" applyFill="1" applyAlignment="1"/>
    <xf numFmtId="0" fontId="9" fillId="0" borderId="0" xfId="1" applyFont="1" applyFill="1"/>
    <xf numFmtId="0" fontId="9" fillId="0" borderId="0" xfId="1" applyFont="1" applyBorder="1"/>
    <xf numFmtId="0" fontId="10" fillId="0" borderId="0" xfId="1" applyFont="1" applyFill="1" applyBorder="1" applyAlignment="1">
      <alignment horizontal="center"/>
    </xf>
    <xf numFmtId="0" fontId="11" fillId="0" borderId="0" xfId="1" applyFont="1" applyFill="1" applyAlignment="1">
      <alignment horizontal="left"/>
    </xf>
    <xf numFmtId="0" fontId="7" fillId="0" borderId="0" xfId="1" applyFont="1" applyFill="1"/>
    <xf numFmtId="0" fontId="7" fillId="0" borderId="0" xfId="1" applyFont="1" applyFill="1" applyAlignment="1">
      <alignment horizontal="left"/>
    </xf>
    <xf numFmtId="0" fontId="1" fillId="0" borderId="0" xfId="1" applyNumberFormat="1" applyFill="1" applyBorder="1" applyAlignment="1">
      <alignment horizont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Alignment="1">
      <alignment horizontal="left"/>
    </xf>
    <xf numFmtId="0" fontId="6" fillId="0" borderId="0" xfId="1" applyFont="1"/>
    <xf numFmtId="0" fontId="12" fillId="0" borderId="0" xfId="1" applyFont="1" applyAlignment="1">
      <alignment horizontal="center"/>
    </xf>
    <xf numFmtId="0" fontId="13" fillId="0" borderId="0" xfId="1" applyFont="1"/>
    <xf numFmtId="0" fontId="11" fillId="0" borderId="0" xfId="1" applyFont="1" applyFill="1" applyBorder="1" applyAlignment="1">
      <alignment vertical="center"/>
    </xf>
    <xf numFmtId="0" fontId="9" fillId="0" borderId="0" xfId="1" applyFont="1"/>
    <xf numFmtId="0" fontId="14" fillId="0" borderId="0" xfId="1" applyFont="1" applyAlignment="1">
      <alignment horizontal="center"/>
    </xf>
    <xf numFmtId="0" fontId="14" fillId="0" borderId="0" xfId="1" applyFont="1"/>
    <xf numFmtId="0" fontId="1" fillId="0" borderId="0" xfId="1" applyAlignment="1">
      <alignment horizontal="center"/>
    </xf>
    <xf numFmtId="0" fontId="1" fillId="0" borderId="0" xfId="1" applyFill="1" applyAlignment="1">
      <alignment horizontal="center"/>
    </xf>
    <xf numFmtId="9" fontId="7" fillId="2" borderId="1" xfId="1" applyNumberFormat="1" applyFont="1" applyFill="1" applyBorder="1" applyAlignment="1">
      <alignment horizontal="center" wrapText="1"/>
    </xf>
    <xf numFmtId="9" fontId="15" fillId="3" borderId="3" xfId="1" applyNumberFormat="1" applyFont="1" applyFill="1" applyBorder="1" applyAlignment="1">
      <alignment horizontal="center" vertical="top" wrapText="1"/>
    </xf>
    <xf numFmtId="49" fontId="4" fillId="0" borderId="5" xfId="1" applyNumberFormat="1" applyFont="1" applyBorder="1" applyAlignment="1">
      <alignment horizontal="center" vertical="center"/>
    </xf>
    <xf numFmtId="0" fontId="20" fillId="0" borderId="5" xfId="2" applyFont="1" applyFill="1" applyBorder="1" applyAlignment="1">
      <alignment horizontal="center" vertical="center"/>
    </xf>
    <xf numFmtId="1" fontId="4" fillId="0" borderId="5" xfId="1" applyNumberFormat="1" applyFont="1" applyBorder="1" applyAlignment="1">
      <alignment horizontal="center" vertical="center"/>
    </xf>
    <xf numFmtId="164" fontId="4" fillId="0" borderId="5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21" fillId="0" borderId="5" xfId="1" applyNumberFormat="1" applyFont="1" applyBorder="1" applyAlignment="1">
      <alignment horizontal="center" vertical="center"/>
    </xf>
    <xf numFmtId="0" fontId="21" fillId="0" borderId="5" xfId="1" applyFont="1" applyFill="1" applyBorder="1" applyAlignment="1">
      <alignment horizontal="center" vertical="center"/>
    </xf>
    <xf numFmtId="0" fontId="22" fillId="0" borderId="0" xfId="1" applyFont="1"/>
    <xf numFmtId="0" fontId="22" fillId="0" borderId="0" xfId="1" applyFont="1" applyFill="1" applyAlignment="1">
      <alignment horizontal="center"/>
    </xf>
    <xf numFmtId="1" fontId="4" fillId="0" borderId="5" xfId="1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/>
    </xf>
    <xf numFmtId="1" fontId="23" fillId="0" borderId="5" xfId="1" applyNumberFormat="1" applyFont="1" applyBorder="1" applyAlignment="1">
      <alignment horizontal="center" vertical="center"/>
    </xf>
    <xf numFmtId="49" fontId="4" fillId="0" borderId="0" xfId="1" applyNumberFormat="1" applyFont="1" applyBorder="1" applyAlignment="1">
      <alignment horizontal="center"/>
    </xf>
    <xf numFmtId="0" fontId="4" fillId="0" borderId="0" xfId="2" applyFont="1" applyFill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center" vertical="center" wrapText="1"/>
    </xf>
    <xf numFmtId="1" fontId="23" fillId="0" borderId="0" xfId="1" applyNumberFormat="1" applyFont="1" applyBorder="1" applyAlignment="1">
      <alignment horizontal="center"/>
    </xf>
    <xf numFmtId="1" fontId="4" fillId="0" borderId="0" xfId="1" applyNumberFormat="1" applyFont="1" applyBorder="1" applyAlignment="1">
      <alignment horizontal="center" vertical="center"/>
    </xf>
    <xf numFmtId="2" fontId="4" fillId="0" borderId="0" xfId="1" applyNumberFormat="1" applyFont="1" applyFill="1" applyBorder="1" applyAlignment="1">
      <alignment horizontal="center" vertical="center" wrapText="1"/>
    </xf>
    <xf numFmtId="2" fontId="23" fillId="0" borderId="0" xfId="1" applyNumberFormat="1" applyFont="1" applyBorder="1" applyAlignment="1">
      <alignment horizontal="center"/>
    </xf>
    <xf numFmtId="1" fontId="21" fillId="0" borderId="0" xfId="1" applyNumberFormat="1" applyFont="1" applyBorder="1" applyAlignment="1">
      <alignment horizontal="center"/>
    </xf>
    <xf numFmtId="0" fontId="21" fillId="0" borderId="0" xfId="1" applyFont="1" applyFill="1" applyBorder="1" applyAlignment="1">
      <alignment horizontal="center" vertical="center"/>
    </xf>
    <xf numFmtId="0" fontId="22" fillId="0" borderId="0" xfId="1" applyFont="1" applyAlignment="1">
      <alignment horizontal="center"/>
    </xf>
    <xf numFmtId="0" fontId="24" fillId="0" borderId="0" xfId="1" applyFont="1" applyFill="1" applyAlignment="1">
      <alignment horizontal="center"/>
    </xf>
    <xf numFmtId="0" fontId="24" fillId="0" borderId="0" xfId="1" applyFont="1" applyAlignment="1">
      <alignment horizontal="center"/>
    </xf>
    <xf numFmtId="0" fontId="24" fillId="0" borderId="0" xfId="1" applyFont="1"/>
    <xf numFmtId="49" fontId="25" fillId="0" borderId="0" xfId="1" applyNumberFormat="1" applyFont="1" applyBorder="1" applyAlignment="1">
      <alignment horizontal="center"/>
    </xf>
    <xf numFmtId="0" fontId="25" fillId="0" borderId="0" xfId="2" applyFont="1" applyFill="1" applyBorder="1" applyAlignment="1">
      <alignment horizontal="center" vertical="center"/>
    </xf>
    <xf numFmtId="2" fontId="1" fillId="0" borderId="0" xfId="1" applyNumberFormat="1" applyBorder="1" applyAlignment="1">
      <alignment horizontal="center"/>
    </xf>
    <xf numFmtId="2" fontId="25" fillId="0" borderId="0" xfId="1" applyNumberFormat="1" applyFont="1" applyBorder="1" applyAlignment="1">
      <alignment horizontal="center" vertical="center"/>
    </xf>
    <xf numFmtId="2" fontId="25" fillId="0" borderId="0" xfId="1" applyNumberFormat="1" applyFont="1" applyFill="1" applyBorder="1" applyAlignment="1">
      <alignment horizontal="center" vertical="center"/>
    </xf>
    <xf numFmtId="1" fontId="25" fillId="0" borderId="0" xfId="1" applyNumberFormat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center"/>
    </xf>
    <xf numFmtId="0" fontId="1" fillId="0" borderId="0" xfId="1" applyAlignment="1">
      <alignment vertical="center"/>
    </xf>
    <xf numFmtId="0" fontId="26" fillId="0" borderId="0" xfId="1" applyFont="1" applyAlignment="1"/>
    <xf numFmtId="0" fontId="27" fillId="0" borderId="0" xfId="1" applyFont="1" applyAlignment="1"/>
    <xf numFmtId="0" fontId="28" fillId="0" borderId="0" xfId="1" applyFont="1" applyAlignment="1">
      <alignment vertical="center" wrapText="1"/>
    </xf>
    <xf numFmtId="2" fontId="21" fillId="0" borderId="0" xfId="1" applyNumberFormat="1" applyFont="1" applyBorder="1" applyAlignment="1">
      <alignment horizontal="center"/>
    </xf>
    <xf numFmtId="0" fontId="29" fillId="0" borderId="0" xfId="1" applyFont="1" applyFill="1" applyAlignment="1"/>
    <xf numFmtId="0" fontId="30" fillId="0" borderId="0" xfId="1" applyFont="1" applyFill="1" applyAlignment="1"/>
    <xf numFmtId="0" fontId="1" fillId="0" borderId="0" xfId="1" applyFill="1"/>
    <xf numFmtId="0" fontId="29" fillId="0" borderId="0" xfId="1" applyFont="1" applyFill="1" applyAlignment="1">
      <alignment horizontal="left"/>
    </xf>
    <xf numFmtId="0" fontId="30" fillId="0" borderId="0" xfId="1" applyFont="1" applyFill="1"/>
    <xf numFmtId="0" fontId="30" fillId="0" borderId="0" xfId="1" applyFont="1" applyFill="1" applyAlignment="1">
      <alignment horizontal="left"/>
    </xf>
    <xf numFmtId="0" fontId="31" fillId="0" borderId="0" xfId="1" applyFont="1" applyAlignment="1">
      <alignment horizontal="center"/>
    </xf>
    <xf numFmtId="9" fontId="15" fillId="5" borderId="3" xfId="1" applyNumberFormat="1" applyFont="1" applyFill="1" applyBorder="1" applyAlignment="1">
      <alignment horizontal="center" vertical="top" wrapText="1"/>
    </xf>
    <xf numFmtId="0" fontId="34" fillId="0" borderId="0" xfId="1" applyFont="1" applyAlignment="1">
      <alignment horizontal="center"/>
    </xf>
    <xf numFmtId="0" fontId="32" fillId="0" borderId="0" xfId="1" applyFont="1" applyAlignment="1">
      <alignment horizontal="center"/>
    </xf>
    <xf numFmtId="0" fontId="33" fillId="0" borderId="0" xfId="1" applyFont="1" applyAlignment="1">
      <alignment horizontal="center"/>
    </xf>
    <xf numFmtId="0" fontId="3" fillId="0" borderId="0" xfId="1" applyFont="1"/>
    <xf numFmtId="0" fontId="29" fillId="0" borderId="0" xfId="1" applyFont="1" applyFill="1" applyBorder="1" applyAlignment="1">
      <alignment vertical="center"/>
    </xf>
    <xf numFmtId="0" fontId="35" fillId="0" borderId="5" xfId="1" applyFont="1" applyBorder="1" applyAlignment="1">
      <alignment horizontal="center" vertical="center"/>
    </xf>
    <xf numFmtId="49" fontId="4" fillId="0" borderId="0" xfId="1" applyNumberFormat="1" applyFont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 wrapText="1"/>
    </xf>
    <xf numFmtId="1" fontId="21" fillId="0" borderId="0" xfId="1" applyNumberFormat="1" applyFont="1" applyBorder="1" applyAlignment="1">
      <alignment horizontal="center" vertical="center"/>
    </xf>
    <xf numFmtId="0" fontId="35" fillId="0" borderId="0" xfId="1" applyFont="1" applyBorder="1" applyAlignment="1">
      <alignment horizontal="center" vertical="center"/>
    </xf>
    <xf numFmtId="0" fontId="21" fillId="0" borderId="0" xfId="1" applyFont="1"/>
    <xf numFmtId="2" fontId="21" fillId="0" borderId="0" xfId="1" applyNumberFormat="1" applyFont="1" applyBorder="1" applyAlignment="1">
      <alignment horizontal="left"/>
    </xf>
    <xf numFmtId="2" fontId="10" fillId="0" borderId="0" xfId="1" applyNumberFormat="1" applyFont="1" applyBorder="1" applyAlignment="1">
      <alignment horizontal="center"/>
    </xf>
    <xf numFmtId="49" fontId="25" fillId="0" borderId="0" xfId="1" applyNumberFormat="1" applyFont="1" applyBorder="1" applyAlignment="1">
      <alignment horizontal="left"/>
    </xf>
    <xf numFmtId="0" fontId="24" fillId="0" borderId="0" xfId="0" applyFont="1" applyAlignment="1">
      <alignment horizontal="left"/>
    </xf>
    <xf numFmtId="49" fontId="3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3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1" fillId="0" borderId="0" xfId="0" applyFont="1"/>
    <xf numFmtId="49" fontId="42" fillId="0" borderId="0" xfId="0" applyNumberFormat="1" applyFont="1" applyAlignment="1">
      <alignment horizontal="left"/>
    </xf>
    <xf numFmtId="0" fontId="30" fillId="0" borderId="0" xfId="0" applyFont="1" applyAlignment="1">
      <alignment horizontal="left"/>
    </xf>
    <xf numFmtId="0" fontId="30" fillId="0" borderId="0" xfId="0" applyFont="1"/>
    <xf numFmtId="0" fontId="43" fillId="0" borderId="0" xfId="0" applyFont="1" applyAlignment="1">
      <alignment horizontal="left"/>
    </xf>
    <xf numFmtId="0" fontId="39" fillId="0" borderId="0" xfId="0" applyFont="1"/>
    <xf numFmtId="0" fontId="43" fillId="0" borderId="0" xfId="0" applyFont="1"/>
    <xf numFmtId="0" fontId="14" fillId="0" borderId="0" xfId="0" applyFont="1"/>
    <xf numFmtId="0" fontId="44" fillId="6" borderId="1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6" borderId="3" xfId="0" applyFont="1" applyFill="1" applyBorder="1" applyAlignment="1">
      <alignment horizontal="center" vertical="center"/>
    </xf>
    <xf numFmtId="9" fontId="40" fillId="5" borderId="3" xfId="1" applyNumberFormat="1" applyFont="1" applyFill="1" applyBorder="1" applyAlignment="1">
      <alignment horizontal="center" vertical="top" wrapText="1"/>
    </xf>
    <xf numFmtId="9" fontId="40" fillId="5" borderId="5" xfId="0" applyNumberFormat="1" applyFont="1" applyFill="1" applyBorder="1" applyAlignment="1">
      <alignment horizontal="center" vertical="center"/>
    </xf>
    <xf numFmtId="9" fontId="40" fillId="5" borderId="5" xfId="1" applyNumberFormat="1" applyFont="1" applyFill="1" applyBorder="1" applyAlignment="1">
      <alignment horizontal="center" vertical="top" wrapText="1"/>
    </xf>
    <xf numFmtId="0" fontId="45" fillId="0" borderId="0" xfId="0" applyFont="1"/>
    <xf numFmtId="49" fontId="14" fillId="0" borderId="6" xfId="0" applyNumberFormat="1" applyFont="1" applyBorder="1" applyAlignment="1">
      <alignment horizontal="center"/>
    </xf>
    <xf numFmtId="0" fontId="24" fillId="0" borderId="6" xfId="3" applyFont="1" applyBorder="1" applyAlignment="1">
      <alignment horizontal="left" vertical="center"/>
    </xf>
    <xf numFmtId="2" fontId="24" fillId="0" borderId="6" xfId="0" applyNumberFormat="1" applyFont="1" applyBorder="1" applyAlignment="1">
      <alignment horizontal="center" vertical="center"/>
    </xf>
    <xf numFmtId="164" fontId="24" fillId="0" borderId="5" xfId="1" applyNumberFormat="1" applyFont="1" applyBorder="1" applyAlignment="1">
      <alignment horizontal="center" vertical="center" wrapText="1"/>
    </xf>
    <xf numFmtId="1" fontId="24" fillId="0" borderId="6" xfId="0" applyNumberFormat="1" applyFont="1" applyBorder="1" applyAlignment="1">
      <alignment horizontal="center" vertical="center"/>
    </xf>
    <xf numFmtId="0" fontId="47" fillId="0" borderId="6" xfId="4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8" fillId="0" borderId="0" xfId="0" applyFont="1" applyAlignment="1">
      <alignment horizontal="center" vertical="top"/>
    </xf>
    <xf numFmtId="49" fontId="14" fillId="0" borderId="7" xfId="0" applyNumberFormat="1" applyFont="1" applyBorder="1" applyAlignment="1">
      <alignment horizontal="center"/>
    </xf>
    <xf numFmtId="0" fontId="24" fillId="0" borderId="7" xfId="5" applyFont="1" applyBorder="1" applyAlignment="1">
      <alignment horizontal="left"/>
    </xf>
    <xf numFmtId="2" fontId="24" fillId="0" borderId="7" xfId="0" applyNumberFormat="1" applyFont="1" applyBorder="1" applyAlignment="1">
      <alignment horizontal="center" vertical="center"/>
    </xf>
    <xf numFmtId="1" fontId="24" fillId="0" borderId="7" xfId="0" applyNumberFormat="1" applyFont="1" applyBorder="1" applyAlignment="1">
      <alignment horizontal="center" vertical="center"/>
    </xf>
    <xf numFmtId="0" fontId="47" fillId="0" borderId="7" xfId="4" applyFont="1" applyBorder="1" applyAlignment="1">
      <alignment horizontal="center" vertical="center"/>
    </xf>
    <xf numFmtId="0" fontId="48" fillId="0" borderId="0" xfId="0" applyFont="1" applyAlignment="1">
      <alignment horizontal="center" vertical="top" wrapText="1"/>
    </xf>
    <xf numFmtId="0" fontId="47" fillId="0" borderId="0" xfId="4" applyFont="1" applyAlignment="1">
      <alignment horizontal="center" vertical="center"/>
    </xf>
    <xf numFmtId="0" fontId="24" fillId="0" borderId="0" xfId="0" applyFont="1"/>
    <xf numFmtId="49" fontId="14" fillId="0" borderId="11" xfId="0" applyNumberFormat="1" applyFont="1" applyBorder="1" applyAlignment="1">
      <alignment horizontal="center"/>
    </xf>
    <xf numFmtId="0" fontId="24" fillId="0" borderId="11" xfId="5" applyFont="1" applyBorder="1" applyAlignment="1">
      <alignment horizontal="left"/>
    </xf>
    <xf numFmtId="2" fontId="24" fillId="0" borderId="11" xfId="0" applyNumberFormat="1" applyFont="1" applyBorder="1" applyAlignment="1">
      <alignment horizontal="center" vertical="center"/>
    </xf>
    <xf numFmtId="1" fontId="24" fillId="0" borderId="11" xfId="0" applyNumberFormat="1" applyFont="1" applyBorder="1" applyAlignment="1">
      <alignment horizontal="center" vertical="center"/>
    </xf>
    <xf numFmtId="0" fontId="47" fillId="0" borderId="11" xfId="4" applyFont="1" applyBorder="1" applyAlignment="1">
      <alignment horizontal="center" vertical="center"/>
    </xf>
    <xf numFmtId="49" fontId="14" fillId="0" borderId="0" xfId="0" applyNumberFormat="1" applyFont="1" applyAlignment="1">
      <alignment horizontal="center"/>
    </xf>
    <xf numFmtId="0" fontId="24" fillId="0" borderId="0" xfId="6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left"/>
    </xf>
    <xf numFmtId="0" fontId="50" fillId="0" borderId="0" xfId="0" applyFont="1"/>
    <xf numFmtId="0" fontId="50" fillId="0" borderId="0" xfId="0" applyFont="1" applyAlignment="1">
      <alignment horizontal="right"/>
    </xf>
    <xf numFmtId="0" fontId="43" fillId="0" borderId="0" xfId="0" applyFont="1" applyAlignment="1">
      <alignment horizontal="right"/>
    </xf>
    <xf numFmtId="0" fontId="51" fillId="0" borderId="0" xfId="0" applyFont="1" applyAlignment="1">
      <alignment horizontal="left"/>
    </xf>
    <xf numFmtId="0" fontId="51" fillId="0" borderId="0" xfId="0" applyFont="1"/>
    <xf numFmtId="0" fontId="52" fillId="0" borderId="0" xfId="0" applyFont="1"/>
    <xf numFmtId="0" fontId="53" fillId="0" borderId="0" xfId="0" applyFont="1"/>
    <xf numFmtId="0" fontId="51" fillId="0" borderId="0" xfId="0" applyFont="1" applyAlignment="1">
      <alignment horizontal="center"/>
    </xf>
    <xf numFmtId="0" fontId="3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44" fillId="6" borderId="5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0" fontId="56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58" fillId="0" borderId="12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9" fillId="0" borderId="14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7" fillId="6" borderId="5" xfId="0" applyFont="1" applyFill="1" applyBorder="1" applyAlignment="1">
      <alignment horizontal="center" vertical="center"/>
    </xf>
    <xf numFmtId="0" fontId="62" fillId="0" borderId="0" xfId="0" applyFont="1"/>
    <xf numFmtId="0" fontId="62" fillId="0" borderId="0" xfId="0" applyFont="1" applyAlignment="1">
      <alignment vertical="center"/>
    </xf>
    <xf numFmtId="0" fontId="63" fillId="0" borderId="0" xfId="1" applyFont="1"/>
    <xf numFmtId="0" fontId="64" fillId="0" borderId="0" xfId="0" applyFont="1"/>
    <xf numFmtId="0" fontId="39" fillId="0" borderId="0" xfId="1" applyFont="1"/>
    <xf numFmtId="0" fontId="5" fillId="0" borderId="0" xfId="1" applyFont="1" applyAlignment="1">
      <alignment horizontal="center" vertical="center"/>
    </xf>
    <xf numFmtId="0" fontId="65" fillId="0" borderId="5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 wrapText="1"/>
    </xf>
    <xf numFmtId="0" fontId="45" fillId="0" borderId="5" xfId="0" applyFont="1" applyBorder="1" applyAlignment="1">
      <alignment horizontal="center" vertical="center"/>
    </xf>
    <xf numFmtId="0" fontId="62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Border="1" applyAlignment="1">
      <alignment horizontal="center" vertical="center"/>
    </xf>
    <xf numFmtId="164" fontId="5" fillId="0" borderId="5" xfId="7" applyNumberFormat="1" applyFont="1" applyBorder="1" applyAlignment="1">
      <alignment horizontal="center" vertical="center"/>
    </xf>
    <xf numFmtId="164" fontId="5" fillId="0" borderId="5" xfId="1" applyNumberFormat="1" applyFont="1" applyFill="1" applyBorder="1" applyAlignment="1">
      <alignment horizontal="center" vertical="center"/>
    </xf>
    <xf numFmtId="1" fontId="39" fillId="0" borderId="5" xfId="1" applyNumberFormat="1" applyFont="1" applyBorder="1" applyAlignment="1">
      <alignment horizontal="center" vertical="center"/>
    </xf>
    <xf numFmtId="0" fontId="39" fillId="0" borderId="5" xfId="4" applyFont="1" applyBorder="1" applyAlignment="1">
      <alignment horizontal="center" vertical="center"/>
    </xf>
    <xf numFmtId="1" fontId="62" fillId="0" borderId="0" xfId="0" applyNumberFormat="1" applyFont="1"/>
    <xf numFmtId="0" fontId="62" fillId="0" borderId="5" xfId="0" applyFont="1" applyBorder="1" applyAlignment="1">
      <alignment horizontal="center" vertical="center"/>
    </xf>
    <xf numFmtId="164" fontId="5" fillId="0" borderId="5" xfId="1" applyNumberFormat="1" applyFont="1" applyBorder="1" applyAlignment="1">
      <alignment horizontal="center" vertical="center"/>
    </xf>
    <xf numFmtId="0" fontId="62" fillId="0" borderId="0" xfId="0" applyFont="1" applyBorder="1" applyAlignment="1">
      <alignment vertical="center"/>
    </xf>
    <xf numFmtId="0" fontId="39" fillId="0" borderId="18" xfId="1" applyFont="1" applyBorder="1" applyAlignment="1">
      <alignment horizontal="center" vertical="center"/>
    </xf>
    <xf numFmtId="1" fontId="5" fillId="0" borderId="18" xfId="1" applyNumberFormat="1" applyFont="1" applyBorder="1" applyAlignment="1">
      <alignment horizontal="center" vertical="center"/>
    </xf>
    <xf numFmtId="164" fontId="5" fillId="0" borderId="18" xfId="7" applyNumberFormat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/>
    </xf>
    <xf numFmtId="1" fontId="39" fillId="0" borderId="18" xfId="1" applyNumberFormat="1" applyFont="1" applyBorder="1" applyAlignment="1">
      <alignment horizontal="center" vertical="center"/>
    </xf>
    <xf numFmtId="0" fontId="39" fillId="0" borderId="18" xfId="4" applyFont="1" applyBorder="1" applyAlignment="1">
      <alignment horizontal="center" vertical="center"/>
    </xf>
    <xf numFmtId="0" fontId="62" fillId="0" borderId="0" xfId="0" applyFont="1" applyBorder="1"/>
    <xf numFmtId="0" fontId="45" fillId="0" borderId="0" xfId="1" applyFont="1" applyBorder="1"/>
    <xf numFmtId="0" fontId="66" fillId="0" borderId="0" xfId="1" applyFont="1" applyBorder="1"/>
    <xf numFmtId="0" fontId="63" fillId="0" borderId="0" xfId="1" applyFont="1" applyBorder="1"/>
    <xf numFmtId="0" fontId="14" fillId="0" borderId="0" xfId="1" applyFont="1" applyAlignment="1"/>
    <xf numFmtId="0" fontId="14" fillId="0" borderId="0" xfId="1" applyFont="1" applyAlignment="1">
      <alignment vertical="top"/>
    </xf>
    <xf numFmtId="0" fontId="14" fillId="0" borderId="0" xfId="1" applyFont="1" applyAlignment="1">
      <alignment horizontal="center" vertical="top"/>
    </xf>
    <xf numFmtId="0" fontId="45" fillId="0" borderId="0" xfId="1" applyFont="1"/>
    <xf numFmtId="0" fontId="66" fillId="0" borderId="0" xfId="1" applyFont="1"/>
    <xf numFmtId="9" fontId="7" fillId="4" borderId="1" xfId="1" applyNumberFormat="1" applyFont="1" applyFill="1" applyBorder="1" applyAlignment="1">
      <alignment horizontal="center" vertical="center" wrapText="1"/>
    </xf>
    <xf numFmtId="9" fontId="15" fillId="5" borderId="3" xfId="1" applyNumberFormat="1" applyFont="1" applyFill="1" applyBorder="1" applyAlignment="1">
      <alignment horizontal="center" vertical="center" wrapText="1"/>
    </xf>
    <xf numFmtId="0" fontId="67" fillId="0" borderId="0" xfId="8" applyFill="1" applyBorder="1" applyAlignment="1">
      <alignment horizontal="left" vertical="top"/>
    </xf>
    <xf numFmtId="0" fontId="67" fillId="0" borderId="0" xfId="8" applyFill="1" applyBorder="1" applyAlignment="1">
      <alignment horizontal="center" vertical="center"/>
    </xf>
    <xf numFmtId="1" fontId="67" fillId="0" borderId="0" xfId="8" applyNumberFormat="1" applyFill="1" applyBorder="1" applyAlignment="1">
      <alignment horizontal="center" vertical="center"/>
    </xf>
    <xf numFmtId="0" fontId="68" fillId="0" borderId="0" xfId="8" applyFont="1" applyFill="1" applyBorder="1" applyAlignment="1">
      <alignment horizontal="center" vertical="center" wrapText="1"/>
    </xf>
    <xf numFmtId="0" fontId="69" fillId="0" borderId="0" xfId="8" applyFont="1" applyFill="1" applyBorder="1" applyAlignment="1">
      <alignment horizontal="center" vertical="center" wrapText="1"/>
    </xf>
    <xf numFmtId="1" fontId="70" fillId="0" borderId="0" xfId="8" applyNumberFormat="1" applyFont="1" applyFill="1" applyBorder="1" applyAlignment="1">
      <alignment horizontal="right" vertical="top" indent="1" shrinkToFit="1"/>
    </xf>
    <xf numFmtId="1" fontId="70" fillId="0" borderId="0" xfId="8" applyNumberFormat="1" applyFont="1" applyFill="1" applyBorder="1" applyAlignment="1">
      <alignment horizontal="center" vertical="center" shrinkToFit="1"/>
    </xf>
    <xf numFmtId="2" fontId="70" fillId="0" borderId="0" xfId="8" applyNumberFormat="1" applyFont="1" applyFill="1" applyBorder="1" applyAlignment="1">
      <alignment horizontal="center" vertical="center" shrinkToFit="1"/>
    </xf>
    <xf numFmtId="2" fontId="70" fillId="0" borderId="0" xfId="8" applyNumberFormat="1" applyFont="1" applyFill="1" applyBorder="1" applyAlignment="1">
      <alignment horizontal="center" vertical="top" shrinkToFit="1"/>
    </xf>
    <xf numFmtId="2" fontId="70" fillId="0" borderId="0" xfId="8" applyNumberFormat="1" applyFont="1" applyFill="1" applyBorder="1" applyAlignment="1">
      <alignment horizontal="left" vertical="top" indent="2" shrinkToFit="1"/>
    </xf>
    <xf numFmtId="1" fontId="71" fillId="0" borderId="0" xfId="8" applyNumberFormat="1" applyFont="1" applyFill="1" applyBorder="1" applyAlignment="1">
      <alignment horizontal="center" vertical="top" shrinkToFit="1"/>
    </xf>
    <xf numFmtId="0" fontId="67" fillId="0" borderId="0" xfId="8" applyFill="1" applyBorder="1" applyAlignment="1">
      <alignment vertical="top" wrapText="1"/>
    </xf>
    <xf numFmtId="1" fontId="73" fillId="0" borderId="19" xfId="8" applyNumberFormat="1" applyFont="1" applyFill="1" applyBorder="1" applyAlignment="1">
      <alignment horizontal="right" vertical="top" indent="1" shrinkToFit="1"/>
    </xf>
    <xf numFmtId="2" fontId="70" fillId="0" borderId="20" xfId="8" applyNumberFormat="1" applyFont="1" applyFill="1" applyBorder="1" applyAlignment="1">
      <alignment horizontal="center" vertical="center" shrinkToFit="1"/>
    </xf>
    <xf numFmtId="1" fontId="70" fillId="0" borderId="20" xfId="8" applyNumberFormat="1" applyFont="1" applyFill="1" applyBorder="1" applyAlignment="1">
      <alignment horizontal="center" vertical="top" shrinkToFit="1"/>
    </xf>
    <xf numFmtId="2" fontId="70" fillId="0" borderId="19" xfId="8" applyNumberFormat="1" applyFont="1" applyFill="1" applyBorder="1" applyAlignment="1">
      <alignment horizontal="center" vertical="top" shrinkToFit="1"/>
    </xf>
    <xf numFmtId="2" fontId="70" fillId="0" borderId="19" xfId="8" applyNumberFormat="1" applyFont="1" applyFill="1" applyBorder="1" applyAlignment="1">
      <alignment horizontal="left" vertical="top" indent="2" shrinkToFit="1"/>
    </xf>
    <xf numFmtId="1" fontId="70" fillId="0" borderId="19" xfId="8" applyNumberFormat="1" applyFont="1" applyFill="1" applyBorder="1" applyAlignment="1">
      <alignment horizontal="center" vertical="top" shrinkToFit="1"/>
    </xf>
    <xf numFmtId="1" fontId="70" fillId="0" borderId="20" xfId="8" applyNumberFormat="1" applyFont="1" applyFill="1" applyBorder="1" applyAlignment="1">
      <alignment horizontal="left" vertical="top" indent="2" shrinkToFit="1"/>
    </xf>
    <xf numFmtId="0" fontId="74" fillId="5" borderId="20" xfId="8" applyFont="1" applyFill="1" applyBorder="1" applyAlignment="1">
      <alignment horizontal="center" vertical="center" wrapText="1"/>
    </xf>
    <xf numFmtId="1" fontId="71" fillId="0" borderId="19" xfId="8" applyNumberFormat="1" applyFont="1" applyFill="1" applyBorder="1" applyAlignment="1">
      <alignment horizontal="center" vertical="top" shrinkToFit="1"/>
    </xf>
    <xf numFmtId="0" fontId="67" fillId="0" borderId="21" xfId="8" applyFill="1" applyBorder="1" applyAlignment="1">
      <alignment horizontal="left" vertical="top"/>
    </xf>
    <xf numFmtId="0" fontId="67" fillId="0" borderId="22" xfId="8" applyFill="1" applyBorder="1" applyAlignment="1">
      <alignment horizontal="left" vertical="top"/>
    </xf>
    <xf numFmtId="0" fontId="67" fillId="0" borderId="5" xfId="8" applyFont="1" applyFill="1" applyBorder="1" applyAlignment="1">
      <alignment horizontal="center" vertical="center"/>
    </xf>
    <xf numFmtId="0" fontId="67" fillId="0" borderId="5" xfId="8" applyFont="1" applyFill="1" applyBorder="1" applyAlignment="1">
      <alignment horizontal="center" vertical="top"/>
    </xf>
    <xf numFmtId="0" fontId="67" fillId="0" borderId="23" xfId="8" applyFill="1" applyBorder="1" applyAlignment="1">
      <alignment horizontal="left" vertical="top"/>
    </xf>
    <xf numFmtId="0" fontId="67" fillId="0" borderId="23" xfId="8" applyFill="1" applyBorder="1" applyAlignment="1">
      <alignment horizontal="center" vertical="center"/>
    </xf>
    <xf numFmtId="0" fontId="67" fillId="0" borderId="5" xfId="8" applyFont="1" applyFill="1" applyBorder="1" applyAlignment="1">
      <alignment horizontal="left" vertical="center"/>
    </xf>
    <xf numFmtId="9" fontId="78" fillId="5" borderId="27" xfId="8" applyNumberFormat="1" applyFont="1" applyFill="1" applyBorder="1" applyAlignment="1">
      <alignment horizontal="center" vertical="center"/>
    </xf>
    <xf numFmtId="0" fontId="67" fillId="5" borderId="27" xfId="8" applyFill="1" applyBorder="1" applyAlignment="1">
      <alignment horizontal="left" vertical="top"/>
    </xf>
    <xf numFmtId="9" fontId="67" fillId="0" borderId="0" xfId="8" applyNumberFormat="1" applyFill="1" applyBorder="1" applyAlignment="1">
      <alignment horizontal="left" vertical="top"/>
    </xf>
    <xf numFmtId="0" fontId="72" fillId="8" borderId="19" xfId="8" applyFont="1" applyFill="1" applyBorder="1" applyAlignment="1">
      <alignment horizontal="center" vertical="center" textRotation="90" wrapText="1"/>
    </xf>
    <xf numFmtId="0" fontId="77" fillId="8" borderId="19" xfId="8" applyFont="1" applyFill="1" applyBorder="1" applyAlignment="1">
      <alignment horizontal="center" vertical="center" textRotation="90" wrapText="1"/>
    </xf>
    <xf numFmtId="0" fontId="72" fillId="8" borderId="20" xfId="8" applyFont="1" applyFill="1" applyBorder="1" applyAlignment="1">
      <alignment horizontal="center" vertical="center" wrapText="1"/>
    </xf>
    <xf numFmtId="0" fontId="72" fillId="8" borderId="19" xfId="8" applyFont="1" applyFill="1" applyBorder="1" applyAlignment="1">
      <alignment horizontal="center" vertical="center" wrapText="1"/>
    </xf>
    <xf numFmtId="0" fontId="67" fillId="8" borderId="20" xfId="8" applyFill="1" applyBorder="1" applyAlignment="1">
      <alignment horizontal="center" vertical="center" wrapText="1"/>
    </xf>
    <xf numFmtId="0" fontId="67" fillId="8" borderId="19" xfId="8" applyFill="1" applyBorder="1" applyAlignment="1">
      <alignment horizontal="center" vertical="center" wrapText="1"/>
    </xf>
    <xf numFmtId="0" fontId="79" fillId="0" borderId="0" xfId="8" applyFont="1" applyFill="1" applyBorder="1" applyAlignment="1">
      <alignment vertical="top" wrapText="1"/>
    </xf>
    <xf numFmtId="0" fontId="79" fillId="0" borderId="0" xfId="8" applyFont="1" applyFill="1" applyBorder="1" applyAlignment="1">
      <alignment horizontal="fill" vertical="top" wrapText="1"/>
    </xf>
    <xf numFmtId="0" fontId="67" fillId="0" borderId="0" xfId="8" applyFill="1" applyBorder="1" applyAlignment="1">
      <alignment horizontal="left" vertical="center"/>
    </xf>
    <xf numFmtId="0" fontId="67" fillId="0" borderId="0" xfId="8" applyFill="1" applyBorder="1" applyAlignment="1">
      <alignment horizontal="fill" vertical="top" wrapText="1"/>
    </xf>
    <xf numFmtId="0" fontId="67" fillId="0" borderId="0" xfId="8" applyFill="1" applyBorder="1" applyAlignment="1">
      <alignment horizontal="fill" vertical="center" wrapText="1"/>
    </xf>
    <xf numFmtId="0" fontId="72" fillId="0" borderId="0" xfId="8" applyFont="1" applyFill="1" applyBorder="1" applyAlignment="1">
      <alignment horizontal="fill" vertical="center" wrapText="1"/>
    </xf>
    <xf numFmtId="0" fontId="67" fillId="0" borderId="0" xfId="8" applyFill="1" applyBorder="1" applyAlignment="1">
      <alignment horizontal="center" vertical="center" wrapText="1"/>
    </xf>
    <xf numFmtId="0" fontId="68" fillId="0" borderId="19" xfId="8" applyFont="1" applyFill="1" applyBorder="1" applyAlignment="1">
      <alignment horizontal="center" vertical="center" shrinkToFit="1"/>
    </xf>
    <xf numFmtId="2" fontId="1" fillId="0" borderId="0" xfId="1" applyNumberFormat="1" applyBorder="1" applyAlignment="1">
      <alignment horizontal="center"/>
    </xf>
    <xf numFmtId="49" fontId="20" fillId="0" borderId="0" xfId="1" applyNumberFormat="1" applyFont="1" applyBorder="1" applyAlignment="1">
      <alignment horizontal="center" vertical="center"/>
    </xf>
    <xf numFmtId="2" fontId="21" fillId="0" borderId="0" xfId="1" applyNumberFormat="1" applyFont="1" applyBorder="1" applyAlignment="1">
      <alignment horizontal="center"/>
    </xf>
    <xf numFmtId="49" fontId="25" fillId="0" borderId="0" xfId="1" applyNumberFormat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6" fillId="0" borderId="0" xfId="1" applyFont="1" applyAlignment="1">
      <alignment horizontal="left"/>
    </xf>
    <xf numFmtId="0" fontId="15" fillId="2" borderId="1" xfId="1" applyFont="1" applyFill="1" applyBorder="1" applyAlignment="1">
      <alignment horizontal="center" vertical="center" wrapText="1"/>
    </xf>
    <xf numFmtId="0" fontId="15" fillId="2" borderId="3" xfId="1" applyFont="1" applyFill="1" applyBorder="1" applyAlignment="1">
      <alignment horizontal="center" vertical="center" wrapText="1"/>
    </xf>
    <xf numFmtId="0" fontId="15" fillId="2" borderId="2" xfId="1" applyFont="1" applyFill="1" applyBorder="1" applyAlignment="1">
      <alignment horizontal="center" vertical="center" wrapText="1"/>
    </xf>
    <xf numFmtId="0" fontId="15" fillId="2" borderId="4" xfId="1" applyFont="1" applyFill="1" applyBorder="1" applyAlignment="1">
      <alignment horizontal="center" vertical="center" wrapText="1"/>
    </xf>
    <xf numFmtId="9" fontId="7" fillId="2" borderId="1" xfId="1" applyNumberFormat="1" applyFont="1" applyFill="1" applyBorder="1" applyAlignment="1">
      <alignment horizontal="center" vertical="center" wrapText="1"/>
    </xf>
    <xf numFmtId="9" fontId="15" fillId="2" borderId="3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/>
    </xf>
    <xf numFmtId="0" fontId="18" fillId="2" borderId="3" xfId="1" applyFont="1" applyFill="1" applyBorder="1" applyAlignment="1">
      <alignment horizontal="center" vertical="center"/>
    </xf>
    <xf numFmtId="9" fontId="7" fillId="4" borderId="1" xfId="1" applyNumberFormat="1" applyFont="1" applyFill="1" applyBorder="1" applyAlignment="1">
      <alignment horizontal="center" vertical="center" wrapText="1"/>
    </xf>
    <xf numFmtId="9" fontId="15" fillId="4" borderId="3" xfId="1" applyNumberFormat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15" fillId="4" borderId="3" xfId="1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center" vertical="center"/>
    </xf>
    <xf numFmtId="0" fontId="18" fillId="4" borderId="3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4" xfId="1" applyFont="1" applyFill="1" applyBorder="1" applyAlignment="1">
      <alignment horizontal="center" vertical="center" wrapText="1"/>
    </xf>
    <xf numFmtId="0" fontId="29" fillId="0" borderId="0" xfId="1" applyFont="1" applyFill="1" applyBorder="1" applyAlignment="1">
      <alignment horizontal="left" vertical="center"/>
    </xf>
    <xf numFmtId="49" fontId="20" fillId="0" borderId="0" xfId="1" applyNumberFormat="1" applyFont="1" applyBorder="1" applyAlignment="1">
      <alignment horizontal="left" vertical="center"/>
    </xf>
    <xf numFmtId="0" fontId="36" fillId="0" borderId="0" xfId="1" applyFont="1" applyAlignment="1">
      <alignment horizontal="left"/>
    </xf>
    <xf numFmtId="0" fontId="25" fillId="0" borderId="0" xfId="2" applyFont="1" applyFill="1" applyBorder="1" applyAlignment="1">
      <alignment horizontal="center" vertical="center"/>
    </xf>
    <xf numFmtId="49" fontId="25" fillId="0" borderId="0" xfId="1" applyNumberFormat="1" applyFont="1" applyBorder="1" applyAlignment="1">
      <alignment horizontal="left"/>
    </xf>
    <xf numFmtId="2" fontId="10" fillId="0" borderId="0" xfId="1" applyNumberFormat="1" applyFont="1" applyBorder="1" applyAlignment="1">
      <alignment horizontal="left"/>
    </xf>
    <xf numFmtId="2" fontId="1" fillId="0" borderId="0" xfId="1" applyNumberFormat="1" applyBorder="1" applyAlignment="1">
      <alignment horizontal="left"/>
    </xf>
    <xf numFmtId="0" fontId="3" fillId="0" borderId="0" xfId="1" applyFont="1" applyAlignment="1">
      <alignment horizontal="left"/>
    </xf>
    <xf numFmtId="0" fontId="32" fillId="0" borderId="0" xfId="1" applyFont="1" applyAlignment="1">
      <alignment horizontal="center"/>
    </xf>
    <xf numFmtId="0" fontId="33" fillId="0" borderId="0" xfId="1" applyFont="1" applyAlignment="1">
      <alignment horizontal="center"/>
    </xf>
    <xf numFmtId="0" fontId="57" fillId="6" borderId="5" xfId="0" applyFont="1" applyFill="1" applyBorder="1" applyAlignment="1">
      <alignment horizontal="center" vertical="center"/>
    </xf>
    <xf numFmtId="0" fontId="49" fillId="0" borderId="8" xfId="0" applyFont="1" applyBorder="1" applyAlignment="1">
      <alignment horizontal="center" vertical="center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left" vertical="center" wrapText="1"/>
    </xf>
    <xf numFmtId="0" fontId="57" fillId="6" borderId="5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8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  <xf numFmtId="0" fontId="44" fillId="6" borderId="1" xfId="0" applyFont="1" applyFill="1" applyBorder="1" applyAlignment="1">
      <alignment horizontal="center" vertical="center"/>
    </xf>
    <xf numFmtId="0" fontId="44" fillId="6" borderId="3" xfId="0" applyFont="1" applyFill="1" applyBorder="1" applyAlignment="1">
      <alignment horizontal="center" vertical="center"/>
    </xf>
    <xf numFmtId="0" fontId="77" fillId="0" borderId="2" xfId="8" applyFont="1" applyFill="1" applyBorder="1" applyAlignment="1">
      <alignment horizontal="center" vertical="top"/>
    </xf>
    <xf numFmtId="0" fontId="77" fillId="0" borderId="18" xfId="8" applyFont="1" applyFill="1" applyBorder="1" applyAlignment="1">
      <alignment horizontal="center" vertical="top"/>
    </xf>
    <xf numFmtId="0" fontId="77" fillId="0" borderId="26" xfId="8" applyFont="1" applyFill="1" applyBorder="1" applyAlignment="1">
      <alignment horizontal="center" vertical="top"/>
    </xf>
    <xf numFmtId="0" fontId="76" fillId="7" borderId="20" xfId="8" applyFont="1" applyFill="1" applyBorder="1" applyAlignment="1">
      <alignment horizontal="center" vertical="top" wrapText="1"/>
    </xf>
    <xf numFmtId="0" fontId="76" fillId="7" borderId="25" xfId="8" applyFont="1" applyFill="1" applyBorder="1" applyAlignment="1">
      <alignment horizontal="center" vertical="top" wrapText="1"/>
    </xf>
    <xf numFmtId="0" fontId="76" fillId="7" borderId="24" xfId="8" applyFont="1" applyFill="1" applyBorder="1" applyAlignment="1">
      <alignment horizontal="center" vertical="top" wrapText="1"/>
    </xf>
    <xf numFmtId="0" fontId="72" fillId="0" borderId="0" xfId="8" applyFont="1" applyFill="1" applyBorder="1" applyAlignment="1">
      <alignment horizontal="center" vertical="center" wrapText="1"/>
    </xf>
    <xf numFmtId="0" fontId="72" fillId="0" borderId="0" xfId="8" applyFont="1" applyFill="1" applyBorder="1" applyAlignment="1">
      <alignment horizontal="left" vertical="center" wrapText="1"/>
    </xf>
    <xf numFmtId="0" fontId="67" fillId="0" borderId="0" xfId="8" applyFill="1" applyBorder="1" applyAlignment="1">
      <alignment horizontal="center" vertical="center" wrapText="1"/>
    </xf>
    <xf numFmtId="0" fontId="81" fillId="0" borderId="0" xfId="8" applyFont="1" applyFill="1" applyBorder="1" applyAlignment="1">
      <alignment horizontal="left" vertical="center" wrapText="1"/>
    </xf>
    <xf numFmtId="0" fontId="82" fillId="0" borderId="0" xfId="8" applyFont="1" applyFill="1" applyBorder="1" applyAlignment="1">
      <alignment horizontal="left" vertical="top" wrapText="1" indent="2"/>
    </xf>
    <xf numFmtId="0" fontId="81" fillId="0" borderId="0" xfId="8" applyFont="1" applyFill="1" applyBorder="1" applyAlignment="1">
      <alignment horizontal="left" vertical="top" wrapText="1" indent="8"/>
    </xf>
    <xf numFmtId="0" fontId="80" fillId="5" borderId="28" xfId="8" applyFont="1" applyFill="1" applyBorder="1" applyAlignment="1">
      <alignment horizontal="left" vertical="top" wrapText="1"/>
    </xf>
    <xf numFmtId="0" fontId="80" fillId="5" borderId="0" xfId="8" applyFont="1" applyFill="1" applyBorder="1" applyAlignment="1">
      <alignment horizontal="left" vertical="top" wrapText="1"/>
    </xf>
    <xf numFmtId="0" fontId="39" fillId="0" borderId="0" xfId="1" applyFont="1" applyAlignment="1">
      <alignment horizontal="left"/>
    </xf>
    <xf numFmtId="0" fontId="45" fillId="0" borderId="0" xfId="1" applyFont="1" applyBorder="1" applyAlignment="1">
      <alignment horizontal="center"/>
    </xf>
    <xf numFmtId="0" fontId="14" fillId="0" borderId="0" xfId="1" applyFont="1" applyAlignment="1"/>
    <xf numFmtId="0" fontId="60" fillId="0" borderId="0" xfId="1" applyFont="1" applyAlignment="1">
      <alignment horizontal="center" vertical="center"/>
    </xf>
    <xf numFmtId="0" fontId="61" fillId="0" borderId="0" xfId="1" applyFont="1" applyAlignment="1">
      <alignment horizontal="center" vertical="center"/>
    </xf>
    <xf numFmtId="0" fontId="37" fillId="0" borderId="15" xfId="1" applyFont="1" applyBorder="1" applyAlignment="1">
      <alignment vertical="center"/>
    </xf>
    <xf numFmtId="0" fontId="37" fillId="0" borderId="16" xfId="1" applyFont="1" applyBorder="1" applyAlignment="1">
      <alignment vertical="center"/>
    </xf>
    <xf numFmtId="0" fontId="37" fillId="0" borderId="17" xfId="1" applyFont="1" applyBorder="1" applyAlignment="1">
      <alignment vertical="center"/>
    </xf>
    <xf numFmtId="0" fontId="39" fillId="0" borderId="0" xfId="1" applyFont="1" applyAlignment="1">
      <alignment horizontal="center"/>
    </xf>
  </cellXfs>
  <cellStyles count="9">
    <cellStyle name="Normal" xfId="0" builtinId="0"/>
    <cellStyle name="Normal 2" xfId="1"/>
    <cellStyle name="Normal 3" xfId="7"/>
    <cellStyle name="Normal 4" xfId="4"/>
    <cellStyle name="Normal 5" xfId="8"/>
    <cellStyle name="Normal_ARTS_1" xfId="3"/>
    <cellStyle name="Normal_MGT" xfId="6"/>
    <cellStyle name="Normal_Sheet4" xfId="5"/>
    <cellStyle name="Normal_Sheet7" xfId="2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'[1]BEC 12013'!$H$145:$H$156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C-</c:v>
                </c:pt>
                <c:pt idx="9">
                  <c:v>D+</c:v>
                </c:pt>
                <c:pt idx="10">
                  <c:v>D</c:v>
                </c:pt>
                <c:pt idx="11">
                  <c:v>E</c:v>
                </c:pt>
              </c:strCache>
            </c:strRef>
          </c:cat>
          <c:val>
            <c:numRef>
              <c:f>'[1]BEC 12013'!$I$145:$I$156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2-4143-8543-79A331D6F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876048"/>
        <c:axId val="302878792"/>
      </c:barChart>
      <c:catAx>
        <c:axId val="30287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2878792"/>
        <c:crosses val="autoZero"/>
        <c:auto val="1"/>
        <c:lblAlgn val="ctr"/>
        <c:lblOffset val="100"/>
        <c:noMultiLvlLbl val="0"/>
      </c:catAx>
      <c:valAx>
        <c:axId val="30287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87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268032</xdr:colOff>
      <xdr:row>0</xdr:row>
      <xdr:rowOff>201104</xdr:rowOff>
    </xdr:from>
    <xdr:to>
      <xdr:col>2</xdr:col>
      <xdr:colOff>207745</xdr:colOff>
      <xdr:row>3</xdr:row>
      <xdr:rowOff>59156</xdr:rowOff>
    </xdr:to>
    <xdr:sp macro="" textlink="">
      <xdr:nvSpPr>
        <xdr:cNvPr id="9" name="WordArt 4"/>
        <xdr:cNvSpPr>
          <a:spLocks noChangeArrowheads="1" noChangeShapeType="1" noTextEdit="1"/>
        </xdr:cNvSpPr>
      </xdr:nvSpPr>
      <xdr:spPr bwMode="auto">
        <a:xfrm rot="20457521">
          <a:off x="268032" y="201104"/>
          <a:ext cx="1177963" cy="524802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43319"/>
            </a:avLst>
          </a:prstTxWarp>
        </a:bodyPr>
        <a:lstStyle/>
        <a:p>
          <a:pPr algn="ctr" rtl="0"/>
          <a:r>
            <a:rPr lang="en-US" sz="10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0000"/>
              </a:solidFill>
              <a:effectLst/>
              <a:latin typeface="Arial Black"/>
            </a:rPr>
            <a:t>Confidential </a:t>
          </a:r>
        </a:p>
      </xdr:txBody>
    </xdr:sp>
    <xdr:clientData/>
  </xdr:twoCellAnchor>
  <xdr:twoCellAnchor>
    <xdr:from>
      <xdr:col>3</xdr:col>
      <xdr:colOff>476250</xdr:colOff>
      <xdr:row>2</xdr:row>
      <xdr:rowOff>9525</xdr:rowOff>
    </xdr:from>
    <xdr:to>
      <xdr:col>7</xdr:col>
      <xdr:colOff>47625</xdr:colOff>
      <xdr:row>3</xdr:row>
      <xdr:rowOff>38100</xdr:rowOff>
    </xdr:to>
    <xdr:sp macro="" textlink="">
      <xdr:nvSpPr>
        <xdr:cNvPr id="10" name="AutoShape 23"/>
        <xdr:cNvSpPr>
          <a:spLocks noChangeArrowheads="1"/>
        </xdr:cNvSpPr>
      </xdr:nvSpPr>
      <xdr:spPr bwMode="auto">
        <a:xfrm>
          <a:off x="2333625" y="466725"/>
          <a:ext cx="2257425" cy="238125"/>
        </a:xfrm>
        <a:prstGeom prst="roundRect">
          <a:avLst>
            <a:gd name="adj" fmla="val 12903"/>
          </a:avLst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0" rIns="36576" bIns="32004" anchor="ctr" upright="1"/>
        <a:lstStyle/>
        <a:p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lgerian" pitchFamily="82" charset="0"/>
              <a:ea typeface="Verdana" pitchFamily="34" charset="0"/>
              <a:cs typeface="Verdana" pitchFamily="34" charset="0"/>
            </a:rPr>
            <a:t>FINAL  MARKs  SHEET</a:t>
          </a:r>
        </a:p>
      </xdr:txBody>
    </xdr:sp>
    <xdr:clientData/>
  </xdr:twoCellAnchor>
  <xdr:twoCellAnchor>
    <xdr:from>
      <xdr:col>0</xdr:col>
      <xdr:colOff>268032</xdr:colOff>
      <xdr:row>0</xdr:row>
      <xdr:rowOff>201104</xdr:rowOff>
    </xdr:from>
    <xdr:to>
      <xdr:col>2</xdr:col>
      <xdr:colOff>207745</xdr:colOff>
      <xdr:row>3</xdr:row>
      <xdr:rowOff>59156</xdr:rowOff>
    </xdr:to>
    <xdr:sp macro="" textlink="">
      <xdr:nvSpPr>
        <xdr:cNvPr id="11" name="WordArt 4"/>
        <xdr:cNvSpPr>
          <a:spLocks noChangeArrowheads="1" noChangeShapeType="1" noTextEdit="1"/>
        </xdr:cNvSpPr>
      </xdr:nvSpPr>
      <xdr:spPr bwMode="auto">
        <a:xfrm rot="20457521">
          <a:off x="268032" y="201104"/>
          <a:ext cx="1177963" cy="524802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43319"/>
            </a:avLst>
          </a:prstTxWarp>
        </a:bodyPr>
        <a:lstStyle/>
        <a:p>
          <a:pPr algn="ctr" rtl="0"/>
          <a:r>
            <a:rPr lang="en-US" sz="10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0000"/>
              </a:solidFill>
              <a:effectLst/>
              <a:latin typeface="Arial Black"/>
            </a:rPr>
            <a:t>Confidential </a:t>
          </a:r>
        </a:p>
      </xdr:txBody>
    </xdr:sp>
    <xdr:clientData/>
  </xdr:twoCellAnchor>
  <xdr:twoCellAnchor>
    <xdr:from>
      <xdr:col>3</xdr:col>
      <xdr:colOff>476250</xdr:colOff>
      <xdr:row>2</xdr:row>
      <xdr:rowOff>9525</xdr:rowOff>
    </xdr:from>
    <xdr:to>
      <xdr:col>7</xdr:col>
      <xdr:colOff>47625</xdr:colOff>
      <xdr:row>3</xdr:row>
      <xdr:rowOff>38100</xdr:rowOff>
    </xdr:to>
    <xdr:sp macro="" textlink="">
      <xdr:nvSpPr>
        <xdr:cNvPr id="12" name="AutoShape 23"/>
        <xdr:cNvSpPr>
          <a:spLocks noChangeArrowheads="1"/>
        </xdr:cNvSpPr>
      </xdr:nvSpPr>
      <xdr:spPr bwMode="auto">
        <a:xfrm>
          <a:off x="2333625" y="466725"/>
          <a:ext cx="2257425" cy="238125"/>
        </a:xfrm>
        <a:prstGeom prst="roundRect">
          <a:avLst>
            <a:gd name="adj" fmla="val 12903"/>
          </a:avLst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0" rIns="36576" bIns="32004" anchor="ctr" upright="1"/>
        <a:lstStyle/>
        <a:p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lgerian" pitchFamily="82" charset="0"/>
              <a:ea typeface="Verdana" pitchFamily="34" charset="0"/>
              <a:cs typeface="Verdana" pitchFamily="34" charset="0"/>
            </a:rPr>
            <a:t>FINAL  MARKs  SHEET</a:t>
          </a:r>
        </a:p>
      </xdr:txBody>
    </xdr:sp>
    <xdr:clientData/>
  </xdr:twoCellAnchor>
  <xdr:twoCellAnchor>
    <xdr:from>
      <xdr:col>0</xdr:col>
      <xdr:colOff>268032</xdr:colOff>
      <xdr:row>0</xdr:row>
      <xdr:rowOff>201104</xdr:rowOff>
    </xdr:from>
    <xdr:to>
      <xdr:col>2</xdr:col>
      <xdr:colOff>207745</xdr:colOff>
      <xdr:row>3</xdr:row>
      <xdr:rowOff>59156</xdr:rowOff>
    </xdr:to>
    <xdr:sp macro="" textlink="">
      <xdr:nvSpPr>
        <xdr:cNvPr id="13" name="WordArt 4"/>
        <xdr:cNvSpPr>
          <a:spLocks noChangeArrowheads="1" noChangeShapeType="1" noTextEdit="1"/>
        </xdr:cNvSpPr>
      </xdr:nvSpPr>
      <xdr:spPr bwMode="auto">
        <a:xfrm rot="20457521">
          <a:off x="268032" y="201104"/>
          <a:ext cx="1177963" cy="524802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43319"/>
            </a:avLst>
          </a:prstTxWarp>
        </a:bodyPr>
        <a:lstStyle/>
        <a:p>
          <a:pPr algn="ctr" rtl="0"/>
          <a:r>
            <a:rPr lang="en-US" sz="10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0000"/>
              </a:solidFill>
              <a:effectLst/>
              <a:latin typeface="Arial Black"/>
            </a:rPr>
            <a:t>Confidential </a:t>
          </a:r>
        </a:p>
      </xdr:txBody>
    </xdr:sp>
    <xdr:clientData/>
  </xdr:twoCellAnchor>
  <xdr:twoCellAnchor>
    <xdr:from>
      <xdr:col>3</xdr:col>
      <xdr:colOff>476250</xdr:colOff>
      <xdr:row>2</xdr:row>
      <xdr:rowOff>9525</xdr:rowOff>
    </xdr:from>
    <xdr:to>
      <xdr:col>7</xdr:col>
      <xdr:colOff>47625</xdr:colOff>
      <xdr:row>3</xdr:row>
      <xdr:rowOff>38100</xdr:rowOff>
    </xdr:to>
    <xdr:sp macro="" textlink="">
      <xdr:nvSpPr>
        <xdr:cNvPr id="14" name="AutoShape 23"/>
        <xdr:cNvSpPr>
          <a:spLocks noChangeArrowheads="1"/>
        </xdr:cNvSpPr>
      </xdr:nvSpPr>
      <xdr:spPr bwMode="auto">
        <a:xfrm>
          <a:off x="2333625" y="466725"/>
          <a:ext cx="2257425" cy="238125"/>
        </a:xfrm>
        <a:prstGeom prst="roundRect">
          <a:avLst>
            <a:gd name="adj" fmla="val 12903"/>
          </a:avLst>
        </a:prstGeom>
        <a:solidFill>
          <a:schemeClr val="tx2">
            <a:lumMod val="20000"/>
            <a:lumOff val="80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0" rIns="36576" bIns="32004" anchor="ctr" upright="1"/>
        <a:lstStyle/>
        <a:p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lgerian" pitchFamily="82" charset="0"/>
              <a:ea typeface="Verdana" pitchFamily="34" charset="0"/>
              <a:cs typeface="Verdana" pitchFamily="34" charset="0"/>
            </a:rPr>
            <a:t>FINAL  MARKs  SHEET</a:t>
          </a:r>
        </a:p>
      </xdr:txBody>
    </xdr:sp>
    <xdr:clientData/>
  </xdr:twoCellAnchor>
  <xdr:twoCellAnchor>
    <xdr:from>
      <xdr:col>7</xdr:col>
      <xdr:colOff>647700</xdr:colOff>
      <xdr:row>1</xdr:row>
      <xdr:rowOff>142876</xdr:rowOff>
    </xdr:from>
    <xdr:to>
      <xdr:col>9</xdr:col>
      <xdr:colOff>609600</xdr:colOff>
      <xdr:row>3</xdr:row>
      <xdr:rowOff>85726</xdr:rowOff>
    </xdr:to>
    <xdr:sp macro="" textlink="">
      <xdr:nvSpPr>
        <xdr:cNvPr id="15" name="Rounded Rectangle 14"/>
        <xdr:cNvSpPr/>
      </xdr:nvSpPr>
      <xdr:spPr>
        <a:xfrm>
          <a:off x="5191125" y="390526"/>
          <a:ext cx="1514475" cy="361950"/>
        </a:xfrm>
        <a:prstGeom prst="round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FF0000"/>
              </a:solidFill>
            </a:rPr>
            <a:t>Exam</a:t>
          </a:r>
          <a:r>
            <a:rPr lang="en-US" sz="1400" b="1" baseline="0">
              <a:solidFill>
                <a:srgbClr val="FF0000"/>
              </a:solidFill>
            </a:rPr>
            <a:t> No: 206/19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268033</xdr:colOff>
      <xdr:row>0</xdr:row>
      <xdr:rowOff>201104</xdr:rowOff>
    </xdr:from>
    <xdr:to>
      <xdr:col>3</xdr:col>
      <xdr:colOff>131546</xdr:colOff>
      <xdr:row>3</xdr:row>
      <xdr:rowOff>59156</xdr:rowOff>
    </xdr:to>
    <xdr:sp macro="" textlink="">
      <xdr:nvSpPr>
        <xdr:cNvPr id="2" name="WordArt 4"/>
        <xdr:cNvSpPr>
          <a:spLocks noChangeArrowheads="1" noChangeShapeType="1" noTextEdit="1"/>
        </xdr:cNvSpPr>
      </xdr:nvSpPr>
      <xdr:spPr bwMode="auto">
        <a:xfrm rot="20457521">
          <a:off x="753808" y="201104"/>
          <a:ext cx="1320838" cy="524802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43319"/>
            </a:avLst>
          </a:prstTxWarp>
        </a:bodyPr>
        <a:lstStyle/>
        <a:p>
          <a:pPr algn="ctr" rtl="0"/>
          <a:r>
            <a:rPr lang="en-US" sz="10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0000"/>
              </a:solidFill>
              <a:effectLst/>
              <a:latin typeface="Arial Black"/>
            </a:rPr>
            <a:t>Confidential </a:t>
          </a:r>
        </a:p>
      </xdr:txBody>
    </xdr:sp>
    <xdr:clientData/>
  </xdr:twoCellAnchor>
  <xdr:twoCellAnchor>
    <xdr:from>
      <xdr:col>7</xdr:col>
      <xdr:colOff>575508</xdr:colOff>
      <xdr:row>1</xdr:row>
      <xdr:rowOff>21315</xdr:rowOff>
    </xdr:from>
    <xdr:to>
      <xdr:col>9</xdr:col>
      <xdr:colOff>589578</xdr:colOff>
      <xdr:row>3</xdr:row>
      <xdr:rowOff>42380</xdr:rowOff>
    </xdr:to>
    <xdr:sp macro="" textlink="">
      <xdr:nvSpPr>
        <xdr:cNvPr id="3" name="WordArt 4"/>
        <xdr:cNvSpPr>
          <a:spLocks noChangeArrowheads="1" noChangeShapeType="1" noTextEdit="1"/>
        </xdr:cNvSpPr>
      </xdr:nvSpPr>
      <xdr:spPr bwMode="auto">
        <a:xfrm rot="20657224">
          <a:off x="5166558" y="268965"/>
          <a:ext cx="1566645" cy="440165"/>
        </a:xfrm>
        <a:prstGeom prst="rect">
          <a:avLst/>
        </a:prstGeom>
        <a:noFill/>
      </xdr:spPr>
      <xdr:txBody>
        <a:bodyPr wrap="none" fromWordArt="1">
          <a:prstTxWarp prst="textSlantUp">
            <a:avLst>
              <a:gd name="adj" fmla="val 27493"/>
            </a:avLst>
          </a:prstTxWarp>
        </a:bodyPr>
        <a:lstStyle/>
        <a:p>
          <a:pPr algn="ctr" rtl="0"/>
          <a:r>
            <a:rPr lang="en-US" sz="10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0000"/>
              </a:solidFill>
              <a:effectLst/>
              <a:latin typeface="Arial Black"/>
            </a:rPr>
            <a:t>EX. No. FE 31/19 </a:t>
          </a:r>
        </a:p>
      </xdr:txBody>
    </xdr:sp>
    <xdr:clientData/>
  </xdr:twoCellAnchor>
  <xdr:twoCellAnchor>
    <xdr:from>
      <xdr:col>3</xdr:col>
      <xdr:colOff>476250</xdr:colOff>
      <xdr:row>2</xdr:row>
      <xdr:rowOff>9525</xdr:rowOff>
    </xdr:from>
    <xdr:to>
      <xdr:col>7</xdr:col>
      <xdr:colOff>47625</xdr:colOff>
      <xdr:row>3</xdr:row>
      <xdr:rowOff>38100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2419350" y="466725"/>
          <a:ext cx="2219325" cy="238125"/>
        </a:xfrm>
        <a:prstGeom prst="roundRect">
          <a:avLst>
            <a:gd name="adj" fmla="val 12903"/>
          </a:avLst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0" rIns="36576" bIns="32004" anchor="ctr" upright="1"/>
        <a:lstStyle/>
        <a:p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lgerian" pitchFamily="82" charset="0"/>
              <a:ea typeface="Verdana" pitchFamily="34" charset="0"/>
              <a:cs typeface="Verdana" pitchFamily="34" charset="0"/>
            </a:rPr>
            <a:t>FINAL  MARKs 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266995</xdr:colOff>
      <xdr:row>0</xdr:row>
      <xdr:rowOff>194921</xdr:rowOff>
    </xdr:from>
    <xdr:to>
      <xdr:col>3</xdr:col>
      <xdr:colOff>168413</xdr:colOff>
      <xdr:row>3</xdr:row>
      <xdr:rowOff>52973</xdr:rowOff>
    </xdr:to>
    <xdr:sp macro="" textlink="">
      <xdr:nvSpPr>
        <xdr:cNvPr id="5" name="WordArt 4"/>
        <xdr:cNvSpPr>
          <a:spLocks noChangeArrowheads="1" noChangeShapeType="1" noTextEdit="1"/>
        </xdr:cNvSpPr>
      </xdr:nvSpPr>
      <xdr:spPr bwMode="auto">
        <a:xfrm rot="20457521">
          <a:off x="714670" y="194921"/>
          <a:ext cx="1358743" cy="639102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43319"/>
            </a:avLst>
          </a:prstTxWarp>
        </a:bodyPr>
        <a:lstStyle/>
        <a:p>
          <a:pPr algn="ctr" rtl="0"/>
          <a:r>
            <a:rPr lang="en-US" sz="10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0000"/>
              </a:solidFill>
              <a:effectLst/>
              <a:latin typeface="Arial Black"/>
            </a:rPr>
            <a:t>Confidential </a:t>
          </a:r>
        </a:p>
      </xdr:txBody>
    </xdr:sp>
    <xdr:clientData/>
  </xdr:twoCellAnchor>
  <xdr:twoCellAnchor>
    <xdr:from>
      <xdr:col>6</xdr:col>
      <xdr:colOff>580392</xdr:colOff>
      <xdr:row>1</xdr:row>
      <xdr:rowOff>170540</xdr:rowOff>
    </xdr:from>
    <xdr:to>
      <xdr:col>8</xdr:col>
      <xdr:colOff>522759</xdr:colOff>
      <xdr:row>2</xdr:row>
      <xdr:rowOff>261624</xdr:rowOff>
    </xdr:to>
    <xdr:sp macro="" textlink="">
      <xdr:nvSpPr>
        <xdr:cNvPr id="6" name="WordArt 4"/>
        <xdr:cNvSpPr>
          <a:spLocks noChangeArrowheads="1" noChangeShapeType="1" noTextEdit="1"/>
        </xdr:cNvSpPr>
      </xdr:nvSpPr>
      <xdr:spPr bwMode="auto">
        <a:xfrm rot="20657224">
          <a:off x="4409442" y="418190"/>
          <a:ext cx="1609242" cy="300634"/>
        </a:xfrm>
        <a:prstGeom prst="rect">
          <a:avLst/>
        </a:prstGeom>
        <a:noFill/>
      </xdr:spPr>
      <xdr:txBody>
        <a:bodyPr wrap="none" fromWordArt="1">
          <a:prstTxWarp prst="textSlantUp">
            <a:avLst>
              <a:gd name="adj" fmla="val 27493"/>
            </a:avLst>
          </a:prstTxWarp>
        </a:bodyPr>
        <a:lstStyle/>
        <a:p>
          <a:pPr algn="ctr" rtl="0"/>
          <a:r>
            <a:rPr lang="en-US" sz="10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0000"/>
              </a:solidFill>
              <a:effectLst/>
              <a:latin typeface="Arial Black"/>
            </a:rPr>
            <a:t>EX. No. FIA 02/19 </a:t>
          </a:r>
        </a:p>
      </xdr:txBody>
    </xdr:sp>
    <xdr:clientData/>
  </xdr:twoCellAnchor>
  <xdr:twoCellAnchor>
    <xdr:from>
      <xdr:col>3</xdr:col>
      <xdr:colOff>57151</xdr:colOff>
      <xdr:row>2</xdr:row>
      <xdr:rowOff>9526</xdr:rowOff>
    </xdr:from>
    <xdr:to>
      <xdr:col>6</xdr:col>
      <xdr:colOff>571500</xdr:colOff>
      <xdr:row>2</xdr:row>
      <xdr:rowOff>276225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1962151" y="466726"/>
          <a:ext cx="2543174" cy="266699"/>
        </a:xfrm>
        <a:prstGeom prst="roundRect">
          <a:avLst>
            <a:gd name="adj" fmla="val 12903"/>
          </a:avLst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0" rIns="36576" bIns="32004" anchor="ctr" upright="1"/>
        <a:lstStyle/>
        <a:p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lgerian" pitchFamily="82" charset="0"/>
              <a:ea typeface="Verdana" pitchFamily="34" charset="0"/>
              <a:cs typeface="Verdana" pitchFamily="34" charset="0"/>
            </a:rPr>
            <a:t>FINAL  MARKs  SHEET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98</xdr:row>
      <xdr:rowOff>9525</xdr:rowOff>
    </xdr:from>
    <xdr:to>
      <xdr:col>5</xdr:col>
      <xdr:colOff>323850</xdr:colOff>
      <xdr:row>112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7571F-3280-461B-8972-A153572BF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63</xdr:row>
      <xdr:rowOff>114300</xdr:rowOff>
    </xdr:from>
    <xdr:to>
      <xdr:col>16</xdr:col>
      <xdr:colOff>457200</xdr:colOff>
      <xdr:row>63</xdr:row>
      <xdr:rowOff>114300</xdr:rowOff>
    </xdr:to>
    <xdr:sp macro="" textlink="">
      <xdr:nvSpPr>
        <xdr:cNvPr id="3" name="Line 75">
          <a:extLst>
            <a:ext uri="{FF2B5EF4-FFF2-40B4-BE49-F238E27FC236}">
              <a16:creationId xmlns:a16="http://schemas.microsoft.com/office/drawing/2014/main" id="{E733F5E9-76C7-4394-94BE-A5F453044E51}"/>
            </a:ext>
          </a:extLst>
        </xdr:cNvPr>
        <xdr:cNvSpPr>
          <a:spLocks noChangeShapeType="1"/>
        </xdr:cNvSpPr>
      </xdr:nvSpPr>
      <xdr:spPr bwMode="auto">
        <a:xfrm>
          <a:off x="8801100" y="11534775"/>
          <a:ext cx="1857375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10</xdr:col>
      <xdr:colOff>104775</xdr:colOff>
      <xdr:row>63</xdr:row>
      <xdr:rowOff>123825</xdr:rowOff>
    </xdr:from>
    <xdr:to>
      <xdr:col>12</xdr:col>
      <xdr:colOff>609600</xdr:colOff>
      <xdr:row>63</xdr:row>
      <xdr:rowOff>123825</xdr:rowOff>
    </xdr:to>
    <xdr:sp macro="" textlink="">
      <xdr:nvSpPr>
        <xdr:cNvPr id="4" name="Line 75">
          <a:extLst>
            <a:ext uri="{FF2B5EF4-FFF2-40B4-BE49-F238E27FC236}">
              <a16:creationId xmlns:a16="http://schemas.microsoft.com/office/drawing/2014/main" id="{D4526A75-BE7C-4F2E-B258-DF8BF27D709C}"/>
            </a:ext>
          </a:extLst>
        </xdr:cNvPr>
        <xdr:cNvSpPr>
          <a:spLocks noChangeShapeType="1"/>
        </xdr:cNvSpPr>
      </xdr:nvSpPr>
      <xdr:spPr bwMode="auto">
        <a:xfrm>
          <a:off x="6581775" y="11544300"/>
          <a:ext cx="179070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7</xdr:col>
      <xdr:colOff>111352</xdr:colOff>
      <xdr:row>1</xdr:row>
      <xdr:rowOff>54847</xdr:rowOff>
    </xdr:from>
    <xdr:to>
      <xdr:col>8</xdr:col>
      <xdr:colOff>482234</xdr:colOff>
      <xdr:row>3</xdr:row>
      <xdr:rowOff>7078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F4126D8-5D39-4078-B1DF-5BB42EF5EE05}"/>
            </a:ext>
          </a:extLst>
        </xdr:cNvPr>
        <xdr:cNvSpPr>
          <a:spLocks noChangeArrowheads="1" noChangeShapeType="1" noTextEdit="1"/>
        </xdr:cNvSpPr>
      </xdr:nvSpPr>
      <xdr:spPr bwMode="auto">
        <a:xfrm rot="20443422">
          <a:off x="4645252" y="226297"/>
          <a:ext cx="1018582" cy="304656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27493"/>
            </a:avLst>
          </a:prstTxWarp>
        </a:bodyPr>
        <a:lstStyle/>
        <a:p>
          <a:pPr algn="ctr" rtl="0"/>
          <a:r>
            <a:rPr lang="en-US" sz="10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accent2">
                  <a:lumMod val="50000"/>
                </a:schemeClr>
              </a:solidFill>
              <a:effectLst/>
              <a:latin typeface="Arial Black"/>
            </a:rPr>
            <a:t>EX. No. 186/19</a:t>
          </a:r>
        </a:p>
      </xdr:txBody>
    </xdr:sp>
    <xdr:clientData/>
  </xdr:twoCellAnchor>
  <xdr:twoCellAnchor>
    <xdr:from>
      <xdr:col>3</xdr:col>
      <xdr:colOff>228600</xdr:colOff>
      <xdr:row>2</xdr:row>
      <xdr:rowOff>19050</xdr:rowOff>
    </xdr:from>
    <xdr:to>
      <xdr:col>6</xdr:col>
      <xdr:colOff>276225</xdr:colOff>
      <xdr:row>3</xdr:row>
      <xdr:rowOff>47625</xdr:rowOff>
    </xdr:to>
    <xdr:sp macro="" textlink="">
      <xdr:nvSpPr>
        <xdr:cNvPr id="6" name="AutoShape 23">
          <a:extLst>
            <a:ext uri="{FF2B5EF4-FFF2-40B4-BE49-F238E27FC236}">
              <a16:creationId xmlns:a16="http://schemas.microsoft.com/office/drawing/2014/main" id="{C849FF78-748D-4A48-A80A-A54E3AAB8728}"/>
            </a:ext>
          </a:extLst>
        </xdr:cNvPr>
        <xdr:cNvSpPr>
          <a:spLocks noChangeArrowheads="1"/>
        </xdr:cNvSpPr>
      </xdr:nvSpPr>
      <xdr:spPr bwMode="auto">
        <a:xfrm>
          <a:off x="2038350" y="342900"/>
          <a:ext cx="2057400" cy="228600"/>
        </a:xfrm>
        <a:prstGeom prst="roundRect">
          <a:avLst>
            <a:gd name="adj" fmla="val 12903"/>
          </a:avLst>
        </a:prstGeom>
        <a:solidFill>
          <a:schemeClr val="accent6">
            <a:lumMod val="20000"/>
            <a:lumOff val="80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0" rIns="36576" bIns="32004" anchor="ctr" upright="1"/>
        <a:lstStyle/>
        <a:p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lgerian" pitchFamily="82" charset="0"/>
              <a:ea typeface="Verdana" pitchFamily="34" charset="0"/>
              <a:cs typeface="Verdana" pitchFamily="34" charset="0"/>
            </a:rPr>
            <a:t>FINAL  MARK  SHEET</a:t>
          </a:r>
        </a:p>
      </xdr:txBody>
    </xdr:sp>
    <xdr:clientData/>
  </xdr:twoCellAnchor>
  <xdr:twoCellAnchor>
    <xdr:from>
      <xdr:col>1</xdr:col>
      <xdr:colOff>179064</xdr:colOff>
      <xdr:row>0</xdr:row>
      <xdr:rowOff>150592</xdr:rowOff>
    </xdr:from>
    <xdr:to>
      <xdr:col>2</xdr:col>
      <xdr:colOff>310587</xdr:colOff>
      <xdr:row>3</xdr:row>
      <xdr:rowOff>78977</xdr:rowOff>
    </xdr:to>
    <xdr:sp macro="" textlink="">
      <xdr:nvSpPr>
        <xdr:cNvPr id="7" name="WordArt 4">
          <a:extLst>
            <a:ext uri="{FF2B5EF4-FFF2-40B4-BE49-F238E27FC236}">
              <a16:creationId xmlns:a16="http://schemas.microsoft.com/office/drawing/2014/main" id="{AD650A62-1BF8-46EB-A3DF-35067CEED95A}"/>
            </a:ext>
          </a:extLst>
        </xdr:cNvPr>
        <xdr:cNvSpPr>
          <a:spLocks noChangeArrowheads="1" noChangeShapeType="1" noTextEdit="1"/>
        </xdr:cNvSpPr>
      </xdr:nvSpPr>
      <xdr:spPr bwMode="auto">
        <a:xfrm rot="21168505">
          <a:off x="493389" y="150592"/>
          <a:ext cx="912573" cy="45226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43319"/>
            </a:avLst>
          </a:prstTxWarp>
        </a:bodyPr>
        <a:lstStyle/>
        <a:p>
          <a:pPr algn="ctr" rtl="0"/>
          <a:r>
            <a:rPr lang="en-US" sz="10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accent2">
                  <a:lumMod val="50000"/>
                </a:schemeClr>
              </a:solidFill>
              <a:effectLst/>
              <a:latin typeface="Biondi" pitchFamily="2" charset="0"/>
            </a:rPr>
            <a:t>Confidential </a:t>
          </a:r>
        </a:p>
      </xdr:txBody>
    </xdr:sp>
    <xdr:clientData/>
  </xdr:twoCellAnchor>
  <xdr:twoCellAnchor>
    <xdr:from>
      <xdr:col>13</xdr:col>
      <xdr:colOff>428625</xdr:colOff>
      <xdr:row>31</xdr:row>
      <xdr:rowOff>114300</xdr:rowOff>
    </xdr:from>
    <xdr:to>
      <xdr:col>16</xdr:col>
      <xdr:colOff>457200</xdr:colOff>
      <xdr:row>31</xdr:row>
      <xdr:rowOff>114300</xdr:rowOff>
    </xdr:to>
    <xdr:sp macro="" textlink="">
      <xdr:nvSpPr>
        <xdr:cNvPr id="8" name="Line 75">
          <a:extLst>
            <a:ext uri="{FF2B5EF4-FFF2-40B4-BE49-F238E27FC236}">
              <a16:creationId xmlns:a16="http://schemas.microsoft.com/office/drawing/2014/main" id="{1B9521ED-2331-47F3-9291-57C77A673EB8}"/>
            </a:ext>
          </a:extLst>
        </xdr:cNvPr>
        <xdr:cNvSpPr>
          <a:spLocks noChangeShapeType="1"/>
        </xdr:cNvSpPr>
      </xdr:nvSpPr>
      <xdr:spPr bwMode="auto">
        <a:xfrm>
          <a:off x="8801100" y="5486400"/>
          <a:ext cx="1857375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10</xdr:col>
      <xdr:colOff>104775</xdr:colOff>
      <xdr:row>31</xdr:row>
      <xdr:rowOff>123825</xdr:rowOff>
    </xdr:from>
    <xdr:to>
      <xdr:col>12</xdr:col>
      <xdr:colOff>609600</xdr:colOff>
      <xdr:row>31</xdr:row>
      <xdr:rowOff>123825</xdr:rowOff>
    </xdr:to>
    <xdr:sp macro="" textlink="">
      <xdr:nvSpPr>
        <xdr:cNvPr id="9" name="Line 75">
          <a:extLst>
            <a:ext uri="{FF2B5EF4-FFF2-40B4-BE49-F238E27FC236}">
              <a16:creationId xmlns:a16="http://schemas.microsoft.com/office/drawing/2014/main" id="{A9822DCA-0054-4AB3-A99D-925CBA909C59}"/>
            </a:ext>
          </a:extLst>
        </xdr:cNvPr>
        <xdr:cNvSpPr>
          <a:spLocks noChangeShapeType="1"/>
        </xdr:cNvSpPr>
      </xdr:nvSpPr>
      <xdr:spPr bwMode="auto">
        <a:xfrm>
          <a:off x="6581775" y="5495925"/>
          <a:ext cx="179070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417634</xdr:colOff>
      <xdr:row>1</xdr:row>
      <xdr:rowOff>395654</xdr:rowOff>
    </xdr:from>
    <xdr:to>
      <xdr:col>10</xdr:col>
      <xdr:colOff>381000</xdr:colOff>
      <xdr:row>2</xdr:row>
      <xdr:rowOff>242109</xdr:rowOff>
    </xdr:to>
    <xdr:sp macro="" textlink="">
      <xdr:nvSpPr>
        <xdr:cNvPr id="2" name="TextBox 1"/>
        <xdr:cNvSpPr txBox="1"/>
      </xdr:nvSpPr>
      <xdr:spPr>
        <a:xfrm>
          <a:off x="4542692" y="805962"/>
          <a:ext cx="1326173" cy="256762"/>
        </a:xfrm>
        <a:prstGeom prst="roundRect">
          <a:avLst/>
        </a:prstGeom>
        <a:solidFill>
          <a:srgbClr val="FFFF00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sng">
              <a:latin typeface="Times New Roman" panose="02020603050405020304" pitchFamily="18" charset="0"/>
              <a:cs typeface="Times New Roman" panose="02020603050405020304" pitchFamily="18" charset="0"/>
            </a:rPr>
            <a:t>EX No:</a:t>
          </a:r>
          <a:r>
            <a:rPr lang="en-US" sz="1200" b="1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FT 04/19</a:t>
          </a:r>
          <a:endParaRPr lang="en-US" sz="1200" b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335763</xdr:colOff>
      <xdr:row>1</xdr:row>
      <xdr:rowOff>179668</xdr:rowOff>
    </xdr:from>
    <xdr:to>
      <xdr:col>6</xdr:col>
      <xdr:colOff>571500</xdr:colOff>
      <xdr:row>2</xdr:row>
      <xdr:rowOff>117230</xdr:rowOff>
    </xdr:to>
    <xdr:grpSp>
      <xdr:nvGrpSpPr>
        <xdr:cNvPr id="3" name="Group 2"/>
        <xdr:cNvGrpSpPr/>
      </xdr:nvGrpSpPr>
      <xdr:grpSpPr>
        <a:xfrm>
          <a:off x="1888338" y="589243"/>
          <a:ext cx="2140737" cy="347137"/>
          <a:chOff x="2204129" y="633938"/>
          <a:chExt cx="2177371" cy="347869"/>
        </a:xfrm>
      </xdr:grpSpPr>
      <xdr:sp macro="" textlink="">
        <xdr:nvSpPr>
          <xdr:cNvPr id="4" name="Rounded Rectangle 3"/>
          <xdr:cNvSpPr/>
        </xdr:nvSpPr>
        <xdr:spPr>
          <a:xfrm>
            <a:off x="2204129" y="633938"/>
            <a:ext cx="2177371" cy="34786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227385" y="655917"/>
            <a:ext cx="2146787" cy="303909"/>
          </a:xfrm>
          <a:prstGeom prst="round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FINAL</a:t>
            </a:r>
            <a:r>
              <a:rPr lang="en-US" sz="1400" b="1" baseline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MARKS SHEET</a:t>
            </a:r>
            <a:endParaRPr lang="en-US" sz="16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254770</xdr:colOff>
      <xdr:row>2</xdr:row>
      <xdr:rowOff>114495</xdr:rowOff>
    </xdr:to>
    <xdr:sp macro="" textlink="">
      <xdr:nvSpPr>
        <xdr:cNvPr id="6" name="WordArt 4"/>
        <xdr:cNvSpPr>
          <a:spLocks noChangeArrowheads="1" noChangeShapeType="1" noTextEdit="1"/>
        </xdr:cNvSpPr>
      </xdr:nvSpPr>
      <xdr:spPr bwMode="auto">
        <a:xfrm rot="20457521">
          <a:off x="533400" y="161925"/>
          <a:ext cx="788170" cy="27642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43319"/>
            </a:avLst>
          </a:prstTxWarp>
        </a:bodyPr>
        <a:lstStyle/>
        <a:p>
          <a:pPr algn="ctr" rtl="0"/>
          <a:r>
            <a:rPr lang="en-US" sz="10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0000"/>
              </a:solidFill>
              <a:effectLst/>
              <a:latin typeface="Arial Black"/>
            </a:rPr>
            <a:t>Confidential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439615</xdr:colOff>
      <xdr:row>1</xdr:row>
      <xdr:rowOff>395654</xdr:rowOff>
    </xdr:from>
    <xdr:to>
      <xdr:col>10</xdr:col>
      <xdr:colOff>402981</xdr:colOff>
      <xdr:row>2</xdr:row>
      <xdr:rowOff>242109</xdr:rowOff>
    </xdr:to>
    <xdr:sp macro="" textlink="">
      <xdr:nvSpPr>
        <xdr:cNvPr id="2" name="TextBox 1"/>
        <xdr:cNvSpPr txBox="1"/>
      </xdr:nvSpPr>
      <xdr:spPr>
        <a:xfrm>
          <a:off x="4564673" y="805962"/>
          <a:ext cx="1326173" cy="256762"/>
        </a:xfrm>
        <a:prstGeom prst="roundRect">
          <a:avLst/>
        </a:prstGeom>
        <a:solidFill>
          <a:srgbClr val="FFFF00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sng">
              <a:latin typeface="Times New Roman" panose="02020603050405020304" pitchFamily="18" charset="0"/>
              <a:cs typeface="Times New Roman" panose="02020603050405020304" pitchFamily="18" charset="0"/>
            </a:rPr>
            <a:t>EX No:</a:t>
          </a:r>
          <a:r>
            <a:rPr lang="en-US" sz="1200" b="1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FT 04/19</a:t>
          </a:r>
          <a:endParaRPr lang="en-US" sz="1200" b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321107</xdr:colOff>
      <xdr:row>1</xdr:row>
      <xdr:rowOff>143034</xdr:rowOff>
    </xdr:from>
    <xdr:to>
      <xdr:col>6</xdr:col>
      <xdr:colOff>564170</xdr:colOff>
      <xdr:row>2</xdr:row>
      <xdr:rowOff>80596</xdr:rowOff>
    </xdr:to>
    <xdr:grpSp>
      <xdr:nvGrpSpPr>
        <xdr:cNvPr id="3" name="Group 2"/>
        <xdr:cNvGrpSpPr/>
      </xdr:nvGrpSpPr>
      <xdr:grpSpPr>
        <a:xfrm>
          <a:off x="1873682" y="552609"/>
          <a:ext cx="2148063" cy="347137"/>
          <a:chOff x="2204129" y="633938"/>
          <a:chExt cx="2177371" cy="347869"/>
        </a:xfrm>
      </xdr:grpSpPr>
      <xdr:sp macro="" textlink="">
        <xdr:nvSpPr>
          <xdr:cNvPr id="4" name="Rounded Rectangle 3"/>
          <xdr:cNvSpPr/>
        </xdr:nvSpPr>
        <xdr:spPr>
          <a:xfrm>
            <a:off x="2204129" y="633938"/>
            <a:ext cx="2177371" cy="34786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227385" y="655917"/>
            <a:ext cx="2139264" cy="303909"/>
          </a:xfrm>
          <a:prstGeom prst="round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FINAL</a:t>
            </a:r>
            <a:r>
              <a:rPr lang="en-US" sz="1400" b="1" baseline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MARKS SHEET</a:t>
            </a:r>
            <a:endParaRPr lang="en-US" sz="16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254770</xdr:colOff>
      <xdr:row>2</xdr:row>
      <xdr:rowOff>114495</xdr:rowOff>
    </xdr:to>
    <xdr:sp macro="" textlink="">
      <xdr:nvSpPr>
        <xdr:cNvPr id="6" name="WordArt 4"/>
        <xdr:cNvSpPr>
          <a:spLocks noChangeArrowheads="1" noChangeShapeType="1" noTextEdit="1"/>
        </xdr:cNvSpPr>
      </xdr:nvSpPr>
      <xdr:spPr bwMode="auto">
        <a:xfrm rot="20457521">
          <a:off x="533400" y="161925"/>
          <a:ext cx="788170" cy="27642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43319"/>
            </a:avLst>
          </a:prstTxWarp>
        </a:bodyPr>
        <a:lstStyle/>
        <a:p>
          <a:pPr algn="ctr" rtl="0"/>
          <a:r>
            <a:rPr lang="en-US" sz="10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0000"/>
              </a:solidFill>
              <a:effectLst/>
              <a:latin typeface="Arial Black"/>
            </a:rPr>
            <a:t>Confidential </a:t>
          </a:r>
        </a:p>
      </xdr:txBody>
    </xdr:sp>
    <xdr:clientData/>
  </xdr:twoCellAnchor>
  <xdr:twoCellAnchor>
    <xdr:from>
      <xdr:col>18</xdr:col>
      <xdr:colOff>455543</xdr:colOff>
      <xdr:row>8</xdr:row>
      <xdr:rowOff>74544</xdr:rowOff>
    </xdr:from>
    <xdr:to>
      <xdr:col>27</xdr:col>
      <xdr:colOff>115957</xdr:colOff>
      <xdr:row>33</xdr:row>
      <xdr:rowOff>24848</xdr:rowOff>
    </xdr:to>
    <xdr:grpSp>
      <xdr:nvGrpSpPr>
        <xdr:cNvPr id="41" name="Group 40"/>
        <xdr:cNvGrpSpPr/>
      </xdr:nvGrpSpPr>
      <xdr:grpSpPr>
        <a:xfrm>
          <a:off x="11809343" y="2608194"/>
          <a:ext cx="5146814" cy="5551004"/>
          <a:chOff x="11809343" y="2608194"/>
          <a:chExt cx="5146814" cy="5551004"/>
        </a:xfrm>
      </xdr:grpSpPr>
      <xdr:grpSp>
        <xdr:nvGrpSpPr>
          <xdr:cNvPr id="17" name="Group 16"/>
          <xdr:cNvGrpSpPr/>
        </xdr:nvGrpSpPr>
        <xdr:grpSpPr>
          <a:xfrm>
            <a:off x="11809343" y="2608194"/>
            <a:ext cx="5146814" cy="5551004"/>
            <a:chOff x="11795896" y="2629485"/>
            <a:chExt cx="5106473" cy="5586863"/>
          </a:xfrm>
        </xdr:grpSpPr>
        <xdr:pic>
          <xdr:nvPicPr>
            <xdr:cNvPr id="7" name="Picture 6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3624" b="48945"/>
            <a:stretch/>
          </xdr:blipFill>
          <xdr:spPr>
            <a:xfrm>
              <a:off x="11945471" y="3124005"/>
              <a:ext cx="4803182" cy="4833146"/>
            </a:xfrm>
            <a:prstGeom prst="rect">
              <a:avLst/>
            </a:prstGeom>
          </xdr:spPr>
        </xdr:pic>
        <xdr:sp macro="" textlink="">
          <xdr:nvSpPr>
            <xdr:cNvPr id="8" name="Rectangle 7"/>
            <xdr:cNvSpPr/>
          </xdr:nvSpPr>
          <xdr:spPr>
            <a:xfrm>
              <a:off x="11795896" y="2629485"/>
              <a:ext cx="5106473" cy="5586863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40" name="TextBox 39"/>
          <xdr:cNvSpPr txBox="1"/>
        </xdr:nvSpPr>
        <xdr:spPr>
          <a:xfrm>
            <a:off x="11991983" y="2693631"/>
            <a:ext cx="4914478" cy="2980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US" sz="1400" b="1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Faculty Board Decision</a:t>
            </a:r>
          </a:p>
        </xdr:txBody>
      </xdr:sp>
    </xdr:grpSp>
    <xdr:clientData/>
  </xdr:twoCellAnchor>
  <xdr:twoCellAnchor>
    <xdr:from>
      <xdr:col>28</xdr:col>
      <xdr:colOff>34636</xdr:colOff>
      <xdr:row>6</xdr:row>
      <xdr:rowOff>502228</xdr:rowOff>
    </xdr:from>
    <xdr:to>
      <xdr:col>56</xdr:col>
      <xdr:colOff>138544</xdr:colOff>
      <xdr:row>92</xdr:row>
      <xdr:rowOff>0</xdr:rowOff>
    </xdr:to>
    <xdr:grpSp>
      <xdr:nvGrpSpPr>
        <xdr:cNvPr id="43" name="Group 42"/>
        <xdr:cNvGrpSpPr/>
      </xdr:nvGrpSpPr>
      <xdr:grpSpPr>
        <a:xfrm>
          <a:off x="17484436" y="2311978"/>
          <a:ext cx="17172708" cy="15375947"/>
          <a:chOff x="17484436" y="2311978"/>
          <a:chExt cx="17172708" cy="15375947"/>
        </a:xfrm>
      </xdr:grpSpPr>
      <xdr:grpSp>
        <xdr:nvGrpSpPr>
          <xdr:cNvPr id="27" name="Group 26"/>
          <xdr:cNvGrpSpPr/>
        </xdr:nvGrpSpPr>
        <xdr:grpSpPr>
          <a:xfrm>
            <a:off x="17791347" y="2571166"/>
            <a:ext cx="5146814" cy="6853315"/>
            <a:chOff x="17779624" y="2565304"/>
            <a:chExt cx="5133625" cy="6793967"/>
          </a:xfrm>
        </xdr:grpSpPr>
        <xdr:grpSp>
          <xdr:nvGrpSpPr>
            <xdr:cNvPr id="16" name="Group 15"/>
            <xdr:cNvGrpSpPr/>
          </xdr:nvGrpSpPr>
          <xdr:grpSpPr>
            <a:xfrm>
              <a:off x="17779624" y="2565304"/>
              <a:ext cx="5133625" cy="6782988"/>
              <a:chOff x="17733076" y="2592457"/>
              <a:chExt cx="5106473" cy="6842896"/>
            </a:xfrm>
          </xdr:grpSpPr>
          <xdr:pic>
            <xdr:nvPicPr>
              <xdr:cNvPr id="14" name="Picture 13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8717" t="8437" b="31616"/>
              <a:stretch/>
            </xdr:blipFill>
            <xdr:spPr>
              <a:xfrm>
                <a:off x="18108705" y="3153732"/>
                <a:ext cx="4373642" cy="6019020"/>
              </a:xfrm>
              <a:prstGeom prst="rect">
                <a:avLst/>
              </a:prstGeom>
            </xdr:spPr>
          </xdr:pic>
          <xdr:sp macro="" textlink="">
            <xdr:nvSpPr>
              <xdr:cNvPr id="15" name="Rectangle 14"/>
              <xdr:cNvSpPr/>
            </xdr:nvSpPr>
            <xdr:spPr>
              <a:xfrm>
                <a:off x="17733076" y="2592457"/>
                <a:ext cx="5106473" cy="6842896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25" name="TextBox 24"/>
            <xdr:cNvSpPr txBox="1"/>
          </xdr:nvSpPr>
          <xdr:spPr>
            <a:xfrm>
              <a:off x="18134136" y="2731648"/>
              <a:ext cx="4410806" cy="298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algn="ctr"/>
              <a:r>
                <a:rPr lang="en-US" sz="1400" b="1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UGC</a:t>
              </a:r>
              <a:r>
                <a:rPr lang="en-US" sz="1400" b="1" baseline="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Guidelines</a:t>
              </a:r>
              <a:endParaRPr lang="en-US" sz="1400" b="1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6" name="TextBox 25"/>
            <xdr:cNvSpPr txBox="1"/>
          </xdr:nvSpPr>
          <xdr:spPr>
            <a:xfrm>
              <a:off x="18103363" y="9104778"/>
              <a:ext cx="4410806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algn="ctr"/>
              <a:r>
                <a:rPr lang="en-US" sz="1100" b="1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Page 01</a:t>
              </a:r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17758350" y="9780520"/>
            <a:ext cx="5142332" cy="7241293"/>
            <a:chOff x="23046656" y="2572026"/>
            <a:chExt cx="5130609" cy="6796749"/>
          </a:xfrm>
        </xdr:grpSpPr>
        <xdr:grpSp>
          <xdr:nvGrpSpPr>
            <xdr:cNvPr id="19" name="Group 18"/>
            <xdr:cNvGrpSpPr/>
          </xdr:nvGrpSpPr>
          <xdr:grpSpPr>
            <a:xfrm>
              <a:off x="23046656" y="2572026"/>
              <a:ext cx="5130609" cy="6782988"/>
              <a:chOff x="22972956" y="2599179"/>
              <a:chExt cx="5106473" cy="6842896"/>
            </a:xfrm>
          </xdr:grpSpPr>
          <xdr:pic>
            <xdr:nvPicPr>
              <xdr:cNvPr id="10" name="Picture 9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5778" t="15307" b="25981"/>
              <a:stretch/>
            </xdr:blipFill>
            <xdr:spPr>
              <a:xfrm>
                <a:off x="23244897" y="3135212"/>
                <a:ext cx="4514692" cy="6031200"/>
              </a:xfrm>
              <a:prstGeom prst="rect">
                <a:avLst/>
              </a:prstGeom>
            </xdr:spPr>
          </xdr:pic>
          <xdr:sp macro="" textlink="">
            <xdr:nvSpPr>
              <xdr:cNvPr id="18" name="Rectangle 17"/>
              <xdr:cNvSpPr/>
            </xdr:nvSpPr>
            <xdr:spPr>
              <a:xfrm>
                <a:off x="22972956" y="2599179"/>
                <a:ext cx="5106473" cy="6842896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29" name="TextBox 28"/>
            <xdr:cNvSpPr txBox="1"/>
          </xdr:nvSpPr>
          <xdr:spPr>
            <a:xfrm>
              <a:off x="23435642" y="9114282"/>
              <a:ext cx="4410806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100" b="1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Page 02</a:t>
              </a:r>
            </a:p>
          </xdr:txBody>
        </xdr:sp>
      </xdr:grpSp>
      <xdr:grpSp>
        <xdr:nvGrpSpPr>
          <xdr:cNvPr id="35" name="Group 34"/>
          <xdr:cNvGrpSpPr/>
        </xdr:nvGrpSpPr>
        <xdr:grpSpPr>
          <a:xfrm>
            <a:off x="23575833" y="2590724"/>
            <a:ext cx="5143350" cy="6848397"/>
            <a:chOff x="28377898" y="2567544"/>
            <a:chExt cx="5133626" cy="6782988"/>
          </a:xfrm>
        </xdr:grpSpPr>
        <xdr:pic>
          <xdr:nvPicPr>
            <xdr:cNvPr id="11" name="Picture 10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5005" r="3704" b="21297"/>
            <a:stretch/>
          </xdr:blipFill>
          <xdr:spPr>
            <a:xfrm>
              <a:off x="28765380" y="3054989"/>
              <a:ext cx="4357917" cy="6076081"/>
            </a:xfrm>
            <a:prstGeom prst="rect">
              <a:avLst/>
            </a:prstGeom>
          </xdr:spPr>
        </xdr:pic>
        <xdr:grpSp>
          <xdr:nvGrpSpPr>
            <xdr:cNvPr id="34" name="Group 33"/>
            <xdr:cNvGrpSpPr/>
          </xdr:nvGrpSpPr>
          <xdr:grpSpPr>
            <a:xfrm>
              <a:off x="28377898" y="2567544"/>
              <a:ext cx="5133626" cy="6782988"/>
              <a:chOff x="28377898" y="2567544"/>
              <a:chExt cx="5133626" cy="6782988"/>
            </a:xfrm>
          </xdr:grpSpPr>
          <xdr:sp macro="" textlink="">
            <xdr:nvSpPr>
              <xdr:cNvPr id="20" name="Rectangle 19"/>
              <xdr:cNvSpPr/>
            </xdr:nvSpPr>
            <xdr:spPr>
              <a:xfrm>
                <a:off x="28377898" y="2567544"/>
                <a:ext cx="5133626" cy="6782988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" name="TextBox 32"/>
              <xdr:cNvSpPr txBox="1"/>
            </xdr:nvSpPr>
            <xdr:spPr>
              <a:xfrm>
                <a:off x="28929052" y="9092988"/>
                <a:ext cx="4410806" cy="25449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r>
                  <a:rPr lang="en-US" sz="1100" b="1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Page 03</a:t>
                </a:r>
              </a:p>
            </xdr:txBody>
          </xdr:sp>
        </xdr:grpSp>
      </xdr:grpSp>
      <xdr:grpSp>
        <xdr:nvGrpSpPr>
          <xdr:cNvPr id="39" name="Group 38"/>
          <xdr:cNvGrpSpPr/>
        </xdr:nvGrpSpPr>
        <xdr:grpSpPr>
          <a:xfrm>
            <a:off x="29049202" y="2576665"/>
            <a:ext cx="5143350" cy="6897247"/>
            <a:chOff x="40351047" y="2542028"/>
            <a:chExt cx="5146814" cy="6897247"/>
          </a:xfrm>
        </xdr:grpSpPr>
        <xdr:grpSp>
          <xdr:nvGrpSpPr>
            <xdr:cNvPr id="24" name="Group 23"/>
            <xdr:cNvGrpSpPr/>
          </xdr:nvGrpSpPr>
          <xdr:grpSpPr>
            <a:xfrm>
              <a:off x="40351047" y="2542028"/>
              <a:ext cx="5146814" cy="6897247"/>
              <a:chOff x="40126929" y="2563319"/>
              <a:chExt cx="5106473" cy="6897811"/>
            </a:xfrm>
          </xdr:grpSpPr>
          <xdr:pic>
            <xdr:nvPicPr>
              <xdr:cNvPr id="13" name="Picture 12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t="11080" r="7151" b="19338"/>
              <a:stretch/>
            </xdr:blipFill>
            <xdr:spPr>
              <a:xfrm>
                <a:off x="40435450" y="3112800"/>
                <a:ext cx="4448008" cy="6098435"/>
              </a:xfrm>
              <a:prstGeom prst="rect">
                <a:avLst/>
              </a:prstGeom>
            </xdr:spPr>
          </xdr:pic>
          <xdr:sp macro="" textlink="">
            <xdr:nvSpPr>
              <xdr:cNvPr id="23" name="Rectangle 22"/>
              <xdr:cNvSpPr/>
            </xdr:nvSpPr>
            <xdr:spPr>
              <a:xfrm>
                <a:off x="40126929" y="2563319"/>
                <a:ext cx="5106473" cy="6897811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36" name="TextBox 35"/>
            <xdr:cNvSpPr txBox="1"/>
          </xdr:nvSpPr>
          <xdr:spPr>
            <a:xfrm>
              <a:off x="40997058" y="9174231"/>
              <a:ext cx="4422137" cy="256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100" b="1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Page 05</a:t>
              </a:r>
            </a:p>
          </xdr:txBody>
        </xdr:sp>
      </xdr:grpSp>
      <xdr:grpSp>
        <xdr:nvGrpSpPr>
          <xdr:cNvPr id="38" name="Group 37"/>
          <xdr:cNvGrpSpPr/>
        </xdr:nvGrpSpPr>
        <xdr:grpSpPr>
          <a:xfrm>
            <a:off x="23593762" y="9766461"/>
            <a:ext cx="5143350" cy="7284490"/>
            <a:chOff x="34337962" y="2546511"/>
            <a:chExt cx="5146814" cy="6893965"/>
          </a:xfrm>
        </xdr:grpSpPr>
        <xdr:grpSp>
          <xdr:nvGrpSpPr>
            <xdr:cNvPr id="22" name="Group 21"/>
            <xdr:cNvGrpSpPr/>
          </xdr:nvGrpSpPr>
          <xdr:grpSpPr>
            <a:xfrm>
              <a:off x="34337962" y="2546511"/>
              <a:ext cx="5146814" cy="6892763"/>
              <a:chOff x="34158668" y="2567802"/>
              <a:chExt cx="5106473" cy="6893327"/>
            </a:xfrm>
          </xdr:grpSpPr>
          <xdr:pic>
            <xdr:nvPicPr>
              <xdr:cNvPr id="12" name="Picture 11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t="4914" b="24928"/>
              <a:stretch/>
            </xdr:blipFill>
            <xdr:spPr>
              <a:xfrm>
                <a:off x="34394568" y="3089414"/>
                <a:ext cx="4590698" cy="6144233"/>
              </a:xfrm>
              <a:prstGeom prst="rect">
                <a:avLst/>
              </a:prstGeom>
            </xdr:spPr>
          </xdr:pic>
          <xdr:sp macro="" textlink="">
            <xdr:nvSpPr>
              <xdr:cNvPr id="21" name="Rectangle 20"/>
              <xdr:cNvSpPr/>
            </xdr:nvSpPr>
            <xdr:spPr>
              <a:xfrm>
                <a:off x="34158668" y="2567802"/>
                <a:ext cx="5106473" cy="6893327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37" name="TextBox 36"/>
            <xdr:cNvSpPr txBox="1"/>
          </xdr:nvSpPr>
          <xdr:spPr>
            <a:xfrm>
              <a:off x="34786758" y="9183756"/>
              <a:ext cx="4422137" cy="256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100" b="1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Page 04</a:t>
              </a:r>
            </a:p>
          </xdr:txBody>
        </xdr:sp>
      </xdr:grpSp>
      <xdr:sp macro="" textlink="">
        <xdr:nvSpPr>
          <xdr:cNvPr id="42" name="Rectangle 41"/>
          <xdr:cNvSpPr/>
        </xdr:nvSpPr>
        <xdr:spPr>
          <a:xfrm>
            <a:off x="17484436" y="2311978"/>
            <a:ext cx="17172708" cy="15375947"/>
          </a:xfrm>
          <a:prstGeom prst="rect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593351</xdr:colOff>
      <xdr:row>2</xdr:row>
      <xdr:rowOff>87406</xdr:rowOff>
    </xdr:from>
    <xdr:to>
      <xdr:col>6</xdr:col>
      <xdr:colOff>496980</xdr:colOff>
      <xdr:row>2</xdr:row>
      <xdr:rowOff>506506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1336301" y="582706"/>
          <a:ext cx="3618379" cy="419100"/>
        </a:xfrm>
        <a:prstGeom prst="roundRect">
          <a:avLst>
            <a:gd name="adj" fmla="val 12903"/>
          </a:avLst>
        </a:prstGeom>
        <a:solidFill>
          <a:srgbClr val="333333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400" b="1" i="0" strike="noStrike">
              <a:solidFill>
                <a:srgbClr val="FFFFFF"/>
              </a:solidFill>
              <a:latin typeface="Arial"/>
              <a:cs typeface="Arial"/>
            </a:rPr>
            <a:t>FINAL MARK SHEET</a:t>
          </a:r>
        </a:p>
      </xdr:txBody>
    </xdr:sp>
    <xdr:clientData/>
  </xdr:twoCellAnchor>
  <xdr:twoCellAnchor>
    <xdr:from>
      <xdr:col>1</xdr:col>
      <xdr:colOff>593351</xdr:colOff>
      <xdr:row>2</xdr:row>
      <xdr:rowOff>87406</xdr:rowOff>
    </xdr:from>
    <xdr:to>
      <xdr:col>6</xdr:col>
      <xdr:colOff>496980</xdr:colOff>
      <xdr:row>2</xdr:row>
      <xdr:rowOff>506506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1336301" y="582706"/>
          <a:ext cx="3618379" cy="419100"/>
        </a:xfrm>
        <a:prstGeom prst="roundRect">
          <a:avLst>
            <a:gd name="adj" fmla="val 12903"/>
          </a:avLst>
        </a:prstGeom>
        <a:solidFill>
          <a:srgbClr val="333333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400" b="1" i="0" strike="noStrike">
              <a:solidFill>
                <a:srgbClr val="FFFFFF"/>
              </a:solidFill>
              <a:latin typeface="Arial"/>
              <a:cs typeface="Arial"/>
            </a:rPr>
            <a:t>FINAL MARK SHEET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ZAR%20MHM/EXAMS/Final%20Marks/183.18%20Sem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A 12"/>
      <sheetName val="SLA- 12010"/>
      <sheetName val="TLA-12010"/>
      <sheetName val="BBA 22"/>
      <sheetName val="BBA 32"/>
      <sheetName val="ACM 31083"/>
      <sheetName val="FIM 32"/>
      <sheetName val="FIM 320"/>
      <sheetName val="HRM 320"/>
      <sheetName val="HRM 32"/>
      <sheetName val="ISM 31063"/>
      <sheetName val="MKM 31023"/>
      <sheetName val="MKM 31033"/>
      <sheetName val="MKM 31043"/>
      <sheetName val="ACM 42"/>
      <sheetName val="FIM 42"/>
      <sheetName val="HRM 42"/>
      <sheetName val="ISM 42"/>
      <sheetName val="MGM 42"/>
      <sheetName val="MGM 41183"/>
      <sheetName val="MKM 41083"/>
      <sheetName val="BBA-Desi 42"/>
      <sheetName val="Com-Desi"/>
      <sheetName val="BEC 12013"/>
      <sheetName val="DSC 12013"/>
      <sheetName val="ELC 12013"/>
      <sheetName val="SLA 12010"/>
      <sheetName val="TLA 112010"/>
      <sheetName val="ACC 22"/>
      <sheetName val="B.com 32"/>
      <sheetName val="ACC 42"/>
      <sheetName val="Grade"/>
      <sheetName val="RR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145">
          <cell r="H145" t="str">
            <v>A+</v>
          </cell>
          <cell r="I145">
            <v>0</v>
          </cell>
        </row>
        <row r="146">
          <cell r="H146" t="str">
            <v>A</v>
          </cell>
          <cell r="I146">
            <v>0</v>
          </cell>
        </row>
        <row r="147">
          <cell r="H147" t="str">
            <v>A-</v>
          </cell>
          <cell r="I147">
            <v>0</v>
          </cell>
        </row>
        <row r="148">
          <cell r="H148" t="str">
            <v>B+</v>
          </cell>
          <cell r="I148">
            <v>0</v>
          </cell>
        </row>
        <row r="149">
          <cell r="H149" t="str">
            <v>B</v>
          </cell>
          <cell r="I149">
            <v>0</v>
          </cell>
        </row>
        <row r="150">
          <cell r="H150" t="str">
            <v>B-</v>
          </cell>
          <cell r="I150">
            <v>0</v>
          </cell>
        </row>
        <row r="151">
          <cell r="H151" t="str">
            <v>C+</v>
          </cell>
          <cell r="I151">
            <v>0</v>
          </cell>
        </row>
        <row r="152">
          <cell r="H152" t="str">
            <v>C</v>
          </cell>
          <cell r="I152">
            <v>0</v>
          </cell>
        </row>
        <row r="153">
          <cell r="H153" t="str">
            <v>C-</v>
          </cell>
          <cell r="I153">
            <v>0</v>
          </cell>
        </row>
        <row r="154">
          <cell r="H154" t="str">
            <v>D+</v>
          </cell>
          <cell r="I154">
            <v>0</v>
          </cell>
        </row>
        <row r="155">
          <cell r="H155" t="str">
            <v>D</v>
          </cell>
          <cell r="I155">
            <v>0</v>
          </cell>
        </row>
        <row r="156">
          <cell r="H156" t="str">
            <v>E</v>
          </cell>
          <cell r="I156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35" workbookViewId="0">
      <selection sqref="A1:J50"/>
    </sheetView>
  </sheetViews>
  <sheetFormatPr defaultRowHeight="15"/>
  <cols>
    <col min="1" max="1" width="5.85546875" style="1" customWidth="1"/>
    <col min="2" max="2" width="9.85546875" style="23" customWidth="1"/>
    <col min="3" max="3" width="9.28515625" style="1" customWidth="1"/>
    <col min="4" max="4" width="8.28515625" style="1" customWidth="1"/>
    <col min="5" max="5" width="9.140625" style="1"/>
    <col min="6" max="6" width="11.5703125" style="1" customWidth="1"/>
    <col min="7" max="7" width="10.42578125" style="1" customWidth="1"/>
    <col min="8" max="8" width="11.28515625" style="1" customWidth="1"/>
    <col min="9" max="9" width="9.28515625" style="1" customWidth="1"/>
    <col min="10" max="10" width="9" style="1" customWidth="1"/>
    <col min="11" max="16384" width="9.140625" style="1"/>
  </cols>
  <sheetData>
    <row r="1" spans="1:14" ht="19.5">
      <c r="A1" s="244" t="s">
        <v>0</v>
      </c>
      <c r="B1" s="244"/>
      <c r="C1" s="244"/>
      <c r="D1" s="244"/>
      <c r="E1" s="244"/>
      <c r="F1" s="244"/>
      <c r="G1" s="244"/>
      <c r="H1" s="244"/>
      <c r="I1" s="244"/>
      <c r="J1" s="244"/>
    </row>
    <row r="2" spans="1:14" ht="16.5">
      <c r="A2" s="245" t="s">
        <v>1</v>
      </c>
      <c r="B2" s="245"/>
      <c r="C2" s="245"/>
      <c r="D2" s="245"/>
      <c r="E2" s="245"/>
      <c r="F2" s="245"/>
      <c r="G2" s="245"/>
      <c r="H2" s="245"/>
      <c r="I2" s="245"/>
      <c r="J2" s="245"/>
    </row>
    <row r="3" spans="1:14" ht="16.5">
      <c r="A3" s="2"/>
      <c r="B3" s="3"/>
      <c r="C3" s="4"/>
      <c r="D3" s="4"/>
      <c r="E3" s="4"/>
      <c r="F3" s="4"/>
      <c r="G3" s="4"/>
      <c r="H3" s="4"/>
      <c r="I3" s="4"/>
    </row>
    <row r="4" spans="1:14" ht="16.5">
      <c r="A4" s="2"/>
      <c r="B4" s="3"/>
      <c r="C4" s="4"/>
      <c r="D4" s="4"/>
      <c r="E4" s="4"/>
      <c r="F4" s="4"/>
      <c r="G4" s="4"/>
      <c r="H4" s="4"/>
      <c r="I4" s="4"/>
      <c r="K4" s="5"/>
      <c r="L4" s="5"/>
      <c r="M4" s="5"/>
      <c r="N4" s="5"/>
    </row>
    <row r="5" spans="1:14" ht="16.5">
      <c r="A5" s="246" t="s">
        <v>2</v>
      </c>
      <c r="B5" s="246"/>
      <c r="C5" s="246"/>
      <c r="D5" s="6" t="s">
        <v>3</v>
      </c>
      <c r="E5" s="6"/>
      <c r="F5" s="6"/>
      <c r="G5" s="6"/>
      <c r="H5" s="6"/>
      <c r="I5" s="6"/>
      <c r="J5" s="7"/>
      <c r="K5" s="8"/>
      <c r="L5" s="9"/>
      <c r="M5" s="9"/>
      <c r="N5" s="5"/>
    </row>
    <row r="6" spans="1:14" ht="16.5">
      <c r="A6" s="246" t="s">
        <v>4</v>
      </c>
      <c r="B6" s="246"/>
      <c r="C6" s="246"/>
      <c r="D6" s="10" t="s">
        <v>5</v>
      </c>
      <c r="E6" s="11"/>
      <c r="F6" s="12"/>
      <c r="G6" s="12"/>
      <c r="H6" s="12"/>
      <c r="I6" s="12"/>
      <c r="J6" s="7"/>
      <c r="K6" s="8"/>
      <c r="L6" s="13"/>
      <c r="M6" s="13"/>
      <c r="N6" s="5"/>
    </row>
    <row r="7" spans="1:14" ht="16.5">
      <c r="A7" s="14" t="s">
        <v>6</v>
      </c>
      <c r="B7" s="15"/>
      <c r="C7" s="15"/>
      <c r="D7" s="10" t="s">
        <v>7</v>
      </c>
      <c r="E7" s="11"/>
      <c r="F7" s="12"/>
      <c r="G7" s="12"/>
      <c r="H7" s="12"/>
      <c r="I7" s="12"/>
      <c r="J7" s="7"/>
      <c r="K7" s="8"/>
      <c r="L7" s="13"/>
      <c r="M7" s="13"/>
      <c r="N7" s="5"/>
    </row>
    <row r="8" spans="1:14" ht="16.5">
      <c r="A8" s="16" t="s">
        <v>8</v>
      </c>
      <c r="B8" s="17"/>
      <c r="C8" s="18"/>
      <c r="D8" s="19" t="s">
        <v>9</v>
      </c>
      <c r="E8" s="19"/>
      <c r="F8" s="19"/>
      <c r="G8" s="19"/>
      <c r="H8" s="20"/>
      <c r="J8" s="7"/>
      <c r="K8" s="8"/>
      <c r="L8" s="9"/>
      <c r="M8" s="9"/>
      <c r="N8" s="5"/>
    </row>
    <row r="9" spans="1:14" ht="15.75">
      <c r="A9" s="2"/>
      <c r="B9" s="21"/>
      <c r="C9" s="22"/>
      <c r="D9" s="22"/>
      <c r="E9" s="22"/>
      <c r="F9" s="22"/>
      <c r="G9" s="22"/>
      <c r="H9" s="22"/>
      <c r="I9" s="22"/>
      <c r="L9" s="23"/>
      <c r="M9" s="24"/>
    </row>
    <row r="10" spans="1:14" ht="24" customHeight="1">
      <c r="A10" s="247" t="s">
        <v>10</v>
      </c>
      <c r="B10" s="247" t="s">
        <v>11</v>
      </c>
      <c r="C10" s="247" t="s">
        <v>12</v>
      </c>
      <c r="D10" s="247" t="s">
        <v>13</v>
      </c>
      <c r="E10" s="249" t="s">
        <v>14</v>
      </c>
      <c r="F10" s="25" t="s">
        <v>15</v>
      </c>
      <c r="G10" s="251" t="s">
        <v>16</v>
      </c>
      <c r="H10" s="25" t="s">
        <v>17</v>
      </c>
      <c r="I10" s="253" t="s">
        <v>18</v>
      </c>
      <c r="J10" s="254" t="s">
        <v>19</v>
      </c>
      <c r="L10" s="24"/>
      <c r="M10" s="24"/>
    </row>
    <row r="11" spans="1:14" ht="29.25" customHeight="1">
      <c r="A11" s="248"/>
      <c r="B11" s="248"/>
      <c r="C11" s="248"/>
      <c r="D11" s="248"/>
      <c r="E11" s="250"/>
      <c r="F11" s="26">
        <v>0.5</v>
      </c>
      <c r="G11" s="252"/>
      <c r="H11" s="26">
        <v>0.5</v>
      </c>
      <c r="I11" s="248"/>
      <c r="J11" s="255"/>
      <c r="L11" s="24"/>
      <c r="M11" s="24"/>
    </row>
    <row r="12" spans="1:14" s="35" customFormat="1" ht="17.100000000000001" customHeight="1">
      <c r="A12" s="27" t="s">
        <v>20</v>
      </c>
      <c r="B12" s="28"/>
      <c r="C12" s="29">
        <v>25</v>
      </c>
      <c r="D12" s="29">
        <v>25</v>
      </c>
      <c r="E12" s="30">
        <f t="shared" ref="E12:E46" si="0">AVERAGE(C12:D12)</f>
        <v>25</v>
      </c>
      <c r="F12" s="31">
        <f>E12*$F$11</f>
        <v>12.5</v>
      </c>
      <c r="G12" s="32">
        <v>30</v>
      </c>
      <c r="H12" s="31">
        <f>G12*$H$11</f>
        <v>15</v>
      </c>
      <c r="I12" s="33">
        <f t="shared" ref="I12:I46" si="1">ROUNDUP(F12+H12,0)</f>
        <v>28</v>
      </c>
      <c r="J12" s="34" t="str">
        <f>IF(AND($E12&lt;25,$G12&lt;25),"E",IF($E12&lt;25,"IC",IF($I12&gt;85,"A+",IF($I12&gt;75,"A",IF($I12&gt;65,"A-",IF($I12&gt;60,"B+",IF($I12&gt;55,"B",IF($I12&gt;50,"B-",IF($I12&gt;45,"C+",IF($I12&gt;40,"C",IF($I12&gt;35,"C-",IF($I12&gt;30,"D+",IF($I12&gt;24,"D","ab")))))))))))))</f>
        <v>D</v>
      </c>
      <c r="L12" s="36"/>
      <c r="M12" s="36"/>
    </row>
    <row r="13" spans="1:14" s="35" customFormat="1" ht="17.100000000000001" customHeight="1">
      <c r="A13" s="27" t="s">
        <v>21</v>
      </c>
      <c r="B13" s="28"/>
      <c r="C13" s="37">
        <v>15</v>
      </c>
      <c r="D13" s="37">
        <v>18</v>
      </c>
      <c r="E13" s="30">
        <f t="shared" si="0"/>
        <v>16.5</v>
      </c>
      <c r="F13" s="31">
        <f t="shared" ref="F13:F46" si="2">E13*$F$11</f>
        <v>8.25</v>
      </c>
      <c r="G13" s="32">
        <v>50</v>
      </c>
      <c r="H13" s="31">
        <f t="shared" ref="H13:H46" si="3">G13*$H$11</f>
        <v>25</v>
      </c>
      <c r="I13" s="33">
        <f t="shared" si="1"/>
        <v>34</v>
      </c>
      <c r="J13" s="34" t="str">
        <f t="shared" ref="J13:J46" si="4">IF(AND($E13&lt;25,$G13&lt;25),"E",IF($E13&lt;25,"IC",IF($I13&gt;85,"A+",IF($I13&gt;75,"A",IF($I13&gt;65,"A-",IF($I13&gt;60,"B+",IF($I13&gt;55,"B",IF($I13&gt;50,"B-",IF($I13&gt;45,"C+",IF($I13&gt;40,"C",IF($I13&gt;35,"C-",IF($I13&gt;30,"D+",IF($I13&gt;24,"D","ab")))))))))))))</f>
        <v>IC</v>
      </c>
      <c r="L13" s="36"/>
      <c r="M13" s="38"/>
    </row>
    <row r="14" spans="1:14" s="35" customFormat="1" ht="17.100000000000001" customHeight="1">
      <c r="A14" s="27" t="s">
        <v>22</v>
      </c>
      <c r="B14" s="28"/>
      <c r="C14" s="37">
        <v>40</v>
      </c>
      <c r="D14" s="37">
        <v>40</v>
      </c>
      <c r="E14" s="30">
        <f t="shared" si="0"/>
        <v>40</v>
      </c>
      <c r="F14" s="31">
        <f t="shared" si="2"/>
        <v>20</v>
      </c>
      <c r="G14" s="32">
        <v>50</v>
      </c>
      <c r="H14" s="31">
        <f t="shared" si="3"/>
        <v>25</v>
      </c>
      <c r="I14" s="33">
        <f t="shared" si="1"/>
        <v>45</v>
      </c>
      <c r="J14" s="34" t="str">
        <f t="shared" si="4"/>
        <v>C</v>
      </c>
      <c r="L14" s="36"/>
      <c r="M14" s="36"/>
    </row>
    <row r="15" spans="1:14" s="35" customFormat="1" ht="17.100000000000001" customHeight="1">
      <c r="A15" s="27" t="s">
        <v>23</v>
      </c>
      <c r="B15" s="28"/>
      <c r="C15" s="32">
        <v>65</v>
      </c>
      <c r="D15" s="29">
        <v>65</v>
      </c>
      <c r="E15" s="30">
        <f t="shared" si="0"/>
        <v>65</v>
      </c>
      <c r="F15" s="31">
        <f t="shared" si="2"/>
        <v>32.5</v>
      </c>
      <c r="G15" s="32"/>
      <c r="H15" s="31">
        <v>22</v>
      </c>
      <c r="I15" s="33">
        <f t="shared" si="1"/>
        <v>55</v>
      </c>
      <c r="J15" s="34" t="str">
        <f t="shared" si="4"/>
        <v>B-</v>
      </c>
      <c r="L15" s="36"/>
      <c r="M15" s="36"/>
    </row>
    <row r="16" spans="1:14" s="35" customFormat="1" ht="17.100000000000001" customHeight="1">
      <c r="A16" s="27" t="s">
        <v>24</v>
      </c>
      <c r="B16" s="28"/>
      <c r="C16" s="37"/>
      <c r="D16" s="37"/>
      <c r="E16" s="30" t="e">
        <f t="shared" si="0"/>
        <v>#DIV/0!</v>
      </c>
      <c r="F16" s="31" t="e">
        <f t="shared" si="2"/>
        <v>#DIV/0!</v>
      </c>
      <c r="G16" s="32"/>
      <c r="H16" s="31">
        <f t="shared" si="3"/>
        <v>0</v>
      </c>
      <c r="I16" s="33" t="e">
        <f t="shared" si="1"/>
        <v>#DIV/0!</v>
      </c>
      <c r="J16" s="34" t="e">
        <f t="shared" si="4"/>
        <v>#DIV/0!</v>
      </c>
      <c r="L16" s="36"/>
      <c r="M16" s="36"/>
    </row>
    <row r="17" spans="1:13" s="35" customFormat="1" ht="15.75">
      <c r="A17" s="27" t="s">
        <v>25</v>
      </c>
      <c r="B17" s="28"/>
      <c r="C17" s="32"/>
      <c r="D17" s="29"/>
      <c r="E17" s="30" t="e">
        <f t="shared" si="0"/>
        <v>#DIV/0!</v>
      </c>
      <c r="F17" s="31" t="e">
        <f t="shared" si="2"/>
        <v>#DIV/0!</v>
      </c>
      <c r="G17" s="32"/>
      <c r="H17" s="31">
        <f t="shared" si="3"/>
        <v>0</v>
      </c>
      <c r="I17" s="33" t="e">
        <f t="shared" si="1"/>
        <v>#DIV/0!</v>
      </c>
      <c r="J17" s="34" t="e">
        <f t="shared" si="4"/>
        <v>#DIV/0!</v>
      </c>
      <c r="L17" s="36"/>
      <c r="M17" s="36"/>
    </row>
    <row r="18" spans="1:13" s="35" customFormat="1" ht="15.75">
      <c r="A18" s="27" t="s">
        <v>26</v>
      </c>
      <c r="B18" s="28"/>
      <c r="C18" s="32"/>
      <c r="D18" s="29"/>
      <c r="E18" s="30" t="e">
        <f t="shared" si="0"/>
        <v>#DIV/0!</v>
      </c>
      <c r="F18" s="31" t="e">
        <f t="shared" si="2"/>
        <v>#DIV/0!</v>
      </c>
      <c r="G18" s="32"/>
      <c r="H18" s="31">
        <f t="shared" si="3"/>
        <v>0</v>
      </c>
      <c r="I18" s="33" t="e">
        <f t="shared" si="1"/>
        <v>#DIV/0!</v>
      </c>
      <c r="J18" s="34" t="e">
        <f t="shared" si="4"/>
        <v>#DIV/0!</v>
      </c>
      <c r="L18" s="36"/>
      <c r="M18" s="36"/>
    </row>
    <row r="19" spans="1:13" s="35" customFormat="1" ht="15.75">
      <c r="A19" s="27" t="s">
        <v>27</v>
      </c>
      <c r="B19" s="28"/>
      <c r="C19" s="32"/>
      <c r="D19" s="29"/>
      <c r="E19" s="30" t="e">
        <f t="shared" si="0"/>
        <v>#DIV/0!</v>
      </c>
      <c r="F19" s="31" t="e">
        <f t="shared" si="2"/>
        <v>#DIV/0!</v>
      </c>
      <c r="G19" s="32"/>
      <c r="H19" s="31">
        <f t="shared" si="3"/>
        <v>0</v>
      </c>
      <c r="I19" s="33" t="e">
        <f t="shared" si="1"/>
        <v>#DIV/0!</v>
      </c>
      <c r="J19" s="34" t="e">
        <f t="shared" si="4"/>
        <v>#DIV/0!</v>
      </c>
      <c r="L19" s="36"/>
      <c r="M19" s="36"/>
    </row>
    <row r="20" spans="1:13" s="35" customFormat="1" ht="15.75">
      <c r="A20" s="27" t="s">
        <v>28</v>
      </c>
      <c r="B20" s="28"/>
      <c r="C20" s="32"/>
      <c r="D20" s="29"/>
      <c r="E20" s="30" t="e">
        <f t="shared" si="0"/>
        <v>#DIV/0!</v>
      </c>
      <c r="F20" s="31" t="e">
        <f t="shared" si="2"/>
        <v>#DIV/0!</v>
      </c>
      <c r="G20" s="32"/>
      <c r="H20" s="31">
        <f t="shared" si="3"/>
        <v>0</v>
      </c>
      <c r="I20" s="33" t="e">
        <f t="shared" si="1"/>
        <v>#DIV/0!</v>
      </c>
      <c r="J20" s="34" t="e">
        <f t="shared" si="4"/>
        <v>#DIV/0!</v>
      </c>
      <c r="L20" s="36"/>
      <c r="M20" s="36"/>
    </row>
    <row r="21" spans="1:13" s="35" customFormat="1" ht="15.75">
      <c r="A21" s="27" t="s">
        <v>29</v>
      </c>
      <c r="B21" s="28"/>
      <c r="C21" s="32"/>
      <c r="D21" s="29"/>
      <c r="E21" s="30" t="e">
        <f t="shared" si="0"/>
        <v>#DIV/0!</v>
      </c>
      <c r="F21" s="31" t="e">
        <f t="shared" si="2"/>
        <v>#DIV/0!</v>
      </c>
      <c r="G21" s="32"/>
      <c r="H21" s="31">
        <f t="shared" si="3"/>
        <v>0</v>
      </c>
      <c r="I21" s="33" t="e">
        <f t="shared" si="1"/>
        <v>#DIV/0!</v>
      </c>
      <c r="J21" s="34" t="e">
        <f t="shared" si="4"/>
        <v>#DIV/0!</v>
      </c>
      <c r="L21" s="36"/>
      <c r="M21" s="36"/>
    </row>
    <row r="22" spans="1:13" s="35" customFormat="1" ht="15.75">
      <c r="A22" s="27" t="s">
        <v>30</v>
      </c>
      <c r="B22" s="28"/>
      <c r="C22" s="32"/>
      <c r="D22" s="29"/>
      <c r="E22" s="30" t="e">
        <f t="shared" si="0"/>
        <v>#DIV/0!</v>
      </c>
      <c r="F22" s="31" t="e">
        <f t="shared" si="2"/>
        <v>#DIV/0!</v>
      </c>
      <c r="G22" s="32"/>
      <c r="H22" s="31">
        <f t="shared" si="3"/>
        <v>0</v>
      </c>
      <c r="I22" s="33" t="e">
        <f t="shared" si="1"/>
        <v>#DIV/0!</v>
      </c>
      <c r="J22" s="34" t="e">
        <f t="shared" si="4"/>
        <v>#DIV/0!</v>
      </c>
      <c r="L22" s="36"/>
      <c r="M22" s="36"/>
    </row>
    <row r="23" spans="1:13" s="35" customFormat="1" ht="15.75">
      <c r="A23" s="27" t="s">
        <v>31</v>
      </c>
      <c r="B23" s="28"/>
      <c r="C23" s="32"/>
      <c r="D23" s="29"/>
      <c r="E23" s="30" t="e">
        <f t="shared" si="0"/>
        <v>#DIV/0!</v>
      </c>
      <c r="F23" s="31" t="e">
        <f t="shared" si="2"/>
        <v>#DIV/0!</v>
      </c>
      <c r="G23" s="32"/>
      <c r="H23" s="31">
        <f t="shared" si="3"/>
        <v>0</v>
      </c>
      <c r="I23" s="33" t="e">
        <f t="shared" si="1"/>
        <v>#DIV/0!</v>
      </c>
      <c r="J23" s="34" t="e">
        <f t="shared" si="4"/>
        <v>#DIV/0!</v>
      </c>
      <c r="L23" s="36"/>
      <c r="M23" s="36"/>
    </row>
    <row r="24" spans="1:13" s="35" customFormat="1" ht="15.75">
      <c r="A24" s="27" t="s">
        <v>32</v>
      </c>
      <c r="B24" s="28"/>
      <c r="C24" s="37"/>
      <c r="D24" s="37"/>
      <c r="E24" s="30" t="e">
        <f t="shared" si="0"/>
        <v>#DIV/0!</v>
      </c>
      <c r="F24" s="31" t="e">
        <f t="shared" si="2"/>
        <v>#DIV/0!</v>
      </c>
      <c r="G24" s="32"/>
      <c r="H24" s="31">
        <f t="shared" si="3"/>
        <v>0</v>
      </c>
      <c r="I24" s="33" t="e">
        <f t="shared" si="1"/>
        <v>#DIV/0!</v>
      </c>
      <c r="J24" s="34" t="e">
        <f t="shared" si="4"/>
        <v>#DIV/0!</v>
      </c>
      <c r="L24" s="36"/>
      <c r="M24" s="36"/>
    </row>
    <row r="25" spans="1:13" s="35" customFormat="1" ht="15.75">
      <c r="A25" s="27" t="s">
        <v>33</v>
      </c>
      <c r="B25" s="28"/>
      <c r="C25" s="32"/>
      <c r="D25" s="29"/>
      <c r="E25" s="30" t="e">
        <f t="shared" si="0"/>
        <v>#DIV/0!</v>
      </c>
      <c r="F25" s="31" t="e">
        <f t="shared" si="2"/>
        <v>#DIV/0!</v>
      </c>
      <c r="G25" s="32"/>
      <c r="H25" s="31">
        <f t="shared" si="3"/>
        <v>0</v>
      </c>
      <c r="I25" s="33" t="e">
        <f t="shared" si="1"/>
        <v>#DIV/0!</v>
      </c>
      <c r="J25" s="34" t="e">
        <f t="shared" si="4"/>
        <v>#DIV/0!</v>
      </c>
      <c r="L25" s="36"/>
      <c r="M25" s="36"/>
    </row>
    <row r="26" spans="1:13" s="35" customFormat="1" ht="15.75">
      <c r="A26" s="27" t="s">
        <v>34</v>
      </c>
      <c r="B26" s="28"/>
      <c r="C26" s="32"/>
      <c r="D26" s="29"/>
      <c r="E26" s="30" t="e">
        <f t="shared" si="0"/>
        <v>#DIV/0!</v>
      </c>
      <c r="F26" s="31" t="e">
        <f t="shared" si="2"/>
        <v>#DIV/0!</v>
      </c>
      <c r="G26" s="32"/>
      <c r="H26" s="31">
        <f t="shared" si="3"/>
        <v>0</v>
      </c>
      <c r="I26" s="33" t="e">
        <f t="shared" si="1"/>
        <v>#DIV/0!</v>
      </c>
      <c r="J26" s="34" t="e">
        <f t="shared" si="4"/>
        <v>#DIV/0!</v>
      </c>
      <c r="L26" s="36"/>
      <c r="M26" s="36"/>
    </row>
    <row r="27" spans="1:13" s="35" customFormat="1" ht="15.75">
      <c r="A27" s="27" t="s">
        <v>35</v>
      </c>
      <c r="B27" s="28"/>
      <c r="C27" s="32"/>
      <c r="D27" s="29"/>
      <c r="E27" s="30" t="e">
        <f t="shared" si="0"/>
        <v>#DIV/0!</v>
      </c>
      <c r="F27" s="31" t="e">
        <f t="shared" si="2"/>
        <v>#DIV/0!</v>
      </c>
      <c r="G27" s="32"/>
      <c r="H27" s="31">
        <f t="shared" si="3"/>
        <v>0</v>
      </c>
      <c r="I27" s="33" t="e">
        <f t="shared" si="1"/>
        <v>#DIV/0!</v>
      </c>
      <c r="J27" s="34" t="e">
        <f t="shared" si="4"/>
        <v>#DIV/0!</v>
      </c>
      <c r="L27" s="36"/>
      <c r="M27" s="36"/>
    </row>
    <row r="28" spans="1:13" s="35" customFormat="1" ht="15.75">
      <c r="A28" s="27" t="s">
        <v>36</v>
      </c>
      <c r="B28" s="28"/>
      <c r="C28" s="32"/>
      <c r="D28" s="29"/>
      <c r="E28" s="30" t="e">
        <f t="shared" si="0"/>
        <v>#DIV/0!</v>
      </c>
      <c r="F28" s="31" t="e">
        <f t="shared" si="2"/>
        <v>#DIV/0!</v>
      </c>
      <c r="G28" s="32"/>
      <c r="H28" s="31">
        <f t="shared" si="3"/>
        <v>0</v>
      </c>
      <c r="I28" s="33" t="e">
        <f t="shared" si="1"/>
        <v>#DIV/0!</v>
      </c>
      <c r="J28" s="34" t="e">
        <f t="shared" si="4"/>
        <v>#DIV/0!</v>
      </c>
      <c r="L28" s="36"/>
      <c r="M28" s="36"/>
    </row>
    <row r="29" spans="1:13" s="35" customFormat="1" ht="15.75">
      <c r="A29" s="27" t="s">
        <v>37</v>
      </c>
      <c r="B29" s="28"/>
      <c r="C29" s="32"/>
      <c r="D29" s="29"/>
      <c r="E29" s="30" t="e">
        <f t="shared" si="0"/>
        <v>#DIV/0!</v>
      </c>
      <c r="F29" s="31" t="e">
        <f t="shared" si="2"/>
        <v>#DIV/0!</v>
      </c>
      <c r="G29" s="32"/>
      <c r="H29" s="31">
        <f t="shared" si="3"/>
        <v>0</v>
      </c>
      <c r="I29" s="33" t="e">
        <f t="shared" si="1"/>
        <v>#DIV/0!</v>
      </c>
      <c r="J29" s="34" t="e">
        <f t="shared" si="4"/>
        <v>#DIV/0!</v>
      </c>
      <c r="L29" s="36"/>
      <c r="M29" s="36"/>
    </row>
    <row r="30" spans="1:13" s="35" customFormat="1" ht="15.75">
      <c r="A30" s="27" t="s">
        <v>38</v>
      </c>
      <c r="B30" s="28"/>
      <c r="C30" s="32"/>
      <c r="D30" s="29"/>
      <c r="E30" s="30" t="e">
        <f t="shared" si="0"/>
        <v>#DIV/0!</v>
      </c>
      <c r="F30" s="31" t="e">
        <f t="shared" si="2"/>
        <v>#DIV/0!</v>
      </c>
      <c r="G30" s="32"/>
      <c r="H30" s="31">
        <f t="shared" si="3"/>
        <v>0</v>
      </c>
      <c r="I30" s="33" t="e">
        <f t="shared" si="1"/>
        <v>#DIV/0!</v>
      </c>
      <c r="J30" s="34" t="e">
        <f t="shared" si="4"/>
        <v>#DIV/0!</v>
      </c>
      <c r="L30" s="36"/>
      <c r="M30" s="36"/>
    </row>
    <row r="31" spans="1:13" s="35" customFormat="1" ht="15.75">
      <c r="A31" s="27" t="s">
        <v>39</v>
      </c>
      <c r="B31" s="28"/>
      <c r="C31" s="32"/>
      <c r="D31" s="29"/>
      <c r="E31" s="30" t="e">
        <f t="shared" si="0"/>
        <v>#DIV/0!</v>
      </c>
      <c r="F31" s="31" t="e">
        <f t="shared" si="2"/>
        <v>#DIV/0!</v>
      </c>
      <c r="G31" s="32"/>
      <c r="H31" s="31">
        <f t="shared" si="3"/>
        <v>0</v>
      </c>
      <c r="I31" s="33" t="e">
        <f t="shared" si="1"/>
        <v>#DIV/0!</v>
      </c>
      <c r="J31" s="34" t="e">
        <f t="shared" si="4"/>
        <v>#DIV/0!</v>
      </c>
      <c r="L31" s="36"/>
      <c r="M31" s="36"/>
    </row>
    <row r="32" spans="1:13" s="35" customFormat="1" ht="15.75">
      <c r="A32" s="27" t="s">
        <v>40</v>
      </c>
      <c r="B32" s="28"/>
      <c r="C32" s="32"/>
      <c r="D32" s="39"/>
      <c r="E32" s="30" t="e">
        <f t="shared" si="0"/>
        <v>#DIV/0!</v>
      </c>
      <c r="F32" s="31" t="e">
        <f t="shared" si="2"/>
        <v>#DIV/0!</v>
      </c>
      <c r="G32" s="32"/>
      <c r="H32" s="31">
        <f t="shared" si="3"/>
        <v>0</v>
      </c>
      <c r="I32" s="33" t="e">
        <f t="shared" si="1"/>
        <v>#DIV/0!</v>
      </c>
      <c r="J32" s="34" t="e">
        <f t="shared" si="4"/>
        <v>#DIV/0!</v>
      </c>
      <c r="L32" s="36"/>
      <c r="M32" s="36"/>
    </row>
    <row r="33" spans="1:13" s="35" customFormat="1" ht="15.75">
      <c r="A33" s="27" t="s">
        <v>41</v>
      </c>
      <c r="B33" s="28"/>
      <c r="C33" s="32"/>
      <c r="D33" s="39"/>
      <c r="E33" s="30" t="e">
        <f t="shared" si="0"/>
        <v>#DIV/0!</v>
      </c>
      <c r="F33" s="31" t="e">
        <f t="shared" si="2"/>
        <v>#DIV/0!</v>
      </c>
      <c r="G33" s="32"/>
      <c r="H33" s="31">
        <f t="shared" si="3"/>
        <v>0</v>
      </c>
      <c r="I33" s="33" t="e">
        <f t="shared" si="1"/>
        <v>#DIV/0!</v>
      </c>
      <c r="J33" s="34" t="e">
        <f t="shared" si="4"/>
        <v>#DIV/0!</v>
      </c>
      <c r="L33" s="36"/>
      <c r="M33" s="36"/>
    </row>
    <row r="34" spans="1:13" s="35" customFormat="1" ht="15.75">
      <c r="A34" s="27" t="s">
        <v>42</v>
      </c>
      <c r="B34" s="28"/>
      <c r="C34" s="32"/>
      <c r="D34" s="39"/>
      <c r="E34" s="30" t="e">
        <f t="shared" si="0"/>
        <v>#DIV/0!</v>
      </c>
      <c r="F34" s="31" t="e">
        <f t="shared" si="2"/>
        <v>#DIV/0!</v>
      </c>
      <c r="G34" s="32"/>
      <c r="H34" s="31">
        <f t="shared" si="3"/>
        <v>0</v>
      </c>
      <c r="I34" s="33" t="e">
        <f t="shared" si="1"/>
        <v>#DIV/0!</v>
      </c>
      <c r="J34" s="34" t="e">
        <f t="shared" si="4"/>
        <v>#DIV/0!</v>
      </c>
      <c r="L34" s="36"/>
      <c r="M34" s="36"/>
    </row>
    <row r="35" spans="1:13" s="35" customFormat="1" ht="15.75">
      <c r="A35" s="27" t="s">
        <v>43</v>
      </c>
      <c r="B35" s="28"/>
      <c r="C35" s="32"/>
      <c r="D35" s="39"/>
      <c r="E35" s="30" t="e">
        <f t="shared" si="0"/>
        <v>#DIV/0!</v>
      </c>
      <c r="F35" s="31" t="e">
        <f t="shared" si="2"/>
        <v>#DIV/0!</v>
      </c>
      <c r="G35" s="32"/>
      <c r="H35" s="31">
        <f t="shared" si="3"/>
        <v>0</v>
      </c>
      <c r="I35" s="33" t="e">
        <f t="shared" si="1"/>
        <v>#DIV/0!</v>
      </c>
      <c r="J35" s="34" t="e">
        <f t="shared" si="4"/>
        <v>#DIV/0!</v>
      </c>
      <c r="L35" s="36"/>
      <c r="M35" s="36"/>
    </row>
    <row r="36" spans="1:13" s="35" customFormat="1" ht="15.75">
      <c r="A36" s="27" t="s">
        <v>44</v>
      </c>
      <c r="B36" s="28"/>
      <c r="C36" s="32"/>
      <c r="D36" s="39"/>
      <c r="E36" s="30" t="e">
        <f t="shared" si="0"/>
        <v>#DIV/0!</v>
      </c>
      <c r="F36" s="31" t="e">
        <f t="shared" si="2"/>
        <v>#DIV/0!</v>
      </c>
      <c r="G36" s="32"/>
      <c r="H36" s="31">
        <f t="shared" si="3"/>
        <v>0</v>
      </c>
      <c r="I36" s="33" t="e">
        <f t="shared" si="1"/>
        <v>#DIV/0!</v>
      </c>
      <c r="J36" s="34" t="e">
        <f t="shared" si="4"/>
        <v>#DIV/0!</v>
      </c>
      <c r="L36" s="36"/>
      <c r="M36" s="36"/>
    </row>
    <row r="37" spans="1:13" s="35" customFormat="1" ht="15.75">
      <c r="A37" s="27" t="s">
        <v>45</v>
      </c>
      <c r="B37" s="28"/>
      <c r="C37" s="32"/>
      <c r="D37" s="39"/>
      <c r="E37" s="30" t="e">
        <f t="shared" si="0"/>
        <v>#DIV/0!</v>
      </c>
      <c r="F37" s="31" t="e">
        <f t="shared" si="2"/>
        <v>#DIV/0!</v>
      </c>
      <c r="G37" s="32"/>
      <c r="H37" s="31">
        <f t="shared" si="3"/>
        <v>0</v>
      </c>
      <c r="I37" s="33" t="e">
        <f t="shared" si="1"/>
        <v>#DIV/0!</v>
      </c>
      <c r="J37" s="34" t="e">
        <f t="shared" si="4"/>
        <v>#DIV/0!</v>
      </c>
      <c r="L37" s="36"/>
      <c r="M37" s="36"/>
    </row>
    <row r="38" spans="1:13" s="35" customFormat="1" ht="15.75">
      <c r="A38" s="27" t="s">
        <v>46</v>
      </c>
      <c r="B38" s="28"/>
      <c r="C38" s="32"/>
      <c r="D38" s="39"/>
      <c r="E38" s="30" t="e">
        <f t="shared" si="0"/>
        <v>#DIV/0!</v>
      </c>
      <c r="F38" s="31" t="e">
        <f t="shared" si="2"/>
        <v>#DIV/0!</v>
      </c>
      <c r="G38" s="32"/>
      <c r="H38" s="31">
        <f t="shared" si="3"/>
        <v>0</v>
      </c>
      <c r="I38" s="33" t="e">
        <f t="shared" si="1"/>
        <v>#DIV/0!</v>
      </c>
      <c r="J38" s="34" t="e">
        <f t="shared" si="4"/>
        <v>#DIV/0!</v>
      </c>
      <c r="L38" s="36"/>
      <c r="M38" s="36"/>
    </row>
    <row r="39" spans="1:13" s="35" customFormat="1" ht="15.75">
      <c r="A39" s="27" t="s">
        <v>47</v>
      </c>
      <c r="B39" s="28"/>
      <c r="C39" s="32"/>
      <c r="D39" s="39"/>
      <c r="E39" s="30" t="e">
        <f t="shared" si="0"/>
        <v>#DIV/0!</v>
      </c>
      <c r="F39" s="31" t="e">
        <f t="shared" si="2"/>
        <v>#DIV/0!</v>
      </c>
      <c r="G39" s="32"/>
      <c r="H39" s="31">
        <f t="shared" si="3"/>
        <v>0</v>
      </c>
      <c r="I39" s="33" t="e">
        <f t="shared" si="1"/>
        <v>#DIV/0!</v>
      </c>
      <c r="J39" s="34" t="e">
        <f t="shared" si="4"/>
        <v>#DIV/0!</v>
      </c>
      <c r="L39" s="36"/>
      <c r="M39" s="36"/>
    </row>
    <row r="40" spans="1:13" s="35" customFormat="1" ht="15.75">
      <c r="A40" s="27" t="s">
        <v>48</v>
      </c>
      <c r="B40" s="28"/>
      <c r="C40" s="32"/>
      <c r="D40" s="39"/>
      <c r="E40" s="30" t="e">
        <f t="shared" si="0"/>
        <v>#DIV/0!</v>
      </c>
      <c r="F40" s="31" t="e">
        <f t="shared" si="2"/>
        <v>#DIV/0!</v>
      </c>
      <c r="G40" s="32"/>
      <c r="H40" s="31">
        <f t="shared" si="3"/>
        <v>0</v>
      </c>
      <c r="I40" s="33" t="e">
        <f t="shared" si="1"/>
        <v>#DIV/0!</v>
      </c>
      <c r="J40" s="34" t="e">
        <f t="shared" si="4"/>
        <v>#DIV/0!</v>
      </c>
      <c r="L40" s="36"/>
      <c r="M40" s="36"/>
    </row>
    <row r="41" spans="1:13" s="35" customFormat="1" ht="15.75">
      <c r="A41" s="27" t="s">
        <v>49</v>
      </c>
      <c r="B41" s="28"/>
      <c r="C41" s="32"/>
      <c r="D41" s="39"/>
      <c r="E41" s="30" t="e">
        <f t="shared" si="0"/>
        <v>#DIV/0!</v>
      </c>
      <c r="F41" s="31" t="e">
        <f t="shared" si="2"/>
        <v>#DIV/0!</v>
      </c>
      <c r="G41" s="32"/>
      <c r="H41" s="31">
        <f t="shared" si="3"/>
        <v>0</v>
      </c>
      <c r="I41" s="33" t="e">
        <f t="shared" si="1"/>
        <v>#DIV/0!</v>
      </c>
      <c r="J41" s="34" t="e">
        <f t="shared" si="4"/>
        <v>#DIV/0!</v>
      </c>
      <c r="L41" s="36"/>
      <c r="M41" s="36"/>
    </row>
    <row r="42" spans="1:13" s="35" customFormat="1" ht="15.75">
      <c r="A42" s="27" t="s">
        <v>50</v>
      </c>
      <c r="B42" s="28"/>
      <c r="C42" s="32"/>
      <c r="D42" s="39"/>
      <c r="E42" s="30" t="e">
        <f t="shared" si="0"/>
        <v>#DIV/0!</v>
      </c>
      <c r="F42" s="31" t="e">
        <f t="shared" si="2"/>
        <v>#DIV/0!</v>
      </c>
      <c r="G42" s="32"/>
      <c r="H42" s="31">
        <f t="shared" si="3"/>
        <v>0</v>
      </c>
      <c r="I42" s="33" t="e">
        <f t="shared" si="1"/>
        <v>#DIV/0!</v>
      </c>
      <c r="J42" s="34" t="e">
        <f t="shared" si="4"/>
        <v>#DIV/0!</v>
      </c>
      <c r="L42" s="36"/>
      <c r="M42" s="36"/>
    </row>
    <row r="43" spans="1:13" s="35" customFormat="1" ht="15.75">
      <c r="A43" s="27" t="s">
        <v>51</v>
      </c>
      <c r="B43" s="28"/>
      <c r="C43" s="32"/>
      <c r="D43" s="39"/>
      <c r="E43" s="30" t="e">
        <f t="shared" si="0"/>
        <v>#DIV/0!</v>
      </c>
      <c r="F43" s="31" t="e">
        <f t="shared" si="2"/>
        <v>#DIV/0!</v>
      </c>
      <c r="G43" s="32"/>
      <c r="H43" s="31">
        <f t="shared" si="3"/>
        <v>0</v>
      </c>
      <c r="I43" s="33" t="e">
        <f t="shared" si="1"/>
        <v>#DIV/0!</v>
      </c>
      <c r="J43" s="34" t="e">
        <f t="shared" si="4"/>
        <v>#DIV/0!</v>
      </c>
      <c r="L43" s="36"/>
      <c r="M43" s="36"/>
    </row>
    <row r="44" spans="1:13" s="35" customFormat="1" ht="15.75">
      <c r="A44" s="27" t="s">
        <v>52</v>
      </c>
      <c r="B44" s="28"/>
      <c r="C44" s="37"/>
      <c r="D44" s="37"/>
      <c r="E44" s="30" t="e">
        <f t="shared" si="0"/>
        <v>#DIV/0!</v>
      </c>
      <c r="F44" s="31" t="e">
        <f t="shared" si="2"/>
        <v>#DIV/0!</v>
      </c>
      <c r="G44" s="32"/>
      <c r="H44" s="31">
        <f t="shared" si="3"/>
        <v>0</v>
      </c>
      <c r="I44" s="33" t="e">
        <f t="shared" si="1"/>
        <v>#DIV/0!</v>
      </c>
      <c r="J44" s="34" t="e">
        <f t="shared" si="4"/>
        <v>#DIV/0!</v>
      </c>
      <c r="L44" s="36"/>
      <c r="M44" s="36"/>
    </row>
    <row r="45" spans="1:13" s="35" customFormat="1" ht="15.75">
      <c r="A45" s="27" t="s">
        <v>53</v>
      </c>
      <c r="B45" s="28"/>
      <c r="C45" s="32"/>
      <c r="D45" s="39"/>
      <c r="E45" s="30" t="e">
        <f t="shared" si="0"/>
        <v>#DIV/0!</v>
      </c>
      <c r="F45" s="31" t="e">
        <f t="shared" si="2"/>
        <v>#DIV/0!</v>
      </c>
      <c r="G45" s="32"/>
      <c r="H45" s="31">
        <f t="shared" si="3"/>
        <v>0</v>
      </c>
      <c r="I45" s="33" t="e">
        <f t="shared" si="1"/>
        <v>#DIV/0!</v>
      </c>
      <c r="J45" s="34" t="e">
        <f t="shared" si="4"/>
        <v>#DIV/0!</v>
      </c>
      <c r="L45" s="36"/>
      <c r="M45" s="36"/>
    </row>
    <row r="46" spans="1:13" s="35" customFormat="1" ht="15.75">
      <c r="A46" s="27" t="s">
        <v>54</v>
      </c>
      <c r="B46" s="28"/>
      <c r="C46" s="32"/>
      <c r="D46" s="39"/>
      <c r="E46" s="30" t="e">
        <f t="shared" si="0"/>
        <v>#DIV/0!</v>
      </c>
      <c r="F46" s="31" t="e">
        <f t="shared" si="2"/>
        <v>#DIV/0!</v>
      </c>
      <c r="G46" s="32"/>
      <c r="H46" s="31">
        <f t="shared" si="3"/>
        <v>0</v>
      </c>
      <c r="I46" s="33" t="e">
        <f t="shared" si="1"/>
        <v>#DIV/0!</v>
      </c>
      <c r="J46" s="34" t="e">
        <f t="shared" si="4"/>
        <v>#DIV/0!</v>
      </c>
      <c r="L46" s="36"/>
      <c r="M46" s="36"/>
    </row>
    <row r="47" spans="1:13" ht="15.75">
      <c r="A47" s="40"/>
      <c r="B47" s="41"/>
      <c r="C47" s="42"/>
      <c r="D47" s="43"/>
      <c r="E47" s="44"/>
      <c r="F47" s="45"/>
      <c r="G47" s="45"/>
      <c r="H47" s="46"/>
      <c r="I47" s="47"/>
      <c r="J47" s="48"/>
      <c r="L47" s="36"/>
      <c r="M47" s="49"/>
    </row>
    <row r="48" spans="1:13" ht="20.25" customHeight="1">
      <c r="L48" s="50"/>
      <c r="M48" s="51"/>
    </row>
    <row r="49" spans="1:13" ht="18">
      <c r="A49" s="243" t="s">
        <v>55</v>
      </c>
      <c r="B49" s="243"/>
      <c r="C49" s="243"/>
      <c r="E49" s="240" t="s">
        <v>56</v>
      </c>
      <c r="F49" s="240"/>
      <c r="G49" s="240"/>
      <c r="H49" s="240" t="s">
        <v>56</v>
      </c>
      <c r="I49" s="240"/>
      <c r="J49" s="240"/>
      <c r="L49" s="51"/>
      <c r="M49" s="51"/>
    </row>
    <row r="50" spans="1:13" ht="18">
      <c r="A50" s="241" t="s">
        <v>57</v>
      </c>
      <c r="B50" s="241"/>
      <c r="C50" s="241"/>
      <c r="E50" s="242" t="s">
        <v>58</v>
      </c>
      <c r="F50" s="242"/>
      <c r="G50" s="242"/>
      <c r="H50" s="242" t="s">
        <v>59</v>
      </c>
      <c r="I50" s="242"/>
      <c r="J50" s="242"/>
      <c r="L50" s="52"/>
      <c r="M50" s="52"/>
    </row>
    <row r="51" spans="1:13" ht="15.75">
      <c r="A51" s="53"/>
      <c r="B51" s="54"/>
      <c r="C51" s="55"/>
      <c r="D51" s="55"/>
      <c r="E51" s="56"/>
      <c r="F51" s="57"/>
      <c r="G51" s="57"/>
      <c r="H51" s="55"/>
      <c r="I51" s="58"/>
      <c r="J51" s="59"/>
    </row>
    <row r="52" spans="1:13">
      <c r="L52" s="60"/>
      <c r="M52" s="60"/>
    </row>
    <row r="53" spans="1:13" ht="18.75">
      <c r="A53" s="61"/>
      <c r="B53" s="62"/>
      <c r="L53" s="60"/>
      <c r="M53" s="60"/>
    </row>
    <row r="54" spans="1:13" ht="15.75">
      <c r="A54" s="63"/>
      <c r="B54" s="63"/>
      <c r="C54" s="63"/>
      <c r="D54" s="63"/>
      <c r="E54" s="63"/>
      <c r="F54" s="63"/>
      <c r="G54" s="63"/>
      <c r="H54" s="63"/>
      <c r="I54" s="63"/>
      <c r="J54" s="63"/>
      <c r="L54" s="60"/>
      <c r="M54" s="60"/>
    </row>
    <row r="55" spans="1:13" ht="15.75">
      <c r="A55" s="63"/>
      <c r="B55" s="63"/>
      <c r="C55" s="63"/>
      <c r="D55" s="63"/>
      <c r="E55" s="63"/>
      <c r="F55" s="63"/>
      <c r="G55" s="63"/>
      <c r="H55" s="63"/>
      <c r="I55" s="63"/>
      <c r="J55" s="63"/>
      <c r="L55" s="60"/>
      <c r="M55" s="60"/>
    </row>
    <row r="56" spans="1:13" ht="15.75">
      <c r="A56" s="63"/>
      <c r="B56" s="63"/>
      <c r="C56" s="63"/>
      <c r="D56" s="63"/>
      <c r="E56" s="63"/>
      <c r="F56" s="63"/>
      <c r="G56" s="63"/>
      <c r="H56" s="63"/>
      <c r="I56" s="63"/>
      <c r="J56" s="63"/>
      <c r="L56" s="60"/>
      <c r="M56" s="60"/>
    </row>
    <row r="57" spans="1:13">
      <c r="L57" s="60"/>
      <c r="M57" s="60"/>
    </row>
    <row r="58" spans="1:13">
      <c r="L58" s="60"/>
      <c r="M58" s="60"/>
    </row>
    <row r="59" spans="1:13">
      <c r="L59" s="60"/>
      <c r="M59" s="60"/>
    </row>
    <row r="60" spans="1:13">
      <c r="L60" s="60"/>
      <c r="M60" s="60"/>
    </row>
    <row r="61" spans="1:13">
      <c r="L61" s="60"/>
      <c r="M61" s="60"/>
    </row>
    <row r="62" spans="1:13">
      <c r="L62" s="60"/>
      <c r="M62" s="60"/>
    </row>
    <row r="63" spans="1:13">
      <c r="L63" s="60"/>
      <c r="M63" s="60"/>
    </row>
    <row r="64" spans="1:13">
      <c r="L64" s="60"/>
      <c r="M64" s="60"/>
    </row>
    <row r="65" spans="12:13">
      <c r="L65" s="60"/>
      <c r="M65" s="60"/>
    </row>
    <row r="66" spans="12:13">
      <c r="L66" s="60"/>
      <c r="M66" s="60"/>
    </row>
  </sheetData>
  <mergeCells count="18">
    <mergeCell ref="A1:J1"/>
    <mergeCell ref="A2:J2"/>
    <mergeCell ref="A5:C5"/>
    <mergeCell ref="A6:C6"/>
    <mergeCell ref="A10:A11"/>
    <mergeCell ref="B10:B11"/>
    <mergeCell ref="C10:C11"/>
    <mergeCell ref="D10:D11"/>
    <mergeCell ref="E10:E11"/>
    <mergeCell ref="G10:G11"/>
    <mergeCell ref="I10:I11"/>
    <mergeCell ref="J10:J11"/>
    <mergeCell ref="E49:G49"/>
    <mergeCell ref="H49:J49"/>
    <mergeCell ref="A50:C50"/>
    <mergeCell ref="E50:G50"/>
    <mergeCell ref="H50:J50"/>
    <mergeCell ref="A49:C49"/>
  </mergeCells>
  <pageMargins left="0.7" right="0.2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activeCell="N10" sqref="N10:N12"/>
    </sheetView>
  </sheetViews>
  <sheetFormatPr defaultRowHeight="15"/>
  <cols>
    <col min="1" max="1" width="6.140625" style="1" customWidth="1"/>
    <col min="2" max="2" width="11.42578125" style="23" customWidth="1"/>
    <col min="3" max="3" width="8.42578125" style="1" customWidth="1"/>
    <col min="4" max="4" width="8.28515625" style="1" customWidth="1"/>
    <col min="5" max="5" width="9.140625" style="1"/>
    <col min="6" max="6" width="11.5703125" style="1" customWidth="1"/>
    <col min="7" max="7" width="9" style="1" customWidth="1"/>
    <col min="8" max="8" width="11.140625" style="1" customWidth="1"/>
    <col min="9" max="9" width="10.85546875" style="1" customWidth="1"/>
    <col min="10" max="10" width="10" style="1" customWidth="1"/>
    <col min="11" max="16384" width="9.140625" style="1"/>
  </cols>
  <sheetData>
    <row r="1" spans="1:14" ht="19.5">
      <c r="A1" s="244" t="s">
        <v>0</v>
      </c>
      <c r="B1" s="244"/>
      <c r="C1" s="244"/>
      <c r="D1" s="244"/>
      <c r="E1" s="244"/>
      <c r="F1" s="244"/>
      <c r="G1" s="244"/>
      <c r="H1" s="244"/>
      <c r="I1" s="244"/>
      <c r="J1" s="244"/>
    </row>
    <row r="2" spans="1:14" ht="16.5">
      <c r="A2" s="245" t="s">
        <v>1</v>
      </c>
      <c r="B2" s="245"/>
      <c r="C2" s="245"/>
      <c r="D2" s="245"/>
      <c r="E2" s="245"/>
      <c r="F2" s="245"/>
      <c r="G2" s="245"/>
      <c r="H2" s="245"/>
      <c r="I2" s="245"/>
      <c r="J2" s="245"/>
    </row>
    <row r="3" spans="1:14" ht="16.5">
      <c r="A3" s="2"/>
      <c r="B3" s="3"/>
      <c r="C3" s="4"/>
      <c r="D3" s="4"/>
      <c r="E3" s="4"/>
      <c r="F3" s="4"/>
      <c r="G3" s="4"/>
      <c r="H3" s="4"/>
      <c r="I3" s="4"/>
    </row>
    <row r="4" spans="1:14" ht="16.5">
      <c r="A4" s="2"/>
      <c r="B4" s="3"/>
      <c r="C4" s="4"/>
      <c r="D4" s="4"/>
      <c r="E4" s="4"/>
      <c r="F4" s="4"/>
      <c r="G4" s="4"/>
      <c r="H4" s="4"/>
      <c r="I4" s="4"/>
      <c r="K4" s="5"/>
      <c r="L4" s="5"/>
      <c r="M4" s="5"/>
      <c r="N4" s="5"/>
    </row>
    <row r="5" spans="1:14" ht="16.5">
      <c r="A5" s="246" t="s">
        <v>2</v>
      </c>
      <c r="B5" s="246"/>
      <c r="C5" s="246"/>
      <c r="D5" s="65" t="s">
        <v>60</v>
      </c>
      <c r="E5" s="66"/>
      <c r="F5" s="66"/>
      <c r="G5" s="66"/>
      <c r="H5" s="66"/>
      <c r="I5" s="66"/>
      <c r="J5" s="67"/>
      <c r="K5" s="5"/>
      <c r="L5" s="9"/>
      <c r="M5" s="9"/>
      <c r="N5" s="5"/>
    </row>
    <row r="6" spans="1:14" ht="16.5">
      <c r="A6" s="246" t="s">
        <v>4</v>
      </c>
      <c r="B6" s="246"/>
      <c r="C6" s="246"/>
      <c r="D6" s="68" t="s">
        <v>61</v>
      </c>
      <c r="E6" s="69"/>
      <c r="F6" s="70"/>
      <c r="G6" s="70"/>
      <c r="H6" s="70"/>
      <c r="I6" s="70"/>
      <c r="J6" s="67"/>
      <c r="K6" s="5"/>
      <c r="L6" s="13"/>
      <c r="M6" s="13"/>
      <c r="N6" s="5"/>
    </row>
    <row r="7" spans="1:14" ht="16.5">
      <c r="A7" s="16" t="s">
        <v>62</v>
      </c>
      <c r="B7" s="71"/>
      <c r="C7" s="18"/>
      <c r="D7" s="265" t="s">
        <v>9</v>
      </c>
      <c r="E7" s="265"/>
      <c r="F7" s="265"/>
      <c r="G7" s="265"/>
      <c r="H7" s="265"/>
      <c r="I7" s="265"/>
      <c r="J7" s="67"/>
      <c r="K7" s="5"/>
      <c r="L7" s="9"/>
      <c r="M7" s="9"/>
      <c r="N7" s="5"/>
    </row>
    <row r="8" spans="1:14" ht="9" customHeight="1">
      <c r="A8" s="2"/>
      <c r="B8" s="21"/>
      <c r="C8" s="22"/>
      <c r="D8" s="22"/>
      <c r="E8" s="22"/>
      <c r="F8" s="22"/>
      <c r="G8" s="22"/>
      <c r="H8" s="22"/>
      <c r="I8" s="22"/>
      <c r="L8" s="23"/>
      <c r="M8" s="24"/>
    </row>
    <row r="9" spans="1:14" ht="26.25" customHeight="1">
      <c r="A9" s="262" t="s">
        <v>10</v>
      </c>
      <c r="B9" s="262" t="s">
        <v>11</v>
      </c>
      <c r="C9" s="262" t="s">
        <v>12</v>
      </c>
      <c r="D9" s="262" t="s">
        <v>13</v>
      </c>
      <c r="E9" s="263" t="s">
        <v>63</v>
      </c>
      <c r="F9" s="193" t="s">
        <v>64</v>
      </c>
      <c r="G9" s="256" t="s">
        <v>16</v>
      </c>
      <c r="H9" s="193" t="s">
        <v>17</v>
      </c>
      <c r="I9" s="258" t="s">
        <v>65</v>
      </c>
      <c r="J9" s="260" t="s">
        <v>19</v>
      </c>
      <c r="L9" s="24"/>
      <c r="M9" s="24"/>
    </row>
    <row r="10" spans="1:14" ht="39.75" customHeight="1">
      <c r="A10" s="259"/>
      <c r="B10" s="259"/>
      <c r="C10" s="259"/>
      <c r="D10" s="259"/>
      <c r="E10" s="264"/>
      <c r="F10" s="194">
        <v>0.7</v>
      </c>
      <c r="G10" s="257"/>
      <c r="H10" s="72">
        <v>0.3</v>
      </c>
      <c r="I10" s="259"/>
      <c r="J10" s="261"/>
      <c r="L10" s="24"/>
      <c r="M10" s="24"/>
    </row>
    <row r="11" spans="1:14" s="35" customFormat="1" ht="17.100000000000001" customHeight="1">
      <c r="A11" s="27" t="s">
        <v>20</v>
      </c>
      <c r="B11" s="28"/>
      <c r="C11" s="29">
        <v>65</v>
      </c>
      <c r="D11" s="29">
        <v>65</v>
      </c>
      <c r="E11" s="30">
        <f t="shared" ref="E11:E51" si="0">AVERAGE(C11:D11)</f>
        <v>65</v>
      </c>
      <c r="F11" s="31">
        <f>E11*$F$10</f>
        <v>45.5</v>
      </c>
      <c r="G11" s="32"/>
      <c r="H11" s="31">
        <v>25</v>
      </c>
      <c r="I11" s="33">
        <f t="shared" ref="I11:I51" si="1">ROUNDUP(F11+H11,0)</f>
        <v>71</v>
      </c>
      <c r="J11" s="34" t="str">
        <f>IF(AND($E11&lt;35,$G11&lt;35),"F",IF($G11&lt;35,"I-CA",IF($E11&lt;35,"I-ESE",IF($I11&gt;84,"A+",IF($I11&gt;79,"A",IF($I11&gt;74,"A-",IF($I11&gt;69,"B+",IF($I11&gt;64,"B",IF($I11&gt;59,"B-",IF($I11&gt;54,"C+",IF($I11&gt;49,"C",IF($I11&gt;44,"C-",IF($I11&gt;39,"D+",IF($I11&gt;34,"D","ab"))))))))))))))</f>
        <v>I-CA</v>
      </c>
      <c r="L11" s="36"/>
      <c r="M11" s="36"/>
    </row>
    <row r="12" spans="1:14" s="35" customFormat="1" ht="17.100000000000001" customHeight="1">
      <c r="A12" s="27" t="s">
        <v>21</v>
      </c>
      <c r="B12" s="28"/>
      <c r="C12" s="37">
        <v>45</v>
      </c>
      <c r="D12" s="37">
        <v>55</v>
      </c>
      <c r="E12" s="30">
        <f t="shared" si="0"/>
        <v>50</v>
      </c>
      <c r="F12" s="31">
        <f t="shared" ref="F12:F51" si="2">E12*$F$10</f>
        <v>35</v>
      </c>
      <c r="G12" s="32"/>
      <c r="H12" s="31">
        <f t="shared" ref="H12:H51" si="3">G12*$H$10</f>
        <v>0</v>
      </c>
      <c r="I12" s="33">
        <f t="shared" si="1"/>
        <v>35</v>
      </c>
      <c r="J12" s="34" t="str">
        <f t="shared" ref="J12:J51" si="4">IF(AND($E12&lt;35,$G12&lt;35),"F",IF($G12&lt;35,"I-CA",IF($E12&lt;35,"I-ESE",IF($I12&gt;84,"A+",IF($I12&gt;79,"A",IF($I12&gt;74,"A-",IF($I12&gt;69,"B+",IF($I12&gt;64,"B",IF($I12&gt;59,"B-",IF($I12&gt;54,"C+",IF($I12&gt;49,"C",IF($I12&gt;44,"C-",IF($I12&gt;39,"D+",IF($I12&gt;34,"D","ab"))))))))))))))</f>
        <v>I-CA</v>
      </c>
      <c r="L12" s="36"/>
      <c r="M12" s="38"/>
    </row>
    <row r="13" spans="1:14" s="35" customFormat="1" ht="17.100000000000001" customHeight="1">
      <c r="A13" s="27" t="s">
        <v>22</v>
      </c>
      <c r="B13" s="28"/>
      <c r="C13" s="37"/>
      <c r="D13" s="37"/>
      <c r="E13" s="30" t="e">
        <f t="shared" si="0"/>
        <v>#DIV/0!</v>
      </c>
      <c r="F13" s="31" t="e">
        <f t="shared" si="2"/>
        <v>#DIV/0!</v>
      </c>
      <c r="G13" s="32"/>
      <c r="H13" s="31">
        <f t="shared" si="3"/>
        <v>0</v>
      </c>
      <c r="I13" s="33" t="e">
        <f t="shared" si="1"/>
        <v>#DIV/0!</v>
      </c>
      <c r="J13" s="34" t="e">
        <f t="shared" si="4"/>
        <v>#DIV/0!</v>
      </c>
      <c r="L13" s="36"/>
      <c r="M13" s="36"/>
    </row>
    <row r="14" spans="1:14" s="35" customFormat="1" ht="17.100000000000001" customHeight="1">
      <c r="A14" s="27" t="s">
        <v>23</v>
      </c>
      <c r="B14" s="28"/>
      <c r="C14" s="32"/>
      <c r="D14" s="29"/>
      <c r="E14" s="30" t="e">
        <f t="shared" si="0"/>
        <v>#DIV/0!</v>
      </c>
      <c r="F14" s="31" t="e">
        <f t="shared" si="2"/>
        <v>#DIV/0!</v>
      </c>
      <c r="G14" s="32"/>
      <c r="H14" s="31">
        <f t="shared" si="3"/>
        <v>0</v>
      </c>
      <c r="I14" s="33" t="e">
        <f t="shared" si="1"/>
        <v>#DIV/0!</v>
      </c>
      <c r="J14" s="34" t="e">
        <f t="shared" si="4"/>
        <v>#DIV/0!</v>
      </c>
      <c r="L14" s="36"/>
      <c r="M14" s="36"/>
    </row>
    <row r="15" spans="1:14" s="35" customFormat="1" ht="17.100000000000001" customHeight="1">
      <c r="A15" s="27" t="s">
        <v>24</v>
      </c>
      <c r="B15" s="28"/>
      <c r="C15" s="37"/>
      <c r="D15" s="37"/>
      <c r="E15" s="30" t="e">
        <f t="shared" si="0"/>
        <v>#DIV/0!</v>
      </c>
      <c r="F15" s="31" t="e">
        <f t="shared" si="2"/>
        <v>#DIV/0!</v>
      </c>
      <c r="G15" s="32"/>
      <c r="H15" s="31">
        <f t="shared" si="3"/>
        <v>0</v>
      </c>
      <c r="I15" s="33" t="e">
        <f t="shared" si="1"/>
        <v>#DIV/0!</v>
      </c>
      <c r="J15" s="34" t="e">
        <f t="shared" si="4"/>
        <v>#DIV/0!</v>
      </c>
      <c r="L15" s="36"/>
      <c r="M15" s="36"/>
    </row>
    <row r="16" spans="1:14" s="35" customFormat="1" ht="17.100000000000001" customHeight="1">
      <c r="A16" s="27" t="s">
        <v>25</v>
      </c>
      <c r="B16" s="28"/>
      <c r="C16" s="32"/>
      <c r="D16" s="29"/>
      <c r="E16" s="30" t="e">
        <f t="shared" si="0"/>
        <v>#DIV/0!</v>
      </c>
      <c r="F16" s="31" t="e">
        <f t="shared" si="2"/>
        <v>#DIV/0!</v>
      </c>
      <c r="G16" s="32"/>
      <c r="H16" s="31">
        <f t="shared" si="3"/>
        <v>0</v>
      </c>
      <c r="I16" s="33" t="e">
        <f t="shared" si="1"/>
        <v>#DIV/0!</v>
      </c>
      <c r="J16" s="34" t="e">
        <f t="shared" si="4"/>
        <v>#DIV/0!</v>
      </c>
      <c r="L16" s="36"/>
      <c r="M16" s="36"/>
    </row>
    <row r="17" spans="1:13" s="35" customFormat="1" ht="15.75">
      <c r="A17" s="27" t="s">
        <v>26</v>
      </c>
      <c r="B17" s="28"/>
      <c r="C17" s="32"/>
      <c r="D17" s="29"/>
      <c r="E17" s="30" t="e">
        <f t="shared" si="0"/>
        <v>#DIV/0!</v>
      </c>
      <c r="F17" s="31" t="e">
        <f t="shared" si="2"/>
        <v>#DIV/0!</v>
      </c>
      <c r="G17" s="32"/>
      <c r="H17" s="31">
        <f t="shared" si="3"/>
        <v>0</v>
      </c>
      <c r="I17" s="33" t="e">
        <f t="shared" si="1"/>
        <v>#DIV/0!</v>
      </c>
      <c r="J17" s="34" t="e">
        <f t="shared" si="4"/>
        <v>#DIV/0!</v>
      </c>
      <c r="L17" s="36"/>
      <c r="M17" s="36"/>
    </row>
    <row r="18" spans="1:13" s="35" customFormat="1" ht="15.75">
      <c r="A18" s="27" t="s">
        <v>27</v>
      </c>
      <c r="B18" s="28"/>
      <c r="C18" s="32"/>
      <c r="D18" s="29"/>
      <c r="E18" s="30" t="e">
        <f t="shared" si="0"/>
        <v>#DIV/0!</v>
      </c>
      <c r="F18" s="31" t="e">
        <f t="shared" si="2"/>
        <v>#DIV/0!</v>
      </c>
      <c r="G18" s="32"/>
      <c r="H18" s="31">
        <f t="shared" si="3"/>
        <v>0</v>
      </c>
      <c r="I18" s="33" t="e">
        <f t="shared" si="1"/>
        <v>#DIV/0!</v>
      </c>
      <c r="J18" s="34" t="e">
        <f t="shared" si="4"/>
        <v>#DIV/0!</v>
      </c>
      <c r="L18" s="36"/>
      <c r="M18" s="36"/>
    </row>
    <row r="19" spans="1:13" s="35" customFormat="1" ht="15.75">
      <c r="A19" s="27" t="s">
        <v>28</v>
      </c>
      <c r="B19" s="28"/>
      <c r="C19" s="32"/>
      <c r="D19" s="29"/>
      <c r="E19" s="30" t="e">
        <f t="shared" si="0"/>
        <v>#DIV/0!</v>
      </c>
      <c r="F19" s="31" t="e">
        <f t="shared" si="2"/>
        <v>#DIV/0!</v>
      </c>
      <c r="G19" s="32"/>
      <c r="H19" s="31">
        <f t="shared" si="3"/>
        <v>0</v>
      </c>
      <c r="I19" s="33" t="e">
        <f t="shared" si="1"/>
        <v>#DIV/0!</v>
      </c>
      <c r="J19" s="34" t="e">
        <f t="shared" si="4"/>
        <v>#DIV/0!</v>
      </c>
      <c r="L19" s="36"/>
      <c r="M19" s="36"/>
    </row>
    <row r="20" spans="1:13" s="35" customFormat="1" ht="15.75">
      <c r="A20" s="27" t="s">
        <v>29</v>
      </c>
      <c r="B20" s="28"/>
      <c r="C20" s="32"/>
      <c r="D20" s="29"/>
      <c r="E20" s="30" t="e">
        <f t="shared" si="0"/>
        <v>#DIV/0!</v>
      </c>
      <c r="F20" s="31" t="e">
        <f t="shared" si="2"/>
        <v>#DIV/0!</v>
      </c>
      <c r="G20" s="32"/>
      <c r="H20" s="31">
        <f t="shared" si="3"/>
        <v>0</v>
      </c>
      <c r="I20" s="33" t="e">
        <f t="shared" si="1"/>
        <v>#DIV/0!</v>
      </c>
      <c r="J20" s="34" t="e">
        <f t="shared" si="4"/>
        <v>#DIV/0!</v>
      </c>
      <c r="L20" s="36"/>
      <c r="M20" s="36"/>
    </row>
    <row r="21" spans="1:13" s="35" customFormat="1" ht="15.75">
      <c r="A21" s="27" t="s">
        <v>30</v>
      </c>
      <c r="B21" s="28"/>
      <c r="C21" s="32"/>
      <c r="D21" s="29"/>
      <c r="E21" s="30" t="e">
        <f t="shared" si="0"/>
        <v>#DIV/0!</v>
      </c>
      <c r="F21" s="31" t="e">
        <f t="shared" si="2"/>
        <v>#DIV/0!</v>
      </c>
      <c r="G21" s="32"/>
      <c r="H21" s="31">
        <f t="shared" si="3"/>
        <v>0</v>
      </c>
      <c r="I21" s="33" t="e">
        <f t="shared" si="1"/>
        <v>#DIV/0!</v>
      </c>
      <c r="J21" s="34" t="e">
        <f t="shared" si="4"/>
        <v>#DIV/0!</v>
      </c>
      <c r="L21" s="36"/>
      <c r="M21" s="36"/>
    </row>
    <row r="22" spans="1:13" s="35" customFormat="1" ht="15.75">
      <c r="A22" s="27" t="s">
        <v>31</v>
      </c>
      <c r="B22" s="28"/>
      <c r="C22" s="32"/>
      <c r="D22" s="29"/>
      <c r="E22" s="30" t="e">
        <f t="shared" si="0"/>
        <v>#DIV/0!</v>
      </c>
      <c r="F22" s="31" t="e">
        <f t="shared" si="2"/>
        <v>#DIV/0!</v>
      </c>
      <c r="G22" s="32"/>
      <c r="H22" s="31">
        <f t="shared" si="3"/>
        <v>0</v>
      </c>
      <c r="I22" s="33" t="e">
        <f t="shared" si="1"/>
        <v>#DIV/0!</v>
      </c>
      <c r="J22" s="34" t="e">
        <f t="shared" si="4"/>
        <v>#DIV/0!</v>
      </c>
      <c r="L22" s="36"/>
      <c r="M22" s="36"/>
    </row>
    <row r="23" spans="1:13" s="35" customFormat="1" ht="15.75">
      <c r="A23" s="27" t="s">
        <v>32</v>
      </c>
      <c r="B23" s="28"/>
      <c r="C23" s="37"/>
      <c r="D23" s="37"/>
      <c r="E23" s="30" t="e">
        <f t="shared" si="0"/>
        <v>#DIV/0!</v>
      </c>
      <c r="F23" s="31" t="e">
        <f t="shared" si="2"/>
        <v>#DIV/0!</v>
      </c>
      <c r="G23" s="32"/>
      <c r="H23" s="31">
        <f t="shared" si="3"/>
        <v>0</v>
      </c>
      <c r="I23" s="33" t="e">
        <f t="shared" si="1"/>
        <v>#DIV/0!</v>
      </c>
      <c r="J23" s="34" t="e">
        <f t="shared" si="4"/>
        <v>#DIV/0!</v>
      </c>
      <c r="L23" s="36"/>
      <c r="M23" s="36"/>
    </row>
    <row r="24" spans="1:13" s="35" customFormat="1" ht="15.75">
      <c r="A24" s="27" t="s">
        <v>33</v>
      </c>
      <c r="B24" s="28"/>
      <c r="C24" s="32"/>
      <c r="D24" s="29"/>
      <c r="E24" s="30" t="e">
        <f t="shared" si="0"/>
        <v>#DIV/0!</v>
      </c>
      <c r="F24" s="31" t="e">
        <f t="shared" si="2"/>
        <v>#DIV/0!</v>
      </c>
      <c r="G24" s="32"/>
      <c r="H24" s="31">
        <f t="shared" si="3"/>
        <v>0</v>
      </c>
      <c r="I24" s="33" t="e">
        <f t="shared" si="1"/>
        <v>#DIV/0!</v>
      </c>
      <c r="J24" s="34" t="e">
        <f t="shared" si="4"/>
        <v>#DIV/0!</v>
      </c>
      <c r="L24" s="36"/>
      <c r="M24" s="36"/>
    </row>
    <row r="25" spans="1:13" s="35" customFormat="1" ht="15.75">
      <c r="A25" s="27" t="s">
        <v>34</v>
      </c>
      <c r="B25" s="28"/>
      <c r="C25" s="32"/>
      <c r="D25" s="29"/>
      <c r="E25" s="30" t="e">
        <f t="shared" si="0"/>
        <v>#DIV/0!</v>
      </c>
      <c r="F25" s="31" t="e">
        <f t="shared" si="2"/>
        <v>#DIV/0!</v>
      </c>
      <c r="G25" s="32"/>
      <c r="H25" s="31">
        <f t="shared" si="3"/>
        <v>0</v>
      </c>
      <c r="I25" s="33" t="e">
        <f t="shared" si="1"/>
        <v>#DIV/0!</v>
      </c>
      <c r="J25" s="34" t="e">
        <f t="shared" si="4"/>
        <v>#DIV/0!</v>
      </c>
      <c r="L25" s="36"/>
      <c r="M25" s="36"/>
    </row>
    <row r="26" spans="1:13" s="35" customFormat="1" ht="15.75">
      <c r="A26" s="27" t="s">
        <v>35</v>
      </c>
      <c r="B26" s="28"/>
      <c r="C26" s="32"/>
      <c r="D26" s="29"/>
      <c r="E26" s="30" t="e">
        <f t="shared" si="0"/>
        <v>#DIV/0!</v>
      </c>
      <c r="F26" s="31" t="e">
        <f t="shared" si="2"/>
        <v>#DIV/0!</v>
      </c>
      <c r="G26" s="32"/>
      <c r="H26" s="31">
        <f t="shared" si="3"/>
        <v>0</v>
      </c>
      <c r="I26" s="33" t="e">
        <f t="shared" si="1"/>
        <v>#DIV/0!</v>
      </c>
      <c r="J26" s="34" t="e">
        <f t="shared" si="4"/>
        <v>#DIV/0!</v>
      </c>
      <c r="L26" s="36"/>
      <c r="M26" s="36"/>
    </row>
    <row r="27" spans="1:13" s="35" customFormat="1" ht="15.75">
      <c r="A27" s="27" t="s">
        <v>36</v>
      </c>
      <c r="B27" s="28"/>
      <c r="C27" s="32"/>
      <c r="D27" s="29"/>
      <c r="E27" s="30" t="e">
        <f t="shared" si="0"/>
        <v>#DIV/0!</v>
      </c>
      <c r="F27" s="31" t="e">
        <f t="shared" si="2"/>
        <v>#DIV/0!</v>
      </c>
      <c r="G27" s="32"/>
      <c r="H27" s="31">
        <f t="shared" si="3"/>
        <v>0</v>
      </c>
      <c r="I27" s="33" t="e">
        <f t="shared" si="1"/>
        <v>#DIV/0!</v>
      </c>
      <c r="J27" s="34" t="e">
        <f t="shared" si="4"/>
        <v>#DIV/0!</v>
      </c>
      <c r="L27" s="36"/>
      <c r="M27" s="36"/>
    </row>
    <row r="28" spans="1:13" s="35" customFormat="1" ht="15.75">
      <c r="A28" s="27" t="s">
        <v>37</v>
      </c>
      <c r="B28" s="28"/>
      <c r="C28" s="32"/>
      <c r="D28" s="29"/>
      <c r="E28" s="30" t="e">
        <f t="shared" si="0"/>
        <v>#DIV/0!</v>
      </c>
      <c r="F28" s="31" t="e">
        <f t="shared" si="2"/>
        <v>#DIV/0!</v>
      </c>
      <c r="G28" s="32"/>
      <c r="H28" s="31">
        <f t="shared" si="3"/>
        <v>0</v>
      </c>
      <c r="I28" s="33" t="e">
        <f t="shared" si="1"/>
        <v>#DIV/0!</v>
      </c>
      <c r="J28" s="34" t="e">
        <f t="shared" si="4"/>
        <v>#DIV/0!</v>
      </c>
      <c r="L28" s="36"/>
      <c r="M28" s="36"/>
    </row>
    <row r="29" spans="1:13" s="35" customFormat="1" ht="15.75">
      <c r="A29" s="27" t="s">
        <v>38</v>
      </c>
      <c r="B29" s="28"/>
      <c r="C29" s="32"/>
      <c r="D29" s="29"/>
      <c r="E29" s="30" t="e">
        <f t="shared" si="0"/>
        <v>#DIV/0!</v>
      </c>
      <c r="F29" s="31" t="e">
        <f t="shared" si="2"/>
        <v>#DIV/0!</v>
      </c>
      <c r="G29" s="32"/>
      <c r="H29" s="31">
        <f t="shared" si="3"/>
        <v>0</v>
      </c>
      <c r="I29" s="33" t="e">
        <f t="shared" si="1"/>
        <v>#DIV/0!</v>
      </c>
      <c r="J29" s="34" t="e">
        <f t="shared" si="4"/>
        <v>#DIV/0!</v>
      </c>
      <c r="L29" s="36"/>
      <c r="M29" s="36"/>
    </row>
    <row r="30" spans="1:13" s="35" customFormat="1" ht="15.75">
      <c r="A30" s="27" t="s">
        <v>39</v>
      </c>
      <c r="B30" s="28"/>
      <c r="C30" s="32"/>
      <c r="D30" s="29"/>
      <c r="E30" s="30" t="e">
        <f t="shared" si="0"/>
        <v>#DIV/0!</v>
      </c>
      <c r="F30" s="31" t="e">
        <f t="shared" si="2"/>
        <v>#DIV/0!</v>
      </c>
      <c r="G30" s="32"/>
      <c r="H30" s="31">
        <f t="shared" si="3"/>
        <v>0</v>
      </c>
      <c r="I30" s="33" t="e">
        <f t="shared" si="1"/>
        <v>#DIV/0!</v>
      </c>
      <c r="J30" s="34" t="e">
        <f t="shared" si="4"/>
        <v>#DIV/0!</v>
      </c>
      <c r="L30" s="36"/>
      <c r="M30" s="36"/>
    </row>
    <row r="31" spans="1:13" s="35" customFormat="1" ht="15.75">
      <c r="A31" s="27" t="s">
        <v>40</v>
      </c>
      <c r="B31" s="28"/>
      <c r="C31" s="32"/>
      <c r="D31" s="39"/>
      <c r="E31" s="30" t="e">
        <f t="shared" si="0"/>
        <v>#DIV/0!</v>
      </c>
      <c r="F31" s="31" t="e">
        <f t="shared" si="2"/>
        <v>#DIV/0!</v>
      </c>
      <c r="G31" s="32"/>
      <c r="H31" s="31">
        <f t="shared" si="3"/>
        <v>0</v>
      </c>
      <c r="I31" s="33" t="e">
        <f t="shared" si="1"/>
        <v>#DIV/0!</v>
      </c>
      <c r="J31" s="34" t="e">
        <f t="shared" si="4"/>
        <v>#DIV/0!</v>
      </c>
      <c r="L31" s="36"/>
      <c r="M31" s="36"/>
    </row>
    <row r="32" spans="1:13" s="35" customFormat="1" ht="15.75">
      <c r="A32" s="27" t="s">
        <v>41</v>
      </c>
      <c r="B32" s="28"/>
      <c r="C32" s="32"/>
      <c r="D32" s="39"/>
      <c r="E32" s="30" t="e">
        <f t="shared" si="0"/>
        <v>#DIV/0!</v>
      </c>
      <c r="F32" s="31" t="e">
        <f t="shared" si="2"/>
        <v>#DIV/0!</v>
      </c>
      <c r="G32" s="32"/>
      <c r="H32" s="31">
        <f t="shared" si="3"/>
        <v>0</v>
      </c>
      <c r="I32" s="33" t="e">
        <f t="shared" si="1"/>
        <v>#DIV/0!</v>
      </c>
      <c r="J32" s="34" t="e">
        <f t="shared" si="4"/>
        <v>#DIV/0!</v>
      </c>
      <c r="L32" s="36"/>
      <c r="M32" s="36"/>
    </row>
    <row r="33" spans="1:13" s="35" customFormat="1" ht="15.75">
      <c r="A33" s="27" t="s">
        <v>42</v>
      </c>
      <c r="B33" s="28"/>
      <c r="C33" s="32"/>
      <c r="D33" s="39"/>
      <c r="E33" s="30" t="e">
        <f t="shared" si="0"/>
        <v>#DIV/0!</v>
      </c>
      <c r="F33" s="31" t="e">
        <f t="shared" si="2"/>
        <v>#DIV/0!</v>
      </c>
      <c r="G33" s="32"/>
      <c r="H33" s="31">
        <f t="shared" si="3"/>
        <v>0</v>
      </c>
      <c r="I33" s="33" t="e">
        <f t="shared" si="1"/>
        <v>#DIV/0!</v>
      </c>
      <c r="J33" s="34" t="e">
        <f t="shared" si="4"/>
        <v>#DIV/0!</v>
      </c>
      <c r="L33" s="36"/>
      <c r="M33" s="36"/>
    </row>
    <row r="34" spans="1:13" s="35" customFormat="1" ht="15.75">
      <c r="A34" s="27" t="s">
        <v>43</v>
      </c>
      <c r="B34" s="28"/>
      <c r="C34" s="32"/>
      <c r="D34" s="39"/>
      <c r="E34" s="30" t="e">
        <f t="shared" si="0"/>
        <v>#DIV/0!</v>
      </c>
      <c r="F34" s="31" t="e">
        <f t="shared" si="2"/>
        <v>#DIV/0!</v>
      </c>
      <c r="G34" s="32"/>
      <c r="H34" s="31">
        <f t="shared" si="3"/>
        <v>0</v>
      </c>
      <c r="I34" s="33" t="e">
        <f t="shared" si="1"/>
        <v>#DIV/0!</v>
      </c>
      <c r="J34" s="34" t="e">
        <f t="shared" si="4"/>
        <v>#DIV/0!</v>
      </c>
      <c r="L34" s="36"/>
      <c r="M34" s="36"/>
    </row>
    <row r="35" spans="1:13" s="35" customFormat="1" ht="15.75">
      <c r="A35" s="27" t="s">
        <v>44</v>
      </c>
      <c r="B35" s="28"/>
      <c r="C35" s="32"/>
      <c r="D35" s="39"/>
      <c r="E35" s="30" t="e">
        <f t="shared" si="0"/>
        <v>#DIV/0!</v>
      </c>
      <c r="F35" s="31" t="e">
        <f t="shared" si="2"/>
        <v>#DIV/0!</v>
      </c>
      <c r="G35" s="32"/>
      <c r="H35" s="31">
        <f t="shared" si="3"/>
        <v>0</v>
      </c>
      <c r="I35" s="33" t="e">
        <f t="shared" si="1"/>
        <v>#DIV/0!</v>
      </c>
      <c r="J35" s="34" t="e">
        <f t="shared" si="4"/>
        <v>#DIV/0!</v>
      </c>
      <c r="L35" s="36"/>
      <c r="M35" s="36"/>
    </row>
    <row r="36" spans="1:13" s="35" customFormat="1" ht="15.75">
      <c r="A36" s="27" t="s">
        <v>45</v>
      </c>
      <c r="B36" s="28"/>
      <c r="C36" s="32"/>
      <c r="D36" s="39"/>
      <c r="E36" s="30" t="e">
        <f t="shared" si="0"/>
        <v>#DIV/0!</v>
      </c>
      <c r="F36" s="31" t="e">
        <f t="shared" si="2"/>
        <v>#DIV/0!</v>
      </c>
      <c r="G36" s="32"/>
      <c r="H36" s="31">
        <f t="shared" si="3"/>
        <v>0</v>
      </c>
      <c r="I36" s="33" t="e">
        <f t="shared" si="1"/>
        <v>#DIV/0!</v>
      </c>
      <c r="J36" s="34" t="e">
        <f t="shared" si="4"/>
        <v>#DIV/0!</v>
      </c>
      <c r="L36" s="36"/>
      <c r="M36" s="36"/>
    </row>
    <row r="37" spans="1:13" s="35" customFormat="1" ht="15.75">
      <c r="A37" s="27" t="s">
        <v>46</v>
      </c>
      <c r="B37" s="28"/>
      <c r="C37" s="32"/>
      <c r="D37" s="39"/>
      <c r="E37" s="30" t="e">
        <f t="shared" si="0"/>
        <v>#DIV/0!</v>
      </c>
      <c r="F37" s="31" t="e">
        <f t="shared" si="2"/>
        <v>#DIV/0!</v>
      </c>
      <c r="G37" s="32"/>
      <c r="H37" s="31">
        <f t="shared" si="3"/>
        <v>0</v>
      </c>
      <c r="I37" s="33" t="e">
        <f t="shared" si="1"/>
        <v>#DIV/0!</v>
      </c>
      <c r="J37" s="34" t="e">
        <f t="shared" si="4"/>
        <v>#DIV/0!</v>
      </c>
      <c r="L37" s="36"/>
      <c r="M37" s="36"/>
    </row>
    <row r="38" spans="1:13" s="35" customFormat="1" ht="15.75">
      <c r="A38" s="27" t="s">
        <v>47</v>
      </c>
      <c r="B38" s="28"/>
      <c r="C38" s="32"/>
      <c r="D38" s="39"/>
      <c r="E38" s="30" t="e">
        <f t="shared" si="0"/>
        <v>#DIV/0!</v>
      </c>
      <c r="F38" s="31" t="e">
        <f t="shared" si="2"/>
        <v>#DIV/0!</v>
      </c>
      <c r="G38" s="32"/>
      <c r="H38" s="31">
        <f t="shared" si="3"/>
        <v>0</v>
      </c>
      <c r="I38" s="33" t="e">
        <f t="shared" si="1"/>
        <v>#DIV/0!</v>
      </c>
      <c r="J38" s="34" t="e">
        <f t="shared" si="4"/>
        <v>#DIV/0!</v>
      </c>
      <c r="L38" s="36"/>
      <c r="M38" s="36"/>
    </row>
    <row r="39" spans="1:13" s="35" customFormat="1" ht="15.75">
      <c r="A39" s="27" t="s">
        <v>48</v>
      </c>
      <c r="B39" s="28"/>
      <c r="C39" s="32"/>
      <c r="D39" s="39"/>
      <c r="E39" s="30" t="e">
        <f t="shared" si="0"/>
        <v>#DIV/0!</v>
      </c>
      <c r="F39" s="31" t="e">
        <f t="shared" si="2"/>
        <v>#DIV/0!</v>
      </c>
      <c r="G39" s="32"/>
      <c r="H39" s="31">
        <f t="shared" si="3"/>
        <v>0</v>
      </c>
      <c r="I39" s="33" t="e">
        <f t="shared" si="1"/>
        <v>#DIV/0!</v>
      </c>
      <c r="J39" s="34" t="e">
        <f t="shared" si="4"/>
        <v>#DIV/0!</v>
      </c>
      <c r="L39" s="36"/>
      <c r="M39" s="36"/>
    </row>
    <row r="40" spans="1:13" s="35" customFormat="1" ht="15.75">
      <c r="A40" s="27" t="s">
        <v>49</v>
      </c>
      <c r="B40" s="28"/>
      <c r="C40" s="32"/>
      <c r="D40" s="39"/>
      <c r="E40" s="30" t="e">
        <f t="shared" si="0"/>
        <v>#DIV/0!</v>
      </c>
      <c r="F40" s="31" t="e">
        <f t="shared" si="2"/>
        <v>#DIV/0!</v>
      </c>
      <c r="G40" s="32"/>
      <c r="H40" s="31">
        <f t="shared" si="3"/>
        <v>0</v>
      </c>
      <c r="I40" s="33" t="e">
        <f t="shared" si="1"/>
        <v>#DIV/0!</v>
      </c>
      <c r="J40" s="34" t="e">
        <f t="shared" si="4"/>
        <v>#DIV/0!</v>
      </c>
      <c r="L40" s="36"/>
      <c r="M40" s="36"/>
    </row>
    <row r="41" spans="1:13" s="35" customFormat="1" ht="15.75">
      <c r="A41" s="27" t="s">
        <v>50</v>
      </c>
      <c r="B41" s="28"/>
      <c r="C41" s="32"/>
      <c r="D41" s="39"/>
      <c r="E41" s="30" t="e">
        <f t="shared" si="0"/>
        <v>#DIV/0!</v>
      </c>
      <c r="F41" s="31" t="e">
        <f t="shared" si="2"/>
        <v>#DIV/0!</v>
      </c>
      <c r="G41" s="32"/>
      <c r="H41" s="31">
        <f t="shared" si="3"/>
        <v>0</v>
      </c>
      <c r="I41" s="33" t="e">
        <f t="shared" si="1"/>
        <v>#DIV/0!</v>
      </c>
      <c r="J41" s="34" t="e">
        <f t="shared" si="4"/>
        <v>#DIV/0!</v>
      </c>
      <c r="L41" s="36"/>
      <c r="M41" s="36"/>
    </row>
    <row r="42" spans="1:13" s="35" customFormat="1" ht="15.75">
      <c r="A42" s="27" t="s">
        <v>51</v>
      </c>
      <c r="B42" s="28"/>
      <c r="C42" s="32"/>
      <c r="D42" s="39"/>
      <c r="E42" s="30" t="e">
        <f t="shared" si="0"/>
        <v>#DIV/0!</v>
      </c>
      <c r="F42" s="31" t="e">
        <f t="shared" si="2"/>
        <v>#DIV/0!</v>
      </c>
      <c r="G42" s="32"/>
      <c r="H42" s="31">
        <f t="shared" si="3"/>
        <v>0</v>
      </c>
      <c r="I42" s="33" t="e">
        <f t="shared" si="1"/>
        <v>#DIV/0!</v>
      </c>
      <c r="J42" s="34" t="e">
        <f t="shared" si="4"/>
        <v>#DIV/0!</v>
      </c>
      <c r="L42" s="36"/>
      <c r="M42" s="36"/>
    </row>
    <row r="43" spans="1:13" s="35" customFormat="1" ht="15.75">
      <c r="A43" s="27" t="s">
        <v>52</v>
      </c>
      <c r="B43" s="28"/>
      <c r="C43" s="37"/>
      <c r="D43" s="37"/>
      <c r="E43" s="30" t="e">
        <f t="shared" si="0"/>
        <v>#DIV/0!</v>
      </c>
      <c r="F43" s="31" t="e">
        <f t="shared" si="2"/>
        <v>#DIV/0!</v>
      </c>
      <c r="G43" s="32"/>
      <c r="H43" s="31">
        <f t="shared" si="3"/>
        <v>0</v>
      </c>
      <c r="I43" s="33" t="e">
        <f t="shared" si="1"/>
        <v>#DIV/0!</v>
      </c>
      <c r="J43" s="34" t="e">
        <f t="shared" si="4"/>
        <v>#DIV/0!</v>
      </c>
      <c r="L43" s="36"/>
      <c r="M43" s="36"/>
    </row>
    <row r="44" spans="1:13" s="35" customFormat="1" ht="15.75">
      <c r="A44" s="27" t="s">
        <v>53</v>
      </c>
      <c r="B44" s="28"/>
      <c r="C44" s="32"/>
      <c r="D44" s="39"/>
      <c r="E44" s="30" t="e">
        <f t="shared" si="0"/>
        <v>#DIV/0!</v>
      </c>
      <c r="F44" s="31" t="e">
        <f t="shared" si="2"/>
        <v>#DIV/0!</v>
      </c>
      <c r="G44" s="32"/>
      <c r="H44" s="31">
        <f t="shared" si="3"/>
        <v>0</v>
      </c>
      <c r="I44" s="33" t="e">
        <f t="shared" si="1"/>
        <v>#DIV/0!</v>
      </c>
      <c r="J44" s="34" t="e">
        <f t="shared" si="4"/>
        <v>#DIV/0!</v>
      </c>
      <c r="L44" s="36"/>
      <c r="M44" s="36"/>
    </row>
    <row r="45" spans="1:13" s="35" customFormat="1" ht="15.75">
      <c r="A45" s="27" t="s">
        <v>54</v>
      </c>
      <c r="B45" s="28"/>
      <c r="C45" s="32"/>
      <c r="D45" s="39"/>
      <c r="E45" s="30" t="e">
        <f t="shared" si="0"/>
        <v>#DIV/0!</v>
      </c>
      <c r="F45" s="31" t="e">
        <f t="shared" si="2"/>
        <v>#DIV/0!</v>
      </c>
      <c r="G45" s="32"/>
      <c r="H45" s="31">
        <f t="shared" si="3"/>
        <v>0</v>
      </c>
      <c r="I45" s="33" t="e">
        <f t="shared" si="1"/>
        <v>#DIV/0!</v>
      </c>
      <c r="J45" s="34" t="e">
        <f t="shared" si="4"/>
        <v>#DIV/0!</v>
      </c>
      <c r="L45" s="36"/>
      <c r="M45" s="36"/>
    </row>
    <row r="46" spans="1:13" s="35" customFormat="1" ht="15.75">
      <c r="A46" s="27" t="s">
        <v>66</v>
      </c>
      <c r="B46" s="28"/>
      <c r="C46" s="32"/>
      <c r="D46" s="39"/>
      <c r="E46" s="30" t="e">
        <f t="shared" si="0"/>
        <v>#DIV/0!</v>
      </c>
      <c r="F46" s="31" t="e">
        <f t="shared" si="2"/>
        <v>#DIV/0!</v>
      </c>
      <c r="G46" s="32"/>
      <c r="H46" s="31">
        <f t="shared" si="3"/>
        <v>0</v>
      </c>
      <c r="I46" s="33" t="e">
        <f t="shared" si="1"/>
        <v>#DIV/0!</v>
      </c>
      <c r="J46" s="34" t="e">
        <f t="shared" si="4"/>
        <v>#DIV/0!</v>
      </c>
      <c r="L46" s="36"/>
      <c r="M46" s="36"/>
    </row>
    <row r="47" spans="1:13" s="35" customFormat="1" ht="15.75">
      <c r="A47" s="27" t="s">
        <v>67</v>
      </c>
      <c r="B47" s="28"/>
      <c r="C47" s="32"/>
      <c r="D47" s="39"/>
      <c r="E47" s="30" t="e">
        <f t="shared" si="0"/>
        <v>#DIV/0!</v>
      </c>
      <c r="F47" s="31" t="e">
        <f t="shared" si="2"/>
        <v>#DIV/0!</v>
      </c>
      <c r="G47" s="32"/>
      <c r="H47" s="31">
        <f t="shared" si="3"/>
        <v>0</v>
      </c>
      <c r="I47" s="33" t="e">
        <f t="shared" si="1"/>
        <v>#DIV/0!</v>
      </c>
      <c r="J47" s="34" t="e">
        <f t="shared" si="4"/>
        <v>#DIV/0!</v>
      </c>
      <c r="L47" s="36"/>
      <c r="M47" s="36"/>
    </row>
    <row r="48" spans="1:13" s="35" customFormat="1" ht="15.75">
      <c r="A48" s="27" t="s">
        <v>68</v>
      </c>
      <c r="B48" s="28"/>
      <c r="C48" s="32"/>
      <c r="D48" s="39"/>
      <c r="E48" s="30" t="e">
        <f t="shared" si="0"/>
        <v>#DIV/0!</v>
      </c>
      <c r="F48" s="31" t="e">
        <f t="shared" si="2"/>
        <v>#DIV/0!</v>
      </c>
      <c r="G48" s="32"/>
      <c r="H48" s="31">
        <f t="shared" si="3"/>
        <v>0</v>
      </c>
      <c r="I48" s="33" t="e">
        <f t="shared" si="1"/>
        <v>#DIV/0!</v>
      </c>
      <c r="J48" s="34" t="e">
        <f t="shared" si="4"/>
        <v>#DIV/0!</v>
      </c>
      <c r="L48" s="36"/>
      <c r="M48" s="36"/>
    </row>
    <row r="49" spans="1:13" s="35" customFormat="1" ht="15.75">
      <c r="A49" s="27" t="s">
        <v>69</v>
      </c>
      <c r="B49" s="28"/>
      <c r="C49" s="32"/>
      <c r="D49" s="39"/>
      <c r="E49" s="30" t="e">
        <f t="shared" si="0"/>
        <v>#DIV/0!</v>
      </c>
      <c r="F49" s="31" t="e">
        <f t="shared" si="2"/>
        <v>#DIV/0!</v>
      </c>
      <c r="G49" s="32"/>
      <c r="H49" s="31">
        <f t="shared" si="3"/>
        <v>0</v>
      </c>
      <c r="I49" s="33" t="e">
        <f t="shared" si="1"/>
        <v>#DIV/0!</v>
      </c>
      <c r="J49" s="34" t="e">
        <f t="shared" si="4"/>
        <v>#DIV/0!</v>
      </c>
      <c r="L49" s="36"/>
      <c r="M49" s="36"/>
    </row>
    <row r="50" spans="1:13" s="35" customFormat="1" ht="15.75">
      <c r="A50" s="27" t="s">
        <v>70</v>
      </c>
      <c r="B50" s="28"/>
      <c r="C50" s="32"/>
      <c r="D50" s="39"/>
      <c r="E50" s="30" t="e">
        <f t="shared" si="0"/>
        <v>#DIV/0!</v>
      </c>
      <c r="F50" s="31" t="e">
        <f t="shared" si="2"/>
        <v>#DIV/0!</v>
      </c>
      <c r="G50" s="32"/>
      <c r="H50" s="31">
        <f t="shared" si="3"/>
        <v>0</v>
      </c>
      <c r="I50" s="33" t="e">
        <f t="shared" si="1"/>
        <v>#DIV/0!</v>
      </c>
      <c r="J50" s="34" t="e">
        <f t="shared" si="4"/>
        <v>#DIV/0!</v>
      </c>
      <c r="L50" s="36"/>
      <c r="M50" s="36"/>
    </row>
    <row r="51" spans="1:13" s="35" customFormat="1" ht="15.75">
      <c r="A51" s="27" t="s">
        <v>71</v>
      </c>
      <c r="B51" s="28"/>
      <c r="C51" s="32"/>
      <c r="D51" s="39"/>
      <c r="E51" s="30" t="e">
        <f t="shared" si="0"/>
        <v>#DIV/0!</v>
      </c>
      <c r="F51" s="31" t="e">
        <f t="shared" si="2"/>
        <v>#DIV/0!</v>
      </c>
      <c r="G51" s="32"/>
      <c r="H51" s="31">
        <f t="shared" si="3"/>
        <v>0</v>
      </c>
      <c r="I51" s="33" t="e">
        <f t="shared" si="1"/>
        <v>#DIV/0!</v>
      </c>
      <c r="J51" s="34" t="e">
        <f t="shared" si="4"/>
        <v>#DIV/0!</v>
      </c>
      <c r="L51" s="36"/>
      <c r="M51" s="36"/>
    </row>
    <row r="52" spans="1:13" ht="15.75">
      <c r="A52" s="40"/>
      <c r="B52" s="41"/>
      <c r="C52" s="42"/>
      <c r="D52" s="43"/>
      <c r="E52" s="44"/>
      <c r="F52" s="45"/>
      <c r="G52" s="45"/>
      <c r="H52" s="46"/>
      <c r="I52" s="47"/>
      <c r="J52" s="48"/>
      <c r="L52" s="36"/>
      <c r="M52" s="49"/>
    </row>
    <row r="53" spans="1:13">
      <c r="L53" s="23"/>
      <c r="M53" s="23"/>
    </row>
    <row r="54" spans="1:13" ht="18">
      <c r="A54" s="243" t="s">
        <v>55</v>
      </c>
      <c r="B54" s="243"/>
      <c r="C54" s="243"/>
      <c r="D54" s="240" t="s">
        <v>72</v>
      </c>
      <c r="E54" s="240"/>
      <c r="F54" s="240"/>
      <c r="G54" s="55"/>
      <c r="H54" s="240" t="s">
        <v>56</v>
      </c>
      <c r="I54" s="240"/>
      <c r="J54" s="240"/>
      <c r="L54" s="51"/>
      <c r="M54" s="51"/>
    </row>
    <row r="55" spans="1:13" ht="18">
      <c r="A55" s="241" t="s">
        <v>57</v>
      </c>
      <c r="B55" s="241"/>
      <c r="C55" s="241"/>
      <c r="D55" s="242" t="s">
        <v>73</v>
      </c>
      <c r="E55" s="242"/>
      <c r="F55" s="242"/>
      <c r="G55" s="64"/>
      <c r="H55" s="242" t="s">
        <v>58</v>
      </c>
      <c r="I55" s="242"/>
      <c r="J55" s="242"/>
      <c r="L55" s="52"/>
      <c r="M55" s="52"/>
    </row>
    <row r="56" spans="1:13" ht="15.75">
      <c r="A56" s="53"/>
      <c r="B56" s="54"/>
      <c r="C56" s="55"/>
      <c r="D56" s="55"/>
      <c r="E56" s="56"/>
      <c r="F56" s="57"/>
      <c r="G56" s="57"/>
      <c r="H56" s="55"/>
      <c r="I56" s="58"/>
      <c r="J56" s="59"/>
    </row>
    <row r="57" spans="1:13">
      <c r="L57" s="60"/>
      <c r="M57" s="60"/>
    </row>
    <row r="58" spans="1:13" ht="18.75">
      <c r="A58" s="61"/>
      <c r="B58" s="62"/>
      <c r="L58" s="60"/>
      <c r="M58" s="60"/>
    </row>
    <row r="59" spans="1:13" ht="15.75">
      <c r="A59" s="63"/>
      <c r="B59" s="63"/>
      <c r="C59" s="63"/>
      <c r="D59" s="63"/>
      <c r="E59" s="63"/>
      <c r="F59" s="63"/>
      <c r="G59" s="63"/>
      <c r="H59" s="63"/>
      <c r="I59" s="63"/>
      <c r="J59" s="63"/>
      <c r="L59" s="60"/>
      <c r="M59" s="60"/>
    </row>
    <row r="60" spans="1:13" ht="15.75">
      <c r="A60" s="63"/>
      <c r="B60" s="63"/>
      <c r="C60" s="63"/>
      <c r="D60" s="63"/>
      <c r="E60" s="63"/>
      <c r="F60" s="63"/>
      <c r="G60" s="63"/>
      <c r="H60" s="63"/>
      <c r="I60" s="63"/>
      <c r="J60" s="63"/>
      <c r="L60" s="60"/>
      <c r="M60" s="60"/>
    </row>
    <row r="61" spans="1:13" ht="15.75">
      <c r="A61" s="63"/>
      <c r="B61" s="63"/>
      <c r="C61" s="63"/>
      <c r="D61" s="63"/>
      <c r="E61" s="63"/>
      <c r="F61" s="63"/>
      <c r="G61" s="63"/>
      <c r="H61" s="63"/>
      <c r="I61" s="63"/>
      <c r="J61" s="63"/>
      <c r="L61" s="60"/>
      <c r="M61" s="60"/>
    </row>
    <row r="62" spans="1:13">
      <c r="L62" s="60"/>
      <c r="M62" s="60"/>
    </row>
    <row r="63" spans="1:13">
      <c r="L63" s="60"/>
      <c r="M63" s="60"/>
    </row>
    <row r="64" spans="1:13">
      <c r="L64" s="60"/>
      <c r="M64" s="60"/>
    </row>
    <row r="65" spans="12:13">
      <c r="L65" s="60"/>
      <c r="M65" s="60"/>
    </row>
    <row r="66" spans="12:13">
      <c r="L66" s="60"/>
      <c r="M66" s="60"/>
    </row>
    <row r="67" spans="12:13">
      <c r="L67" s="60"/>
      <c r="M67" s="60"/>
    </row>
    <row r="68" spans="12:13">
      <c r="L68" s="60"/>
      <c r="M68" s="60"/>
    </row>
    <row r="69" spans="12:13">
      <c r="L69" s="60"/>
      <c r="M69" s="60"/>
    </row>
    <row r="70" spans="12:13">
      <c r="L70" s="60"/>
      <c r="M70" s="60"/>
    </row>
    <row r="71" spans="12:13">
      <c r="L71" s="60"/>
      <c r="M71" s="60"/>
    </row>
  </sheetData>
  <mergeCells count="19">
    <mergeCell ref="A1:J1"/>
    <mergeCell ref="A2:J2"/>
    <mergeCell ref="A5:C5"/>
    <mergeCell ref="A6:C6"/>
    <mergeCell ref="D7:I7"/>
    <mergeCell ref="A55:C55"/>
    <mergeCell ref="D55:F55"/>
    <mergeCell ref="H55:J55"/>
    <mergeCell ref="G9:G10"/>
    <mergeCell ref="I9:I10"/>
    <mergeCell ref="J9:J10"/>
    <mergeCell ref="A54:C54"/>
    <mergeCell ref="D54:F54"/>
    <mergeCell ref="H54:J54"/>
    <mergeCell ref="A9:A10"/>
    <mergeCell ref="B9:B10"/>
    <mergeCell ref="C9:C10"/>
    <mergeCell ref="D9:D10"/>
    <mergeCell ref="E9:E10"/>
  </mergeCells>
  <pageMargins left="0.7" right="0.2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L3" sqref="L3"/>
    </sheetView>
  </sheetViews>
  <sheetFormatPr defaultRowHeight="15"/>
  <cols>
    <col min="1" max="1" width="6.7109375" style="1" customWidth="1"/>
    <col min="2" max="2" width="11.85546875" style="23" customWidth="1"/>
    <col min="3" max="3" width="8.42578125" style="1" customWidth="1"/>
    <col min="4" max="4" width="8.28515625" style="1" customWidth="1"/>
    <col min="5" max="5" width="9.140625" style="1"/>
    <col min="6" max="6" width="13" style="1" customWidth="1"/>
    <col min="7" max="7" width="14.140625" style="1" customWidth="1"/>
    <col min="8" max="8" width="10.85546875" style="1" customWidth="1"/>
    <col min="9" max="9" width="10" style="1" customWidth="1"/>
    <col min="10" max="16384" width="9.140625" style="1"/>
  </cols>
  <sheetData>
    <row r="1" spans="1:15" ht="19.5">
      <c r="A1" s="244" t="s">
        <v>0</v>
      </c>
      <c r="B1" s="244"/>
      <c r="C1" s="244"/>
      <c r="D1" s="244"/>
      <c r="E1" s="244"/>
      <c r="F1" s="244"/>
      <c r="G1" s="244"/>
      <c r="H1" s="244"/>
      <c r="I1" s="244"/>
    </row>
    <row r="2" spans="1:15" ht="16.5">
      <c r="A2" s="245" t="s">
        <v>1</v>
      </c>
      <c r="B2" s="245"/>
      <c r="C2" s="245"/>
      <c r="D2" s="245"/>
      <c r="E2" s="245"/>
      <c r="F2" s="245"/>
      <c r="G2" s="245"/>
      <c r="H2" s="245"/>
      <c r="I2" s="245"/>
    </row>
    <row r="3" spans="1:15" ht="25.5" customHeight="1">
      <c r="A3" s="2"/>
      <c r="B3" s="3"/>
      <c r="C3" s="4"/>
      <c r="D3" s="4"/>
      <c r="E3" s="4"/>
      <c r="F3" s="4"/>
      <c r="G3" s="4"/>
      <c r="H3" s="4"/>
    </row>
    <row r="4" spans="1:15" ht="20.25" customHeight="1">
      <c r="C4" s="273" t="s">
        <v>74</v>
      </c>
      <c r="D4" s="274"/>
      <c r="E4" s="274"/>
      <c r="F4" s="274"/>
      <c r="G4" s="274"/>
      <c r="H4" s="73"/>
      <c r="J4" s="5"/>
      <c r="K4" s="2"/>
      <c r="L4" s="73"/>
      <c r="M4" s="73"/>
      <c r="N4" s="73"/>
    </row>
    <row r="5" spans="1:15" ht="20.25" customHeight="1">
      <c r="C5" s="74"/>
      <c r="D5" s="75"/>
      <c r="E5" s="75"/>
      <c r="F5" s="75"/>
      <c r="G5" s="75"/>
      <c r="H5" s="73"/>
      <c r="J5" s="5"/>
      <c r="K5" s="2"/>
      <c r="L5" s="73"/>
      <c r="M5" s="73"/>
      <c r="N5" s="73"/>
    </row>
    <row r="6" spans="1:15" ht="16.5">
      <c r="A6" s="272" t="s">
        <v>75</v>
      </c>
      <c r="B6" s="246"/>
      <c r="C6" s="246"/>
      <c r="D6" s="65" t="s">
        <v>76</v>
      </c>
      <c r="E6" s="66"/>
      <c r="F6" s="66"/>
      <c r="G6" s="66"/>
      <c r="H6" s="66"/>
      <c r="I6" s="67"/>
      <c r="J6" s="5"/>
      <c r="K6" s="9"/>
      <c r="L6" s="9"/>
      <c r="M6" s="5"/>
    </row>
    <row r="7" spans="1:15" ht="16.5">
      <c r="A7" s="272" t="s">
        <v>77</v>
      </c>
      <c r="B7" s="246"/>
      <c r="C7" s="246"/>
      <c r="D7" s="65" t="s">
        <v>78</v>
      </c>
      <c r="E7" s="66"/>
      <c r="F7" s="66"/>
      <c r="G7" s="66"/>
      <c r="H7" s="66"/>
      <c r="I7" s="67"/>
      <c r="J7" s="5"/>
      <c r="K7" s="9"/>
      <c r="L7" s="9"/>
      <c r="M7" s="5"/>
    </row>
    <row r="8" spans="1:15" ht="16.5">
      <c r="A8" s="272" t="s">
        <v>79</v>
      </c>
      <c r="B8" s="246"/>
      <c r="C8" s="246"/>
      <c r="D8" s="68" t="s">
        <v>80</v>
      </c>
      <c r="E8" s="69"/>
      <c r="F8" s="70"/>
      <c r="G8" s="70"/>
      <c r="H8" s="70"/>
      <c r="I8" s="67"/>
      <c r="J8" s="5"/>
      <c r="K8" s="13"/>
      <c r="L8" s="13"/>
      <c r="M8" s="68"/>
      <c r="N8" s="69"/>
      <c r="O8" s="70"/>
    </row>
    <row r="9" spans="1:15" ht="16.5">
      <c r="A9" s="272" t="s">
        <v>81</v>
      </c>
      <c r="B9" s="246"/>
      <c r="C9" s="246"/>
      <c r="D9" s="65" t="s">
        <v>82</v>
      </c>
      <c r="E9" s="66"/>
      <c r="F9" s="66"/>
      <c r="G9" s="70"/>
      <c r="H9" s="70"/>
      <c r="I9" s="67"/>
      <c r="J9" s="5"/>
      <c r="K9" s="13"/>
      <c r="L9" s="13"/>
      <c r="M9" s="68"/>
      <c r="N9" s="69"/>
      <c r="O9" s="70"/>
    </row>
    <row r="10" spans="1:15" ht="16.5">
      <c r="A10" s="76" t="s">
        <v>83</v>
      </c>
      <c r="B10" s="71"/>
      <c r="C10" s="18"/>
      <c r="D10" s="77" t="s">
        <v>84</v>
      </c>
      <c r="E10" s="77"/>
      <c r="F10" s="77"/>
      <c r="G10" s="77"/>
      <c r="H10" s="77"/>
      <c r="I10" s="67"/>
      <c r="J10" s="5"/>
      <c r="K10" s="9"/>
      <c r="L10" s="9"/>
      <c r="M10" s="5"/>
    </row>
    <row r="11" spans="1:15" ht="16.5">
      <c r="A11" s="76" t="s">
        <v>85</v>
      </c>
      <c r="B11" s="71"/>
      <c r="C11" s="18"/>
      <c r="D11" s="77" t="s">
        <v>84</v>
      </c>
      <c r="E11" s="77"/>
      <c r="F11" s="77"/>
      <c r="G11" s="77"/>
      <c r="H11" s="77"/>
      <c r="I11" s="67"/>
      <c r="J11" s="5"/>
      <c r="K11" s="9"/>
      <c r="L11" s="9"/>
      <c r="M11" s="5"/>
    </row>
    <row r="12" spans="1:15" ht="3.75" customHeight="1">
      <c r="A12" s="2"/>
      <c r="B12" s="21"/>
      <c r="C12" s="22"/>
      <c r="D12" s="22"/>
      <c r="E12" s="22"/>
      <c r="F12" s="22"/>
      <c r="G12" s="22"/>
      <c r="H12" s="22"/>
      <c r="K12" s="23"/>
      <c r="L12" s="24"/>
    </row>
    <row r="13" spans="1:15" ht="27.75" customHeight="1">
      <c r="A13" s="262" t="s">
        <v>10</v>
      </c>
      <c r="B13" s="262" t="s">
        <v>11</v>
      </c>
      <c r="C13" s="262" t="s">
        <v>12</v>
      </c>
      <c r="D13" s="262" t="s">
        <v>13</v>
      </c>
      <c r="E13" s="263" t="s">
        <v>63</v>
      </c>
      <c r="F13" s="193" t="s">
        <v>15</v>
      </c>
      <c r="G13" s="193" t="s">
        <v>86</v>
      </c>
      <c r="H13" s="258" t="s">
        <v>18</v>
      </c>
      <c r="I13" s="260" t="s">
        <v>19</v>
      </c>
      <c r="K13" s="24"/>
      <c r="L13" s="24"/>
    </row>
    <row r="14" spans="1:15" ht="39" customHeight="1">
      <c r="A14" s="259"/>
      <c r="B14" s="259"/>
      <c r="C14" s="259"/>
      <c r="D14" s="259"/>
      <c r="E14" s="264"/>
      <c r="F14" s="194">
        <v>0.7</v>
      </c>
      <c r="G14" s="194">
        <v>0.3</v>
      </c>
      <c r="H14" s="259"/>
      <c r="I14" s="261"/>
      <c r="K14" s="24"/>
      <c r="L14" s="24"/>
    </row>
    <row r="15" spans="1:15" s="35" customFormat="1" ht="17.100000000000001" customHeight="1">
      <c r="A15" s="27" t="s">
        <v>20</v>
      </c>
      <c r="B15" s="28"/>
      <c r="C15" s="29">
        <v>65</v>
      </c>
      <c r="D15" s="29">
        <v>65</v>
      </c>
      <c r="E15" s="30">
        <f>AVERAGE(C15:D15)</f>
        <v>65</v>
      </c>
      <c r="F15" s="31">
        <f t="shared" ref="F15:F46" si="0">E15*$F$14</f>
        <v>45.5</v>
      </c>
      <c r="G15" s="31">
        <v>20</v>
      </c>
      <c r="H15" s="33">
        <f t="shared" ref="H15:H46" si="1">ROUNDUP(F15+G15,0)</f>
        <v>66</v>
      </c>
      <c r="I15" s="78" t="str">
        <f>IF(H15&gt;=74.5,"A+",IF(H15&gt;=69.5,"A",IF(H15&gt;=64.5,"A-",IF(H15&gt;=59.5,"B+",IF(H15&gt;=54.5,"B",IF(H15&gt;=49.5," B-",IF(H15&gt;=44.5,"C+",IF(H15&gt;=39.5,"C",IF(H15&gt;=34.5,"C-",IF(H15&gt;=29.5,"D+",IF(H15&gt;=24.5,"D","E")))))))))))</f>
        <v>A-</v>
      </c>
      <c r="K15" s="36"/>
      <c r="L15" s="36"/>
    </row>
    <row r="16" spans="1:15" s="35" customFormat="1" ht="17.100000000000001" customHeight="1">
      <c r="A16" s="27" t="s">
        <v>21</v>
      </c>
      <c r="B16" s="28"/>
      <c r="C16" s="37">
        <v>55</v>
      </c>
      <c r="D16" s="37">
        <v>48</v>
      </c>
      <c r="E16" s="30">
        <f t="shared" ref="E16:E46" si="2">AVERAGE(C16:D16)</f>
        <v>51.5</v>
      </c>
      <c r="F16" s="31">
        <f t="shared" si="0"/>
        <v>36.049999999999997</v>
      </c>
      <c r="G16" s="31">
        <v>23</v>
      </c>
      <c r="H16" s="33">
        <f t="shared" si="1"/>
        <v>60</v>
      </c>
      <c r="I16" s="78" t="str">
        <f t="shared" ref="I16:I46" si="3">IF(H16&gt;=74.5,"A+",IF(H16&gt;=69.5,"A",IF(H16&gt;=64.5,"A-",IF(H16&gt;=59.5,"B+",IF(H16&gt;=54.5,"B",IF(H16&gt;=49.5," B-",IF(H16&gt;=44.5,"C+",IF(H16&gt;=39.5,"C",IF(H16&gt;=34.5,"C-",IF(H16&gt;=29.5,"D+",IF(H16&gt;=24.5,"D","E")))))))))))</f>
        <v>B+</v>
      </c>
      <c r="K16" s="36"/>
      <c r="L16" s="38"/>
    </row>
    <row r="17" spans="1:12" s="35" customFormat="1" ht="16.5">
      <c r="A17" s="27" t="s">
        <v>22</v>
      </c>
      <c r="B17" s="28"/>
      <c r="C17" s="37"/>
      <c r="D17" s="37"/>
      <c r="E17" s="30" t="e">
        <f t="shared" si="2"/>
        <v>#DIV/0!</v>
      </c>
      <c r="F17" s="31" t="e">
        <f t="shared" si="0"/>
        <v>#DIV/0!</v>
      </c>
      <c r="G17" s="31"/>
      <c r="H17" s="33" t="e">
        <f t="shared" si="1"/>
        <v>#DIV/0!</v>
      </c>
      <c r="I17" s="78" t="e">
        <f t="shared" si="3"/>
        <v>#DIV/0!</v>
      </c>
      <c r="K17" s="36"/>
      <c r="L17" s="36"/>
    </row>
    <row r="18" spans="1:12" s="35" customFormat="1" ht="16.5">
      <c r="A18" s="27" t="s">
        <v>23</v>
      </c>
      <c r="B18" s="28"/>
      <c r="C18" s="32"/>
      <c r="D18" s="29"/>
      <c r="E18" s="30" t="e">
        <f t="shared" si="2"/>
        <v>#DIV/0!</v>
      </c>
      <c r="F18" s="31" t="e">
        <f t="shared" si="0"/>
        <v>#DIV/0!</v>
      </c>
      <c r="G18" s="31"/>
      <c r="H18" s="33" t="e">
        <f t="shared" si="1"/>
        <v>#DIV/0!</v>
      </c>
      <c r="I18" s="78" t="e">
        <f t="shared" si="3"/>
        <v>#DIV/0!</v>
      </c>
      <c r="K18" s="36"/>
      <c r="L18" s="36"/>
    </row>
    <row r="19" spans="1:12" s="35" customFormat="1" ht="16.5">
      <c r="A19" s="27" t="s">
        <v>24</v>
      </c>
      <c r="B19" s="28"/>
      <c r="C19" s="37"/>
      <c r="D19" s="37"/>
      <c r="E19" s="30" t="e">
        <f t="shared" si="2"/>
        <v>#DIV/0!</v>
      </c>
      <c r="F19" s="31" t="e">
        <f t="shared" si="0"/>
        <v>#DIV/0!</v>
      </c>
      <c r="G19" s="31"/>
      <c r="H19" s="33" t="e">
        <f t="shared" si="1"/>
        <v>#DIV/0!</v>
      </c>
      <c r="I19" s="78" t="e">
        <f t="shared" si="3"/>
        <v>#DIV/0!</v>
      </c>
      <c r="K19" s="36"/>
      <c r="L19" s="36"/>
    </row>
    <row r="20" spans="1:12" s="35" customFormat="1" ht="16.5">
      <c r="A20" s="27" t="s">
        <v>25</v>
      </c>
      <c r="B20" s="28"/>
      <c r="C20" s="32"/>
      <c r="D20" s="29"/>
      <c r="E20" s="30" t="e">
        <f t="shared" si="2"/>
        <v>#DIV/0!</v>
      </c>
      <c r="F20" s="31" t="e">
        <f t="shared" si="0"/>
        <v>#DIV/0!</v>
      </c>
      <c r="G20" s="31"/>
      <c r="H20" s="33" t="e">
        <f t="shared" si="1"/>
        <v>#DIV/0!</v>
      </c>
      <c r="I20" s="78" t="e">
        <f t="shared" si="3"/>
        <v>#DIV/0!</v>
      </c>
      <c r="K20" s="36"/>
      <c r="L20" s="36"/>
    </row>
    <row r="21" spans="1:12" s="35" customFormat="1" ht="16.5">
      <c r="A21" s="27" t="s">
        <v>26</v>
      </c>
      <c r="B21" s="28"/>
      <c r="C21" s="32"/>
      <c r="D21" s="29"/>
      <c r="E21" s="30" t="e">
        <f t="shared" si="2"/>
        <v>#DIV/0!</v>
      </c>
      <c r="F21" s="31" t="e">
        <f t="shared" si="0"/>
        <v>#DIV/0!</v>
      </c>
      <c r="G21" s="31"/>
      <c r="H21" s="33" t="e">
        <f t="shared" si="1"/>
        <v>#DIV/0!</v>
      </c>
      <c r="I21" s="78" t="e">
        <f t="shared" si="3"/>
        <v>#DIV/0!</v>
      </c>
      <c r="K21" s="36"/>
      <c r="L21" s="36"/>
    </row>
    <row r="22" spans="1:12" s="35" customFormat="1" ht="16.5">
      <c r="A22" s="27" t="s">
        <v>27</v>
      </c>
      <c r="B22" s="28"/>
      <c r="C22" s="32"/>
      <c r="D22" s="29"/>
      <c r="E22" s="30" t="e">
        <f t="shared" si="2"/>
        <v>#DIV/0!</v>
      </c>
      <c r="F22" s="31" t="e">
        <f t="shared" si="0"/>
        <v>#DIV/0!</v>
      </c>
      <c r="G22" s="31"/>
      <c r="H22" s="33" t="e">
        <f t="shared" si="1"/>
        <v>#DIV/0!</v>
      </c>
      <c r="I22" s="78" t="e">
        <f t="shared" si="3"/>
        <v>#DIV/0!</v>
      </c>
      <c r="K22" s="36"/>
      <c r="L22" s="36"/>
    </row>
    <row r="23" spans="1:12" s="35" customFormat="1" ht="16.5">
      <c r="A23" s="27" t="s">
        <v>28</v>
      </c>
      <c r="B23" s="28"/>
      <c r="C23" s="32"/>
      <c r="D23" s="29"/>
      <c r="E23" s="30" t="e">
        <f t="shared" si="2"/>
        <v>#DIV/0!</v>
      </c>
      <c r="F23" s="31" t="e">
        <f t="shared" si="0"/>
        <v>#DIV/0!</v>
      </c>
      <c r="G23" s="31"/>
      <c r="H23" s="33" t="e">
        <f t="shared" si="1"/>
        <v>#DIV/0!</v>
      </c>
      <c r="I23" s="78" t="e">
        <f t="shared" si="3"/>
        <v>#DIV/0!</v>
      </c>
      <c r="K23" s="36"/>
      <c r="L23" s="36"/>
    </row>
    <row r="24" spans="1:12" s="35" customFormat="1" ht="16.5">
      <c r="A24" s="27" t="s">
        <v>29</v>
      </c>
      <c r="B24" s="28"/>
      <c r="C24" s="32"/>
      <c r="D24" s="29"/>
      <c r="E24" s="30" t="e">
        <f t="shared" si="2"/>
        <v>#DIV/0!</v>
      </c>
      <c r="F24" s="31" t="e">
        <f t="shared" si="0"/>
        <v>#DIV/0!</v>
      </c>
      <c r="G24" s="31"/>
      <c r="H24" s="33" t="e">
        <f t="shared" si="1"/>
        <v>#DIV/0!</v>
      </c>
      <c r="I24" s="78" t="e">
        <f t="shared" si="3"/>
        <v>#DIV/0!</v>
      </c>
      <c r="K24" s="36"/>
      <c r="L24" s="36"/>
    </row>
    <row r="25" spans="1:12" s="35" customFormat="1" ht="16.5">
      <c r="A25" s="27" t="s">
        <v>30</v>
      </c>
      <c r="B25" s="28"/>
      <c r="C25" s="32"/>
      <c r="D25" s="29"/>
      <c r="E25" s="30" t="e">
        <f t="shared" si="2"/>
        <v>#DIV/0!</v>
      </c>
      <c r="F25" s="31" t="e">
        <f t="shared" si="0"/>
        <v>#DIV/0!</v>
      </c>
      <c r="G25" s="31"/>
      <c r="H25" s="33" t="e">
        <f t="shared" si="1"/>
        <v>#DIV/0!</v>
      </c>
      <c r="I25" s="78" t="e">
        <f t="shared" si="3"/>
        <v>#DIV/0!</v>
      </c>
      <c r="K25" s="36"/>
      <c r="L25" s="36"/>
    </row>
    <row r="26" spans="1:12" s="35" customFormat="1" ht="16.5">
      <c r="A26" s="27" t="s">
        <v>31</v>
      </c>
      <c r="B26" s="28"/>
      <c r="C26" s="32"/>
      <c r="D26" s="29"/>
      <c r="E26" s="30" t="e">
        <f t="shared" si="2"/>
        <v>#DIV/0!</v>
      </c>
      <c r="F26" s="31" t="e">
        <f t="shared" si="0"/>
        <v>#DIV/0!</v>
      </c>
      <c r="G26" s="31"/>
      <c r="H26" s="33" t="e">
        <f t="shared" si="1"/>
        <v>#DIV/0!</v>
      </c>
      <c r="I26" s="78" t="e">
        <f t="shared" si="3"/>
        <v>#DIV/0!</v>
      </c>
      <c r="K26" s="36"/>
      <c r="L26" s="36"/>
    </row>
    <row r="27" spans="1:12" s="35" customFormat="1" ht="16.5">
      <c r="A27" s="27" t="s">
        <v>32</v>
      </c>
      <c r="B27" s="28"/>
      <c r="C27" s="37"/>
      <c r="D27" s="37"/>
      <c r="E27" s="30" t="e">
        <f t="shared" si="2"/>
        <v>#DIV/0!</v>
      </c>
      <c r="F27" s="31" t="e">
        <f t="shared" si="0"/>
        <v>#DIV/0!</v>
      </c>
      <c r="G27" s="31"/>
      <c r="H27" s="33" t="e">
        <f t="shared" si="1"/>
        <v>#DIV/0!</v>
      </c>
      <c r="I27" s="78" t="e">
        <f t="shared" si="3"/>
        <v>#DIV/0!</v>
      </c>
      <c r="K27" s="36"/>
      <c r="L27" s="36"/>
    </row>
    <row r="28" spans="1:12" s="35" customFormat="1" ht="16.5">
      <c r="A28" s="27" t="s">
        <v>33</v>
      </c>
      <c r="B28" s="28"/>
      <c r="C28" s="32"/>
      <c r="D28" s="29"/>
      <c r="E28" s="30" t="e">
        <f t="shared" si="2"/>
        <v>#DIV/0!</v>
      </c>
      <c r="F28" s="31" t="e">
        <f t="shared" si="0"/>
        <v>#DIV/0!</v>
      </c>
      <c r="G28" s="31"/>
      <c r="H28" s="33" t="e">
        <f t="shared" si="1"/>
        <v>#DIV/0!</v>
      </c>
      <c r="I28" s="78" t="e">
        <f t="shared" si="3"/>
        <v>#DIV/0!</v>
      </c>
      <c r="K28" s="36"/>
      <c r="L28" s="36"/>
    </row>
    <row r="29" spans="1:12" s="35" customFormat="1" ht="16.5">
      <c r="A29" s="27" t="s">
        <v>34</v>
      </c>
      <c r="B29" s="28"/>
      <c r="C29" s="32"/>
      <c r="D29" s="29"/>
      <c r="E29" s="30" t="e">
        <f t="shared" si="2"/>
        <v>#DIV/0!</v>
      </c>
      <c r="F29" s="31" t="e">
        <f t="shared" si="0"/>
        <v>#DIV/0!</v>
      </c>
      <c r="G29" s="31"/>
      <c r="H29" s="33" t="e">
        <f t="shared" si="1"/>
        <v>#DIV/0!</v>
      </c>
      <c r="I29" s="78" t="e">
        <f t="shared" si="3"/>
        <v>#DIV/0!</v>
      </c>
      <c r="K29" s="36"/>
      <c r="L29" s="36"/>
    </row>
    <row r="30" spans="1:12" s="35" customFormat="1" ht="16.5">
      <c r="A30" s="27" t="s">
        <v>35</v>
      </c>
      <c r="B30" s="28"/>
      <c r="C30" s="32"/>
      <c r="D30" s="29"/>
      <c r="E30" s="30" t="e">
        <f t="shared" si="2"/>
        <v>#DIV/0!</v>
      </c>
      <c r="F30" s="31" t="e">
        <f t="shared" si="0"/>
        <v>#DIV/0!</v>
      </c>
      <c r="G30" s="31"/>
      <c r="H30" s="33" t="e">
        <f t="shared" si="1"/>
        <v>#DIV/0!</v>
      </c>
      <c r="I30" s="78" t="e">
        <f t="shared" si="3"/>
        <v>#DIV/0!</v>
      </c>
      <c r="K30" s="36"/>
      <c r="L30" s="36"/>
    </row>
    <row r="31" spans="1:12" s="35" customFormat="1" ht="16.5">
      <c r="A31" s="27" t="s">
        <v>36</v>
      </c>
      <c r="B31" s="28"/>
      <c r="C31" s="32"/>
      <c r="D31" s="29"/>
      <c r="E31" s="30" t="e">
        <f t="shared" si="2"/>
        <v>#DIV/0!</v>
      </c>
      <c r="F31" s="31" t="e">
        <f t="shared" si="0"/>
        <v>#DIV/0!</v>
      </c>
      <c r="G31" s="31"/>
      <c r="H31" s="33" t="e">
        <f t="shared" si="1"/>
        <v>#DIV/0!</v>
      </c>
      <c r="I31" s="78" t="e">
        <f t="shared" si="3"/>
        <v>#DIV/0!</v>
      </c>
      <c r="K31" s="36"/>
      <c r="L31" s="36"/>
    </row>
    <row r="32" spans="1:12" s="35" customFormat="1" ht="16.5">
      <c r="A32" s="27" t="s">
        <v>37</v>
      </c>
      <c r="B32" s="28"/>
      <c r="C32" s="32"/>
      <c r="D32" s="29"/>
      <c r="E32" s="30" t="e">
        <f t="shared" si="2"/>
        <v>#DIV/0!</v>
      </c>
      <c r="F32" s="31" t="e">
        <f t="shared" si="0"/>
        <v>#DIV/0!</v>
      </c>
      <c r="G32" s="31"/>
      <c r="H32" s="33" t="e">
        <f t="shared" si="1"/>
        <v>#DIV/0!</v>
      </c>
      <c r="I32" s="78" t="e">
        <f t="shared" si="3"/>
        <v>#DIV/0!</v>
      </c>
      <c r="K32" s="36"/>
      <c r="L32" s="36"/>
    </row>
    <row r="33" spans="1:12" s="35" customFormat="1" ht="16.5">
      <c r="A33" s="27" t="s">
        <v>38</v>
      </c>
      <c r="B33" s="28"/>
      <c r="C33" s="32"/>
      <c r="D33" s="29"/>
      <c r="E33" s="30" t="e">
        <f t="shared" si="2"/>
        <v>#DIV/0!</v>
      </c>
      <c r="F33" s="31" t="e">
        <f t="shared" si="0"/>
        <v>#DIV/0!</v>
      </c>
      <c r="G33" s="31"/>
      <c r="H33" s="33" t="e">
        <f t="shared" si="1"/>
        <v>#DIV/0!</v>
      </c>
      <c r="I33" s="78" t="e">
        <f t="shared" si="3"/>
        <v>#DIV/0!</v>
      </c>
      <c r="K33" s="36"/>
      <c r="L33" s="36"/>
    </row>
    <row r="34" spans="1:12" s="35" customFormat="1" ht="16.5">
      <c r="A34" s="27" t="s">
        <v>39</v>
      </c>
      <c r="B34" s="28"/>
      <c r="C34" s="32"/>
      <c r="D34" s="29"/>
      <c r="E34" s="30" t="e">
        <f t="shared" si="2"/>
        <v>#DIV/0!</v>
      </c>
      <c r="F34" s="31" t="e">
        <f t="shared" si="0"/>
        <v>#DIV/0!</v>
      </c>
      <c r="G34" s="31"/>
      <c r="H34" s="33" t="e">
        <f t="shared" si="1"/>
        <v>#DIV/0!</v>
      </c>
      <c r="I34" s="78" t="e">
        <f t="shared" si="3"/>
        <v>#DIV/0!</v>
      </c>
      <c r="K34" s="36"/>
      <c r="L34" s="36"/>
    </row>
    <row r="35" spans="1:12" s="35" customFormat="1" ht="16.5">
      <c r="A35" s="27" t="s">
        <v>40</v>
      </c>
      <c r="B35" s="28"/>
      <c r="C35" s="32"/>
      <c r="D35" s="39"/>
      <c r="E35" s="30" t="e">
        <f t="shared" si="2"/>
        <v>#DIV/0!</v>
      </c>
      <c r="F35" s="31" t="e">
        <f t="shared" si="0"/>
        <v>#DIV/0!</v>
      </c>
      <c r="G35" s="31"/>
      <c r="H35" s="33" t="e">
        <f t="shared" si="1"/>
        <v>#DIV/0!</v>
      </c>
      <c r="I35" s="78" t="e">
        <f t="shared" si="3"/>
        <v>#DIV/0!</v>
      </c>
      <c r="K35" s="36"/>
      <c r="L35" s="36"/>
    </row>
    <row r="36" spans="1:12" s="35" customFormat="1" ht="16.5">
      <c r="A36" s="27" t="s">
        <v>41</v>
      </c>
      <c r="B36" s="28"/>
      <c r="C36" s="32"/>
      <c r="D36" s="39"/>
      <c r="E36" s="30" t="e">
        <f t="shared" si="2"/>
        <v>#DIV/0!</v>
      </c>
      <c r="F36" s="31" t="e">
        <f t="shared" si="0"/>
        <v>#DIV/0!</v>
      </c>
      <c r="G36" s="31"/>
      <c r="H36" s="33" t="e">
        <f t="shared" si="1"/>
        <v>#DIV/0!</v>
      </c>
      <c r="I36" s="78" t="e">
        <f t="shared" si="3"/>
        <v>#DIV/0!</v>
      </c>
      <c r="K36" s="36"/>
      <c r="L36" s="36"/>
    </row>
    <row r="37" spans="1:12" s="35" customFormat="1" ht="16.5">
      <c r="A37" s="27" t="s">
        <v>42</v>
      </c>
      <c r="B37" s="28"/>
      <c r="C37" s="32"/>
      <c r="D37" s="39"/>
      <c r="E37" s="30" t="e">
        <f t="shared" si="2"/>
        <v>#DIV/0!</v>
      </c>
      <c r="F37" s="31" t="e">
        <f t="shared" si="0"/>
        <v>#DIV/0!</v>
      </c>
      <c r="G37" s="31"/>
      <c r="H37" s="33" t="e">
        <f t="shared" si="1"/>
        <v>#DIV/0!</v>
      </c>
      <c r="I37" s="78" t="e">
        <f t="shared" si="3"/>
        <v>#DIV/0!</v>
      </c>
      <c r="K37" s="36"/>
      <c r="L37" s="36"/>
    </row>
    <row r="38" spans="1:12" s="35" customFormat="1" ht="16.5">
      <c r="A38" s="27" t="s">
        <v>43</v>
      </c>
      <c r="B38" s="28"/>
      <c r="C38" s="32"/>
      <c r="D38" s="39"/>
      <c r="E38" s="30" t="e">
        <f t="shared" si="2"/>
        <v>#DIV/0!</v>
      </c>
      <c r="F38" s="31" t="e">
        <f t="shared" si="0"/>
        <v>#DIV/0!</v>
      </c>
      <c r="G38" s="31"/>
      <c r="H38" s="33" t="e">
        <f t="shared" si="1"/>
        <v>#DIV/0!</v>
      </c>
      <c r="I38" s="78" t="e">
        <f t="shared" si="3"/>
        <v>#DIV/0!</v>
      </c>
      <c r="K38" s="36"/>
      <c r="L38" s="36"/>
    </row>
    <row r="39" spans="1:12" s="35" customFormat="1" ht="16.5">
      <c r="A39" s="27" t="s">
        <v>44</v>
      </c>
      <c r="B39" s="28"/>
      <c r="C39" s="32"/>
      <c r="D39" s="39"/>
      <c r="E39" s="30" t="e">
        <f t="shared" si="2"/>
        <v>#DIV/0!</v>
      </c>
      <c r="F39" s="31" t="e">
        <f t="shared" si="0"/>
        <v>#DIV/0!</v>
      </c>
      <c r="G39" s="31"/>
      <c r="H39" s="33" t="e">
        <f t="shared" si="1"/>
        <v>#DIV/0!</v>
      </c>
      <c r="I39" s="78" t="e">
        <f t="shared" si="3"/>
        <v>#DIV/0!</v>
      </c>
      <c r="K39" s="36"/>
      <c r="L39" s="36"/>
    </row>
    <row r="40" spans="1:12" s="35" customFormat="1" ht="16.5">
      <c r="A40" s="27" t="s">
        <v>45</v>
      </c>
      <c r="B40" s="28"/>
      <c r="C40" s="32"/>
      <c r="D40" s="39"/>
      <c r="E40" s="30" t="e">
        <f t="shared" si="2"/>
        <v>#DIV/0!</v>
      </c>
      <c r="F40" s="31" t="e">
        <f t="shared" si="0"/>
        <v>#DIV/0!</v>
      </c>
      <c r="G40" s="31"/>
      <c r="H40" s="33" t="e">
        <f t="shared" si="1"/>
        <v>#DIV/0!</v>
      </c>
      <c r="I40" s="78" t="e">
        <f t="shared" si="3"/>
        <v>#DIV/0!</v>
      </c>
      <c r="K40" s="36"/>
      <c r="L40" s="36"/>
    </row>
    <row r="41" spans="1:12" s="35" customFormat="1" ht="16.5">
      <c r="A41" s="27" t="s">
        <v>46</v>
      </c>
      <c r="B41" s="28"/>
      <c r="C41" s="32"/>
      <c r="D41" s="39"/>
      <c r="E41" s="30" t="e">
        <f t="shared" si="2"/>
        <v>#DIV/0!</v>
      </c>
      <c r="F41" s="31" t="e">
        <f t="shared" si="0"/>
        <v>#DIV/0!</v>
      </c>
      <c r="G41" s="31"/>
      <c r="H41" s="33" t="e">
        <f t="shared" si="1"/>
        <v>#DIV/0!</v>
      </c>
      <c r="I41" s="78" t="e">
        <f t="shared" si="3"/>
        <v>#DIV/0!</v>
      </c>
      <c r="K41" s="36"/>
      <c r="L41" s="36"/>
    </row>
    <row r="42" spans="1:12" s="35" customFormat="1" ht="16.5">
      <c r="A42" s="27" t="s">
        <v>47</v>
      </c>
      <c r="B42" s="28"/>
      <c r="C42" s="32"/>
      <c r="D42" s="39"/>
      <c r="E42" s="30" t="e">
        <f t="shared" si="2"/>
        <v>#DIV/0!</v>
      </c>
      <c r="F42" s="31" t="e">
        <f t="shared" si="0"/>
        <v>#DIV/0!</v>
      </c>
      <c r="G42" s="31"/>
      <c r="H42" s="33" t="e">
        <f t="shared" si="1"/>
        <v>#DIV/0!</v>
      </c>
      <c r="I42" s="78" t="e">
        <f t="shared" si="3"/>
        <v>#DIV/0!</v>
      </c>
      <c r="K42" s="36"/>
      <c r="L42" s="36"/>
    </row>
    <row r="43" spans="1:12" s="35" customFormat="1" ht="16.5">
      <c r="A43" s="27" t="s">
        <v>48</v>
      </c>
      <c r="B43" s="28"/>
      <c r="C43" s="32"/>
      <c r="D43" s="39"/>
      <c r="E43" s="30" t="e">
        <f t="shared" si="2"/>
        <v>#DIV/0!</v>
      </c>
      <c r="F43" s="31" t="e">
        <f t="shared" si="0"/>
        <v>#DIV/0!</v>
      </c>
      <c r="G43" s="31"/>
      <c r="H43" s="33" t="e">
        <f t="shared" si="1"/>
        <v>#DIV/0!</v>
      </c>
      <c r="I43" s="78" t="e">
        <f t="shared" si="3"/>
        <v>#DIV/0!</v>
      </c>
      <c r="K43" s="36"/>
      <c r="L43" s="36"/>
    </row>
    <row r="44" spans="1:12" s="35" customFormat="1" ht="16.5">
      <c r="A44" s="27" t="s">
        <v>49</v>
      </c>
      <c r="B44" s="28"/>
      <c r="C44" s="32"/>
      <c r="D44" s="39"/>
      <c r="E44" s="30" t="e">
        <f t="shared" si="2"/>
        <v>#DIV/0!</v>
      </c>
      <c r="F44" s="31" t="e">
        <f t="shared" si="0"/>
        <v>#DIV/0!</v>
      </c>
      <c r="G44" s="31"/>
      <c r="H44" s="33" t="e">
        <f t="shared" si="1"/>
        <v>#DIV/0!</v>
      </c>
      <c r="I44" s="78" t="e">
        <f t="shared" si="3"/>
        <v>#DIV/0!</v>
      </c>
      <c r="K44" s="36"/>
      <c r="L44" s="36"/>
    </row>
    <row r="45" spans="1:12" s="35" customFormat="1" ht="16.5">
      <c r="A45" s="27" t="s">
        <v>50</v>
      </c>
      <c r="B45" s="28"/>
      <c r="C45" s="32"/>
      <c r="D45" s="39"/>
      <c r="E45" s="30" t="e">
        <f t="shared" si="2"/>
        <v>#DIV/0!</v>
      </c>
      <c r="F45" s="31" t="e">
        <f t="shared" si="0"/>
        <v>#DIV/0!</v>
      </c>
      <c r="G45" s="31"/>
      <c r="H45" s="33" t="e">
        <f t="shared" si="1"/>
        <v>#DIV/0!</v>
      </c>
      <c r="I45" s="78" t="e">
        <f t="shared" si="3"/>
        <v>#DIV/0!</v>
      </c>
      <c r="K45" s="36"/>
      <c r="L45" s="36"/>
    </row>
    <row r="46" spans="1:12" s="35" customFormat="1" ht="16.5">
      <c r="A46" s="27" t="s">
        <v>51</v>
      </c>
      <c r="B46" s="28"/>
      <c r="C46" s="32"/>
      <c r="D46" s="39"/>
      <c r="E46" s="30" t="e">
        <f t="shared" si="2"/>
        <v>#DIV/0!</v>
      </c>
      <c r="F46" s="31" t="e">
        <f t="shared" si="0"/>
        <v>#DIV/0!</v>
      </c>
      <c r="G46" s="31"/>
      <c r="H46" s="33" t="e">
        <f t="shared" si="1"/>
        <v>#DIV/0!</v>
      </c>
      <c r="I46" s="78" t="e">
        <f t="shared" si="3"/>
        <v>#DIV/0!</v>
      </c>
      <c r="K46" s="36"/>
      <c r="L46" s="36"/>
    </row>
    <row r="47" spans="1:12" s="35" customFormat="1" ht="16.5">
      <c r="A47" s="79"/>
      <c r="B47" s="80"/>
      <c r="C47" s="81"/>
      <c r="D47" s="81"/>
      <c r="E47" s="82"/>
      <c r="F47" s="83"/>
      <c r="G47" s="83"/>
      <c r="H47" s="84"/>
      <c r="I47" s="85"/>
      <c r="K47" s="36"/>
      <c r="L47" s="36"/>
    </row>
    <row r="48" spans="1:12">
      <c r="K48" s="23"/>
      <c r="L48" s="23"/>
    </row>
    <row r="49" spans="1:12" ht="18">
      <c r="B49" s="268" t="s">
        <v>87</v>
      </c>
      <c r="C49" s="268"/>
      <c r="E49" s="268" t="s">
        <v>87</v>
      </c>
      <c r="F49" s="268"/>
      <c r="H49" s="268" t="s">
        <v>87</v>
      </c>
      <c r="I49" s="268"/>
      <c r="K49" s="50"/>
      <c r="L49" s="51"/>
    </row>
    <row r="50" spans="1:12" ht="15.75">
      <c r="B50" s="267" t="s">
        <v>57</v>
      </c>
      <c r="C50" s="267"/>
      <c r="E50" s="86" t="s">
        <v>58</v>
      </c>
      <c r="F50" s="86"/>
      <c r="G50" s="86"/>
      <c r="H50" s="86" t="s">
        <v>88</v>
      </c>
    </row>
    <row r="51" spans="1:12" ht="15.75">
      <c r="A51" s="87" t="s">
        <v>89</v>
      </c>
      <c r="B51" s="268" t="s">
        <v>87</v>
      </c>
      <c r="C51" s="268"/>
      <c r="D51" s="55"/>
      <c r="E51" s="268" t="s">
        <v>87</v>
      </c>
      <c r="F51" s="268"/>
      <c r="G51" s="55"/>
      <c r="H51" s="268" t="s">
        <v>87</v>
      </c>
      <c r="I51" s="268"/>
    </row>
    <row r="52" spans="1:12">
      <c r="K52" s="60"/>
      <c r="L52" s="60"/>
    </row>
    <row r="53" spans="1:12" ht="18.75">
      <c r="A53" s="61"/>
      <c r="B53" s="62"/>
      <c r="K53" s="60"/>
      <c r="L53" s="60"/>
    </row>
    <row r="54" spans="1:12" ht="15.75">
      <c r="A54" s="63"/>
      <c r="B54" s="63"/>
      <c r="C54" s="63"/>
      <c r="D54" s="63"/>
      <c r="E54" s="63"/>
      <c r="F54" s="63"/>
      <c r="G54" s="63"/>
      <c r="H54" s="63"/>
      <c r="I54" s="63"/>
      <c r="K54" s="60"/>
      <c r="L54" s="60"/>
    </row>
    <row r="55" spans="1:12" ht="15.75">
      <c r="A55" s="63"/>
      <c r="B55" s="63"/>
      <c r="C55" s="63"/>
      <c r="D55" s="63"/>
      <c r="E55" s="63"/>
      <c r="F55" s="63"/>
      <c r="G55" s="63"/>
      <c r="H55" s="63"/>
      <c r="I55" s="63"/>
      <c r="K55" s="60"/>
      <c r="L55" s="60"/>
    </row>
    <row r="56" spans="1:12" ht="18">
      <c r="A56" s="269"/>
      <c r="B56" s="269"/>
      <c r="C56" s="269"/>
      <c r="D56" s="88"/>
      <c r="E56" s="88"/>
      <c r="F56" s="89"/>
      <c r="G56" s="89"/>
      <c r="H56" s="270"/>
      <c r="I56" s="271"/>
      <c r="K56" s="51"/>
      <c r="L56" s="51"/>
    </row>
    <row r="57" spans="1:12" ht="18">
      <c r="A57" s="266"/>
      <c r="B57" s="266"/>
      <c r="C57" s="266"/>
      <c r="D57" s="87"/>
      <c r="E57" s="87"/>
      <c r="F57" s="87"/>
      <c r="G57" s="64"/>
      <c r="H57" s="87"/>
      <c r="I57" s="87"/>
      <c r="K57" s="52"/>
      <c r="L57" s="52"/>
    </row>
    <row r="58" spans="1:12">
      <c r="K58" s="60"/>
      <c r="L58" s="60"/>
    </row>
    <row r="59" spans="1:12">
      <c r="K59" s="60"/>
      <c r="L59" s="60"/>
    </row>
    <row r="60" spans="1:12">
      <c r="K60" s="60"/>
      <c r="L60" s="60"/>
    </row>
    <row r="61" spans="1:12">
      <c r="K61" s="60"/>
      <c r="L61" s="60"/>
    </row>
    <row r="62" spans="1:12">
      <c r="K62" s="60"/>
      <c r="L62" s="60"/>
    </row>
    <row r="63" spans="1:12">
      <c r="K63" s="60"/>
      <c r="L63" s="60"/>
    </row>
    <row r="64" spans="1:12">
      <c r="K64" s="60"/>
      <c r="L64" s="60"/>
    </row>
    <row r="65" spans="11:12">
      <c r="K65" s="60"/>
      <c r="L65" s="60"/>
    </row>
    <row r="66" spans="11:12">
      <c r="K66" s="60"/>
      <c r="L66" s="60"/>
    </row>
  </sheetData>
  <mergeCells count="24">
    <mergeCell ref="A8:C8"/>
    <mergeCell ref="A1:I1"/>
    <mergeCell ref="A2:I2"/>
    <mergeCell ref="C4:G4"/>
    <mergeCell ref="A6:C6"/>
    <mergeCell ref="A7:C7"/>
    <mergeCell ref="A9:C9"/>
    <mergeCell ref="A13:A14"/>
    <mergeCell ref="B13:B14"/>
    <mergeCell ref="C13:C14"/>
    <mergeCell ref="D13:D14"/>
    <mergeCell ref="A57:C57"/>
    <mergeCell ref="H13:H14"/>
    <mergeCell ref="I13:I14"/>
    <mergeCell ref="B50:C50"/>
    <mergeCell ref="E13:E14"/>
    <mergeCell ref="B51:C51"/>
    <mergeCell ref="E51:F51"/>
    <mergeCell ref="H51:I51"/>
    <mergeCell ref="A56:C56"/>
    <mergeCell ref="H56:I56"/>
    <mergeCell ref="B49:C49"/>
    <mergeCell ref="E49:F49"/>
    <mergeCell ref="H49:I49"/>
  </mergeCells>
  <pageMargins left="0.7" right="0.2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"/>
  <sheetViews>
    <sheetView topLeftCell="A91" workbookViewId="0">
      <selection sqref="A1:I95"/>
    </sheetView>
  </sheetViews>
  <sheetFormatPr defaultRowHeight="15"/>
  <cols>
    <col min="1" max="1" width="4.7109375" customWidth="1"/>
    <col min="2" max="2" width="11.7109375" customWidth="1"/>
    <col min="3" max="4" width="10.7109375" customWidth="1"/>
    <col min="5" max="6" width="9.7109375" customWidth="1"/>
    <col min="7" max="7" width="10.7109375" customWidth="1"/>
    <col min="8" max="10" width="9.7109375" customWidth="1"/>
    <col min="12" max="12" width="10.140625" bestFit="1" customWidth="1"/>
  </cols>
  <sheetData>
    <row r="1" spans="1:18" ht="13.5" customHeight="1">
      <c r="A1" s="282" t="s">
        <v>0</v>
      </c>
      <c r="B1" s="282"/>
      <c r="C1" s="282"/>
      <c r="D1" s="282"/>
      <c r="E1" s="282"/>
      <c r="F1" s="282"/>
      <c r="G1" s="282"/>
      <c r="H1" s="282"/>
      <c r="I1" s="282"/>
      <c r="J1" s="90"/>
      <c r="K1" s="91"/>
    </row>
    <row r="2" spans="1:18" ht="12" customHeight="1">
      <c r="A2" s="283" t="s">
        <v>90</v>
      </c>
      <c r="B2" s="283"/>
      <c r="C2" s="283"/>
      <c r="D2" s="283"/>
      <c r="E2" s="283"/>
      <c r="F2" s="283"/>
      <c r="G2" s="283"/>
      <c r="H2" s="283"/>
      <c r="I2" s="283"/>
      <c r="J2" s="90"/>
      <c r="K2" s="91"/>
    </row>
    <row r="3" spans="1:18" ht="15.75" customHeight="1">
      <c r="A3" s="92"/>
      <c r="B3" s="93"/>
      <c r="C3" s="93"/>
      <c r="D3" s="93"/>
      <c r="E3" s="93"/>
      <c r="F3" s="93"/>
      <c r="G3" s="93"/>
      <c r="H3" s="93"/>
      <c r="I3" s="93"/>
      <c r="J3" s="90"/>
      <c r="K3" s="91"/>
    </row>
    <row r="4" spans="1:18" ht="9" customHeight="1">
      <c r="A4" s="92"/>
      <c r="B4" s="93"/>
      <c r="C4" s="93"/>
      <c r="D4" s="93"/>
      <c r="E4" s="93"/>
      <c r="F4" s="93"/>
      <c r="G4" s="93"/>
      <c r="H4" s="93"/>
      <c r="I4" s="93"/>
      <c r="J4" s="90"/>
      <c r="K4" s="91"/>
    </row>
    <row r="5" spans="1:18" ht="14.25" customHeight="1">
      <c r="A5" s="94" t="s">
        <v>91</v>
      </c>
      <c r="C5" s="95"/>
      <c r="D5" s="284" t="s">
        <v>92</v>
      </c>
      <c r="E5" s="284"/>
      <c r="F5" s="284"/>
      <c r="G5" s="284"/>
      <c r="H5" s="284"/>
      <c r="I5" s="284"/>
      <c r="J5" s="96" t="s">
        <v>93</v>
      </c>
      <c r="K5" s="97" t="s">
        <v>94</v>
      </c>
    </row>
    <row r="6" spans="1:18" ht="13.5" customHeight="1">
      <c r="A6" s="94" t="s">
        <v>95</v>
      </c>
      <c r="C6" s="95"/>
      <c r="D6" s="98" t="s">
        <v>96</v>
      </c>
      <c r="E6" s="99"/>
      <c r="F6" s="98"/>
      <c r="G6" s="98"/>
      <c r="H6" s="98"/>
      <c r="I6" s="98"/>
      <c r="J6" s="100"/>
      <c r="K6" s="91"/>
    </row>
    <row r="7" spans="1:18" ht="12.75" customHeight="1">
      <c r="A7" s="101" t="s">
        <v>97</v>
      </c>
      <c r="C7" s="93"/>
      <c r="D7" s="99"/>
      <c r="E7" s="280"/>
      <c r="F7" s="280"/>
      <c r="G7" s="280"/>
      <c r="H7" s="280"/>
      <c r="I7" s="280"/>
      <c r="J7" s="102"/>
    </row>
    <row r="8" spans="1:18" ht="4.5" customHeight="1">
      <c r="A8" s="92"/>
      <c r="B8" s="103"/>
      <c r="C8" s="103"/>
      <c r="D8" s="103"/>
      <c r="E8" s="103"/>
      <c r="F8" s="103"/>
      <c r="G8" s="103"/>
      <c r="H8" s="103"/>
      <c r="I8" s="103"/>
    </row>
    <row r="9" spans="1:18" ht="14.25" customHeight="1">
      <c r="A9" s="285" t="s">
        <v>10</v>
      </c>
      <c r="B9" s="104" t="s">
        <v>98</v>
      </c>
      <c r="C9" s="104" t="s">
        <v>99</v>
      </c>
      <c r="D9" s="104" t="s">
        <v>100</v>
      </c>
      <c r="E9" s="104" t="s">
        <v>101</v>
      </c>
      <c r="F9" s="105" t="s">
        <v>102</v>
      </c>
      <c r="G9" s="105" t="s">
        <v>103</v>
      </c>
      <c r="H9" s="285" t="s">
        <v>104</v>
      </c>
      <c r="I9" s="285" t="s">
        <v>105</v>
      </c>
      <c r="K9" s="91"/>
    </row>
    <row r="10" spans="1:18" ht="14.25" customHeight="1">
      <c r="A10" s="286"/>
      <c r="B10" s="106" t="s">
        <v>106</v>
      </c>
      <c r="C10" s="106" t="s">
        <v>107</v>
      </c>
      <c r="D10" s="106" t="s">
        <v>107</v>
      </c>
      <c r="E10" s="106" t="s">
        <v>107</v>
      </c>
      <c r="F10" s="107">
        <v>0.8</v>
      </c>
      <c r="G10" s="108">
        <v>0.2</v>
      </c>
      <c r="H10" s="286"/>
      <c r="I10" s="286"/>
      <c r="J10" s="96" t="s">
        <v>93</v>
      </c>
      <c r="K10" s="109">
        <v>0.8</v>
      </c>
      <c r="L10" s="108">
        <v>0.2</v>
      </c>
      <c r="M10" s="110" t="s">
        <v>108</v>
      </c>
    </row>
    <row r="11" spans="1:18" ht="14.25" customHeight="1">
      <c r="A11" s="111" t="s">
        <v>20</v>
      </c>
      <c r="B11" s="112"/>
      <c r="C11" s="113">
        <v>75</v>
      </c>
      <c r="D11" s="113">
        <v>75</v>
      </c>
      <c r="E11" s="113">
        <f t="shared" ref="E11:E55" si="0">AVERAGE(C11:D11)</f>
        <v>75</v>
      </c>
      <c r="F11" s="114">
        <f>E11*$F$10</f>
        <v>60</v>
      </c>
      <c r="G11" s="113">
        <v>15</v>
      </c>
      <c r="H11" s="115">
        <f t="shared" ref="H11:H55" si="1">F11+G11</f>
        <v>75</v>
      </c>
      <c r="I11" s="116" t="str">
        <f t="shared" ref="I11:I55" si="2">IF(H11&gt;=74.5,"A+",IF(H11&gt;=69.5,"A",IF(H11&gt;=64.5,"A-",IF(H11&gt;=59.5,"B+",IF(H11&gt;=54.5,"B",IF(H11&gt;=49.5,"B-",IF(H11&gt;=44.5,"C+",IF(H11&gt;=39.5,"C",IF(H11&gt;=34.5,"C-",IF(H11&gt;=29.5,"D+",IF(H11&gt;=24.5,"D","E")))))))))))</f>
        <v>A+</v>
      </c>
      <c r="J11" s="117"/>
      <c r="K11" s="107">
        <v>0.7</v>
      </c>
      <c r="L11" s="108">
        <v>0.3</v>
      </c>
      <c r="R11" s="118"/>
    </row>
    <row r="12" spans="1:18" ht="14.25" customHeight="1">
      <c r="A12" s="119" t="s">
        <v>21</v>
      </c>
      <c r="B12" s="120"/>
      <c r="C12" s="121">
        <v>45</v>
      </c>
      <c r="D12" s="121">
        <v>45</v>
      </c>
      <c r="E12" s="121">
        <f t="shared" si="0"/>
        <v>45</v>
      </c>
      <c r="F12" s="114">
        <f t="shared" ref="F12:F55" si="3">E12*$F$10</f>
        <v>36</v>
      </c>
      <c r="G12" s="121">
        <v>22</v>
      </c>
      <c r="H12" s="122">
        <f t="shared" si="1"/>
        <v>58</v>
      </c>
      <c r="I12" s="123" t="str">
        <f t="shared" si="2"/>
        <v>B</v>
      </c>
      <c r="J12" s="117"/>
      <c r="K12" s="107">
        <v>0.6</v>
      </c>
      <c r="L12" s="108">
        <v>0.4</v>
      </c>
      <c r="R12" s="124"/>
    </row>
    <row r="13" spans="1:18" ht="14.25" customHeight="1">
      <c r="A13" s="119" t="s">
        <v>22</v>
      </c>
      <c r="B13" s="120"/>
      <c r="C13" s="121"/>
      <c r="D13" s="121"/>
      <c r="E13" s="121" t="e">
        <f t="shared" si="0"/>
        <v>#DIV/0!</v>
      </c>
      <c r="F13" s="114" t="e">
        <f t="shared" si="3"/>
        <v>#DIV/0!</v>
      </c>
      <c r="G13" s="121"/>
      <c r="H13" s="122" t="e">
        <f t="shared" si="1"/>
        <v>#DIV/0!</v>
      </c>
      <c r="I13" s="123" t="e">
        <f t="shared" si="2"/>
        <v>#DIV/0!</v>
      </c>
      <c r="J13" s="117"/>
      <c r="R13" s="124"/>
    </row>
    <row r="14" spans="1:18" ht="14.25" customHeight="1">
      <c r="A14" s="119" t="s">
        <v>23</v>
      </c>
      <c r="B14" s="120"/>
      <c r="C14" s="121"/>
      <c r="D14" s="121"/>
      <c r="E14" s="121" t="e">
        <f t="shared" si="0"/>
        <v>#DIV/0!</v>
      </c>
      <c r="F14" s="114" t="e">
        <f t="shared" si="3"/>
        <v>#DIV/0!</v>
      </c>
      <c r="G14" s="121"/>
      <c r="H14" s="122" t="e">
        <f t="shared" si="1"/>
        <v>#DIV/0!</v>
      </c>
      <c r="I14" s="123" t="e">
        <f t="shared" si="2"/>
        <v>#DIV/0!</v>
      </c>
      <c r="J14" s="117"/>
      <c r="R14" s="124"/>
    </row>
    <row r="15" spans="1:18" ht="14.25" customHeight="1">
      <c r="A15" s="119" t="s">
        <v>24</v>
      </c>
      <c r="B15" s="120"/>
      <c r="C15" s="121"/>
      <c r="D15" s="121"/>
      <c r="E15" s="121" t="e">
        <f t="shared" si="0"/>
        <v>#DIV/0!</v>
      </c>
      <c r="F15" s="114" t="e">
        <f t="shared" si="3"/>
        <v>#DIV/0!</v>
      </c>
      <c r="G15" s="121"/>
      <c r="H15" s="122" t="e">
        <f t="shared" si="1"/>
        <v>#DIV/0!</v>
      </c>
      <c r="I15" s="123" t="e">
        <f t="shared" si="2"/>
        <v>#DIV/0!</v>
      </c>
      <c r="J15" s="117"/>
      <c r="R15" s="124"/>
    </row>
    <row r="16" spans="1:18" ht="14.25" customHeight="1">
      <c r="A16" s="119" t="s">
        <v>25</v>
      </c>
      <c r="B16" s="120"/>
      <c r="C16" s="121"/>
      <c r="D16" s="121"/>
      <c r="E16" s="121" t="e">
        <f t="shared" si="0"/>
        <v>#DIV/0!</v>
      </c>
      <c r="F16" s="114" t="e">
        <f t="shared" si="3"/>
        <v>#DIV/0!</v>
      </c>
      <c r="G16" s="121"/>
      <c r="H16" s="122" t="e">
        <f t="shared" si="1"/>
        <v>#DIV/0!</v>
      </c>
      <c r="I16" s="123" t="e">
        <f t="shared" si="2"/>
        <v>#DIV/0!</v>
      </c>
      <c r="J16" s="117"/>
      <c r="R16" s="124"/>
    </row>
    <row r="17" spans="1:18" ht="14.25" customHeight="1">
      <c r="A17" s="119" t="s">
        <v>26</v>
      </c>
      <c r="B17" s="120"/>
      <c r="C17" s="121"/>
      <c r="D17" s="121"/>
      <c r="E17" s="121" t="e">
        <f t="shared" si="0"/>
        <v>#DIV/0!</v>
      </c>
      <c r="F17" s="114" t="e">
        <f t="shared" si="3"/>
        <v>#DIV/0!</v>
      </c>
      <c r="G17" s="121"/>
      <c r="H17" s="122" t="e">
        <f t="shared" si="1"/>
        <v>#DIV/0!</v>
      </c>
      <c r="I17" s="123" t="e">
        <f t="shared" si="2"/>
        <v>#DIV/0!</v>
      </c>
      <c r="J17" s="125"/>
      <c r="R17" s="124"/>
    </row>
    <row r="18" spans="1:18" ht="14.25" customHeight="1">
      <c r="A18" s="119" t="s">
        <v>27</v>
      </c>
      <c r="B18" s="120"/>
      <c r="C18" s="121"/>
      <c r="D18" s="121"/>
      <c r="E18" s="121" t="e">
        <f t="shared" si="0"/>
        <v>#DIV/0!</v>
      </c>
      <c r="F18" s="114" t="e">
        <f t="shared" si="3"/>
        <v>#DIV/0!</v>
      </c>
      <c r="G18" s="121"/>
      <c r="H18" s="122" t="e">
        <f t="shared" si="1"/>
        <v>#DIV/0!</v>
      </c>
      <c r="I18" s="123" t="e">
        <f t="shared" si="2"/>
        <v>#DIV/0!</v>
      </c>
      <c r="J18" s="125"/>
    </row>
    <row r="19" spans="1:18" ht="14.25" customHeight="1">
      <c r="A19" s="119" t="s">
        <v>28</v>
      </c>
      <c r="B19" s="120"/>
      <c r="C19" s="121"/>
      <c r="D19" s="121"/>
      <c r="E19" s="121" t="e">
        <f t="shared" si="0"/>
        <v>#DIV/0!</v>
      </c>
      <c r="F19" s="114" t="e">
        <f t="shared" si="3"/>
        <v>#DIV/0!</v>
      </c>
      <c r="G19" s="121"/>
      <c r="H19" s="122" t="e">
        <f t="shared" si="1"/>
        <v>#DIV/0!</v>
      </c>
      <c r="I19" s="123" t="e">
        <f t="shared" si="2"/>
        <v>#DIV/0!</v>
      </c>
      <c r="J19" s="125"/>
    </row>
    <row r="20" spans="1:18" ht="14.25" customHeight="1">
      <c r="A20" s="119" t="s">
        <v>29</v>
      </c>
      <c r="B20" s="120"/>
      <c r="C20" s="121"/>
      <c r="D20" s="121"/>
      <c r="E20" s="121" t="e">
        <f t="shared" si="0"/>
        <v>#DIV/0!</v>
      </c>
      <c r="F20" s="114" t="e">
        <f t="shared" si="3"/>
        <v>#DIV/0!</v>
      </c>
      <c r="G20" s="121"/>
      <c r="H20" s="122" t="e">
        <f t="shared" si="1"/>
        <v>#DIV/0!</v>
      </c>
      <c r="I20" s="123" t="e">
        <f t="shared" si="2"/>
        <v>#DIV/0!</v>
      </c>
      <c r="J20" s="125"/>
    </row>
    <row r="21" spans="1:18" ht="14.25" customHeight="1">
      <c r="A21" s="119" t="s">
        <v>30</v>
      </c>
      <c r="B21" s="120"/>
      <c r="C21" s="121"/>
      <c r="D21" s="121"/>
      <c r="E21" s="121" t="e">
        <f t="shared" si="0"/>
        <v>#DIV/0!</v>
      </c>
      <c r="F21" s="114" t="e">
        <f t="shared" si="3"/>
        <v>#DIV/0!</v>
      </c>
      <c r="G21" s="121"/>
      <c r="H21" s="122" t="e">
        <f t="shared" si="1"/>
        <v>#DIV/0!</v>
      </c>
      <c r="I21" s="123" t="e">
        <f t="shared" si="2"/>
        <v>#DIV/0!</v>
      </c>
      <c r="J21" s="125"/>
    </row>
    <row r="22" spans="1:18" ht="14.25" customHeight="1">
      <c r="A22" s="119" t="s">
        <v>31</v>
      </c>
      <c r="B22" s="120"/>
      <c r="C22" s="121"/>
      <c r="D22" s="121"/>
      <c r="E22" s="121" t="e">
        <f t="shared" si="0"/>
        <v>#DIV/0!</v>
      </c>
      <c r="F22" s="114" t="e">
        <f t="shared" si="3"/>
        <v>#DIV/0!</v>
      </c>
      <c r="G22" s="121"/>
      <c r="H22" s="122" t="e">
        <f t="shared" si="1"/>
        <v>#DIV/0!</v>
      </c>
      <c r="I22" s="123" t="e">
        <f t="shared" si="2"/>
        <v>#DIV/0!</v>
      </c>
      <c r="J22" s="125"/>
    </row>
    <row r="23" spans="1:18" ht="14.25" customHeight="1">
      <c r="A23" s="119" t="s">
        <v>32</v>
      </c>
      <c r="B23" s="120"/>
      <c r="C23" s="121"/>
      <c r="D23" s="121"/>
      <c r="E23" s="121" t="e">
        <f t="shared" si="0"/>
        <v>#DIV/0!</v>
      </c>
      <c r="F23" s="114" t="e">
        <f t="shared" si="3"/>
        <v>#DIV/0!</v>
      </c>
      <c r="G23" s="121"/>
      <c r="H23" s="122" t="e">
        <f t="shared" si="1"/>
        <v>#DIV/0!</v>
      </c>
      <c r="I23" s="123" t="e">
        <f t="shared" si="2"/>
        <v>#DIV/0!</v>
      </c>
      <c r="J23" s="125"/>
    </row>
    <row r="24" spans="1:18" ht="14.25" customHeight="1">
      <c r="A24" s="119" t="s">
        <v>33</v>
      </c>
      <c r="B24" s="120"/>
      <c r="C24" s="121"/>
      <c r="D24" s="121"/>
      <c r="E24" s="121" t="e">
        <f t="shared" si="0"/>
        <v>#DIV/0!</v>
      </c>
      <c r="F24" s="114" t="e">
        <f t="shared" si="3"/>
        <v>#DIV/0!</v>
      </c>
      <c r="G24" s="121"/>
      <c r="H24" s="122" t="e">
        <f t="shared" si="1"/>
        <v>#DIV/0!</v>
      </c>
      <c r="I24" s="123" t="e">
        <f t="shared" si="2"/>
        <v>#DIV/0!</v>
      </c>
      <c r="J24" s="125"/>
    </row>
    <row r="25" spans="1:18" ht="14.25" customHeight="1">
      <c r="A25" s="119" t="s">
        <v>34</v>
      </c>
      <c r="B25" s="120"/>
      <c r="C25" s="121"/>
      <c r="D25" s="121"/>
      <c r="E25" s="121" t="e">
        <f t="shared" si="0"/>
        <v>#DIV/0!</v>
      </c>
      <c r="F25" s="114" t="e">
        <f t="shared" si="3"/>
        <v>#DIV/0!</v>
      </c>
      <c r="G25" s="121"/>
      <c r="H25" s="122" t="e">
        <f t="shared" si="1"/>
        <v>#DIV/0!</v>
      </c>
      <c r="I25" s="123" t="e">
        <f t="shared" si="2"/>
        <v>#DIV/0!</v>
      </c>
      <c r="J25" s="125"/>
    </row>
    <row r="26" spans="1:18" ht="14.25" customHeight="1">
      <c r="A26" s="119" t="s">
        <v>35</v>
      </c>
      <c r="B26" s="120"/>
      <c r="C26" s="121"/>
      <c r="D26" s="121"/>
      <c r="E26" s="121" t="e">
        <f t="shared" si="0"/>
        <v>#DIV/0!</v>
      </c>
      <c r="F26" s="114" t="e">
        <f t="shared" si="3"/>
        <v>#DIV/0!</v>
      </c>
      <c r="G26" s="121"/>
      <c r="H26" s="122" t="e">
        <f t="shared" si="1"/>
        <v>#DIV/0!</v>
      </c>
      <c r="I26" s="123" t="e">
        <f t="shared" si="2"/>
        <v>#DIV/0!</v>
      </c>
      <c r="J26" s="125"/>
    </row>
    <row r="27" spans="1:18" ht="14.25" customHeight="1">
      <c r="A27" s="119" t="s">
        <v>36</v>
      </c>
      <c r="B27" s="120"/>
      <c r="C27" s="121"/>
      <c r="D27" s="121"/>
      <c r="E27" s="121" t="e">
        <f t="shared" si="0"/>
        <v>#DIV/0!</v>
      </c>
      <c r="F27" s="114" t="e">
        <f t="shared" si="3"/>
        <v>#DIV/0!</v>
      </c>
      <c r="G27" s="121"/>
      <c r="H27" s="122" t="e">
        <f t="shared" si="1"/>
        <v>#DIV/0!</v>
      </c>
      <c r="I27" s="123" t="e">
        <f t="shared" si="2"/>
        <v>#DIV/0!</v>
      </c>
      <c r="J27" s="125"/>
    </row>
    <row r="28" spans="1:18" ht="14.25" customHeight="1">
      <c r="A28" s="119" t="s">
        <v>37</v>
      </c>
      <c r="B28" s="120"/>
      <c r="C28" s="121"/>
      <c r="D28" s="121"/>
      <c r="E28" s="121" t="e">
        <f t="shared" si="0"/>
        <v>#DIV/0!</v>
      </c>
      <c r="F28" s="114" t="e">
        <f t="shared" si="3"/>
        <v>#DIV/0!</v>
      </c>
      <c r="G28" s="121"/>
      <c r="H28" s="122" t="e">
        <f t="shared" si="1"/>
        <v>#DIV/0!</v>
      </c>
      <c r="I28" s="123" t="e">
        <f t="shared" si="2"/>
        <v>#DIV/0!</v>
      </c>
      <c r="J28" s="125"/>
    </row>
    <row r="29" spans="1:18" ht="14.25" customHeight="1">
      <c r="A29" s="119" t="s">
        <v>38</v>
      </c>
      <c r="B29" s="120"/>
      <c r="C29" s="121"/>
      <c r="D29" s="121"/>
      <c r="E29" s="121" t="e">
        <f t="shared" si="0"/>
        <v>#DIV/0!</v>
      </c>
      <c r="F29" s="114" t="e">
        <f t="shared" si="3"/>
        <v>#DIV/0!</v>
      </c>
      <c r="G29" s="121"/>
      <c r="H29" s="122" t="e">
        <f t="shared" si="1"/>
        <v>#DIV/0!</v>
      </c>
      <c r="I29" s="123" t="e">
        <f t="shared" si="2"/>
        <v>#DIV/0!</v>
      </c>
      <c r="J29" s="125"/>
    </row>
    <row r="30" spans="1:18" ht="14.25" customHeight="1">
      <c r="A30" s="119" t="s">
        <v>39</v>
      </c>
      <c r="B30" s="120"/>
      <c r="C30" s="121"/>
      <c r="D30" s="121"/>
      <c r="E30" s="121" t="e">
        <f t="shared" si="0"/>
        <v>#DIV/0!</v>
      </c>
      <c r="F30" s="114" t="e">
        <f t="shared" si="3"/>
        <v>#DIV/0!</v>
      </c>
      <c r="G30" s="121"/>
      <c r="H30" s="122" t="e">
        <f t="shared" si="1"/>
        <v>#DIV/0!</v>
      </c>
      <c r="I30" s="123" t="e">
        <f t="shared" si="2"/>
        <v>#DIV/0!</v>
      </c>
      <c r="J30" s="125"/>
    </row>
    <row r="31" spans="1:18" ht="14.25" customHeight="1">
      <c r="A31" s="119" t="s">
        <v>40</v>
      </c>
      <c r="B31" s="120"/>
      <c r="C31" s="121"/>
      <c r="D31" s="121"/>
      <c r="E31" s="121" t="e">
        <f t="shared" si="0"/>
        <v>#DIV/0!</v>
      </c>
      <c r="F31" s="114" t="e">
        <f t="shared" si="3"/>
        <v>#DIV/0!</v>
      </c>
      <c r="G31" s="121"/>
      <c r="H31" s="122" t="e">
        <f t="shared" si="1"/>
        <v>#DIV/0!</v>
      </c>
      <c r="I31" s="123" t="e">
        <f t="shared" si="2"/>
        <v>#DIV/0!</v>
      </c>
      <c r="J31" s="125"/>
    </row>
    <row r="32" spans="1:18" ht="14.25" customHeight="1">
      <c r="A32" s="119" t="s">
        <v>41</v>
      </c>
      <c r="B32" s="120"/>
      <c r="C32" s="121"/>
      <c r="D32" s="121"/>
      <c r="E32" s="121" t="e">
        <f t="shared" si="0"/>
        <v>#DIV/0!</v>
      </c>
      <c r="F32" s="114" t="e">
        <f t="shared" si="3"/>
        <v>#DIV/0!</v>
      </c>
      <c r="G32" s="121"/>
      <c r="H32" s="122" t="e">
        <f t="shared" si="1"/>
        <v>#DIV/0!</v>
      </c>
      <c r="I32" s="123" t="e">
        <f t="shared" si="2"/>
        <v>#DIV/0!</v>
      </c>
      <c r="J32" s="125"/>
      <c r="K32" s="276" t="s">
        <v>109</v>
      </c>
      <c r="L32" s="277"/>
      <c r="M32" s="277"/>
      <c r="N32" s="277"/>
      <c r="O32" s="277"/>
      <c r="P32" s="277"/>
      <c r="Q32" s="278"/>
    </row>
    <row r="33" spans="1:10" ht="18">
      <c r="A33" s="119" t="s">
        <v>42</v>
      </c>
      <c r="B33" s="120"/>
      <c r="C33" s="121"/>
      <c r="D33" s="121"/>
      <c r="E33" s="121" t="e">
        <f t="shared" si="0"/>
        <v>#DIV/0!</v>
      </c>
      <c r="F33" s="114" t="e">
        <f t="shared" si="3"/>
        <v>#DIV/0!</v>
      </c>
      <c r="G33" s="121"/>
      <c r="H33" s="122" t="e">
        <f t="shared" si="1"/>
        <v>#DIV/0!</v>
      </c>
      <c r="I33" s="123" t="e">
        <f t="shared" si="2"/>
        <v>#DIV/0!</v>
      </c>
      <c r="J33" s="125"/>
    </row>
    <row r="34" spans="1:10" ht="18">
      <c r="A34" s="119" t="s">
        <v>43</v>
      </c>
      <c r="B34" s="120"/>
      <c r="C34" s="121"/>
      <c r="D34" s="121"/>
      <c r="E34" s="121" t="e">
        <f t="shared" si="0"/>
        <v>#DIV/0!</v>
      </c>
      <c r="F34" s="114" t="e">
        <f t="shared" si="3"/>
        <v>#DIV/0!</v>
      </c>
      <c r="G34" s="121"/>
      <c r="H34" s="122" t="e">
        <f t="shared" si="1"/>
        <v>#DIV/0!</v>
      </c>
      <c r="I34" s="123" t="e">
        <f t="shared" si="2"/>
        <v>#DIV/0!</v>
      </c>
      <c r="J34" s="125"/>
    </row>
    <row r="35" spans="1:10" ht="18">
      <c r="A35" s="119" t="s">
        <v>44</v>
      </c>
      <c r="B35" s="120"/>
      <c r="C35" s="121"/>
      <c r="D35" s="121"/>
      <c r="E35" s="121" t="e">
        <f t="shared" si="0"/>
        <v>#DIV/0!</v>
      </c>
      <c r="F35" s="114" t="e">
        <f t="shared" si="3"/>
        <v>#DIV/0!</v>
      </c>
      <c r="G35" s="121"/>
      <c r="H35" s="122" t="e">
        <f t="shared" si="1"/>
        <v>#DIV/0!</v>
      </c>
      <c r="I35" s="123" t="e">
        <f t="shared" si="2"/>
        <v>#DIV/0!</v>
      </c>
      <c r="J35" s="125"/>
    </row>
    <row r="36" spans="1:10" ht="18">
      <c r="A36" s="119" t="s">
        <v>45</v>
      </c>
      <c r="B36" s="120"/>
      <c r="C36" s="121"/>
      <c r="D36" s="121"/>
      <c r="E36" s="121" t="e">
        <f t="shared" si="0"/>
        <v>#DIV/0!</v>
      </c>
      <c r="F36" s="114" t="e">
        <f t="shared" si="3"/>
        <v>#DIV/0!</v>
      </c>
      <c r="G36" s="121"/>
      <c r="H36" s="122" t="e">
        <f t="shared" si="1"/>
        <v>#DIV/0!</v>
      </c>
      <c r="I36" s="123" t="e">
        <f t="shared" si="2"/>
        <v>#DIV/0!</v>
      </c>
      <c r="J36" s="125"/>
    </row>
    <row r="37" spans="1:10" ht="18">
      <c r="A37" s="119" t="s">
        <v>46</v>
      </c>
      <c r="B37" s="120"/>
      <c r="C37" s="121"/>
      <c r="D37" s="121"/>
      <c r="E37" s="121" t="e">
        <f t="shared" si="0"/>
        <v>#DIV/0!</v>
      </c>
      <c r="F37" s="114" t="e">
        <f t="shared" si="3"/>
        <v>#DIV/0!</v>
      </c>
      <c r="G37" s="121"/>
      <c r="H37" s="122" t="e">
        <f t="shared" si="1"/>
        <v>#DIV/0!</v>
      </c>
      <c r="I37" s="123" t="e">
        <f t="shared" si="2"/>
        <v>#DIV/0!</v>
      </c>
      <c r="J37" s="125"/>
    </row>
    <row r="38" spans="1:10" ht="18">
      <c r="A38" s="119" t="s">
        <v>47</v>
      </c>
      <c r="B38" s="120"/>
      <c r="C38" s="121"/>
      <c r="D38" s="121"/>
      <c r="E38" s="121" t="e">
        <f t="shared" si="0"/>
        <v>#DIV/0!</v>
      </c>
      <c r="F38" s="114" t="e">
        <f t="shared" si="3"/>
        <v>#DIV/0!</v>
      </c>
      <c r="G38" s="121"/>
      <c r="H38" s="122" t="e">
        <f t="shared" si="1"/>
        <v>#DIV/0!</v>
      </c>
      <c r="I38" s="123" t="e">
        <f t="shared" si="2"/>
        <v>#DIV/0!</v>
      </c>
      <c r="J38" s="125"/>
    </row>
    <row r="39" spans="1:10" ht="18">
      <c r="A39" s="119" t="s">
        <v>48</v>
      </c>
      <c r="B39" s="120"/>
      <c r="C39" s="121"/>
      <c r="D39" s="121"/>
      <c r="E39" s="121" t="e">
        <f t="shared" si="0"/>
        <v>#DIV/0!</v>
      </c>
      <c r="F39" s="114" t="e">
        <f t="shared" si="3"/>
        <v>#DIV/0!</v>
      </c>
      <c r="G39" s="121"/>
      <c r="H39" s="122" t="e">
        <f t="shared" si="1"/>
        <v>#DIV/0!</v>
      </c>
      <c r="I39" s="123" t="e">
        <f t="shared" si="2"/>
        <v>#DIV/0!</v>
      </c>
      <c r="J39" s="125"/>
    </row>
    <row r="40" spans="1:10" ht="18">
      <c r="A40" s="119" t="s">
        <v>49</v>
      </c>
      <c r="B40" s="120"/>
      <c r="C40" s="121"/>
      <c r="D40" s="121"/>
      <c r="E40" s="121" t="e">
        <f t="shared" si="0"/>
        <v>#DIV/0!</v>
      </c>
      <c r="F40" s="114" t="e">
        <f t="shared" si="3"/>
        <v>#DIV/0!</v>
      </c>
      <c r="G40" s="121"/>
      <c r="H40" s="122" t="e">
        <f t="shared" si="1"/>
        <v>#DIV/0!</v>
      </c>
      <c r="I40" s="123" t="e">
        <f t="shared" si="2"/>
        <v>#DIV/0!</v>
      </c>
      <c r="J40" s="125"/>
    </row>
    <row r="41" spans="1:10" ht="18">
      <c r="A41" s="119" t="s">
        <v>50</v>
      </c>
      <c r="B41" s="120"/>
      <c r="C41" s="121"/>
      <c r="D41" s="121"/>
      <c r="E41" s="121" t="e">
        <f t="shared" si="0"/>
        <v>#DIV/0!</v>
      </c>
      <c r="F41" s="114" t="e">
        <f t="shared" si="3"/>
        <v>#DIV/0!</v>
      </c>
      <c r="G41" s="121"/>
      <c r="H41" s="122" t="e">
        <f t="shared" si="1"/>
        <v>#DIV/0!</v>
      </c>
      <c r="I41" s="123" t="e">
        <f t="shared" si="2"/>
        <v>#DIV/0!</v>
      </c>
      <c r="J41" s="125"/>
    </row>
    <row r="42" spans="1:10" ht="18">
      <c r="A42" s="119" t="s">
        <v>51</v>
      </c>
      <c r="B42" s="120"/>
      <c r="C42" s="121"/>
      <c r="D42" s="121"/>
      <c r="E42" s="121" t="e">
        <f t="shared" si="0"/>
        <v>#DIV/0!</v>
      </c>
      <c r="F42" s="114" t="e">
        <f t="shared" si="3"/>
        <v>#DIV/0!</v>
      </c>
      <c r="G42" s="121"/>
      <c r="H42" s="122" t="e">
        <f t="shared" si="1"/>
        <v>#DIV/0!</v>
      </c>
      <c r="I42" s="123" t="e">
        <f t="shared" si="2"/>
        <v>#DIV/0!</v>
      </c>
      <c r="J42" s="125"/>
    </row>
    <row r="43" spans="1:10" ht="18">
      <c r="A43" s="119" t="s">
        <v>52</v>
      </c>
      <c r="B43" s="120"/>
      <c r="C43" s="121"/>
      <c r="D43" s="121"/>
      <c r="E43" s="121" t="e">
        <f t="shared" si="0"/>
        <v>#DIV/0!</v>
      </c>
      <c r="F43" s="114" t="e">
        <f t="shared" si="3"/>
        <v>#DIV/0!</v>
      </c>
      <c r="G43" s="121"/>
      <c r="H43" s="122" t="e">
        <f t="shared" si="1"/>
        <v>#DIV/0!</v>
      </c>
      <c r="I43" s="123" t="e">
        <f t="shared" si="2"/>
        <v>#DIV/0!</v>
      </c>
      <c r="J43" s="125"/>
    </row>
    <row r="44" spans="1:10" ht="18">
      <c r="A44" s="119" t="s">
        <v>53</v>
      </c>
      <c r="B44" s="120"/>
      <c r="C44" s="121"/>
      <c r="D44" s="121"/>
      <c r="E44" s="121" t="e">
        <f t="shared" si="0"/>
        <v>#DIV/0!</v>
      </c>
      <c r="F44" s="114" t="e">
        <f t="shared" si="3"/>
        <v>#DIV/0!</v>
      </c>
      <c r="G44" s="121"/>
      <c r="H44" s="122" t="e">
        <f t="shared" si="1"/>
        <v>#DIV/0!</v>
      </c>
      <c r="I44" s="123" t="e">
        <f t="shared" si="2"/>
        <v>#DIV/0!</v>
      </c>
      <c r="J44" s="125"/>
    </row>
    <row r="45" spans="1:10" ht="18">
      <c r="A45" s="119" t="s">
        <v>54</v>
      </c>
      <c r="B45" s="120"/>
      <c r="C45" s="121"/>
      <c r="D45" s="121"/>
      <c r="E45" s="121" t="e">
        <f t="shared" si="0"/>
        <v>#DIV/0!</v>
      </c>
      <c r="F45" s="114" t="e">
        <f t="shared" si="3"/>
        <v>#DIV/0!</v>
      </c>
      <c r="G45" s="121"/>
      <c r="H45" s="122" t="e">
        <f t="shared" si="1"/>
        <v>#DIV/0!</v>
      </c>
      <c r="I45" s="123" t="e">
        <f t="shared" si="2"/>
        <v>#DIV/0!</v>
      </c>
      <c r="J45" s="125"/>
    </row>
    <row r="46" spans="1:10" ht="18">
      <c r="A46" s="119" t="s">
        <v>66</v>
      </c>
      <c r="B46" s="120"/>
      <c r="C46" s="121"/>
      <c r="D46" s="121"/>
      <c r="E46" s="121" t="e">
        <f t="shared" si="0"/>
        <v>#DIV/0!</v>
      </c>
      <c r="F46" s="114" t="e">
        <f t="shared" si="3"/>
        <v>#DIV/0!</v>
      </c>
      <c r="G46" s="121"/>
      <c r="H46" s="122" t="e">
        <f t="shared" si="1"/>
        <v>#DIV/0!</v>
      </c>
      <c r="I46" s="123" t="e">
        <f t="shared" si="2"/>
        <v>#DIV/0!</v>
      </c>
      <c r="J46" s="125"/>
    </row>
    <row r="47" spans="1:10" ht="18">
      <c r="A47" s="119" t="s">
        <v>67</v>
      </c>
      <c r="B47" s="120"/>
      <c r="C47" s="121"/>
      <c r="D47" s="121"/>
      <c r="E47" s="121" t="e">
        <f t="shared" si="0"/>
        <v>#DIV/0!</v>
      </c>
      <c r="F47" s="114" t="e">
        <f t="shared" si="3"/>
        <v>#DIV/0!</v>
      </c>
      <c r="G47" s="121"/>
      <c r="H47" s="122" t="e">
        <f t="shared" si="1"/>
        <v>#DIV/0!</v>
      </c>
      <c r="I47" s="123" t="e">
        <f t="shared" si="2"/>
        <v>#DIV/0!</v>
      </c>
      <c r="J47" s="125"/>
    </row>
    <row r="48" spans="1:10" s="126" customFormat="1" ht="18">
      <c r="A48" s="119" t="s">
        <v>68</v>
      </c>
      <c r="B48" s="120"/>
      <c r="C48" s="121"/>
      <c r="D48" s="121"/>
      <c r="E48" s="121" t="e">
        <f t="shared" si="0"/>
        <v>#DIV/0!</v>
      </c>
      <c r="F48" s="114" t="e">
        <f t="shared" si="3"/>
        <v>#DIV/0!</v>
      </c>
      <c r="G48" s="121"/>
      <c r="H48" s="122" t="e">
        <f t="shared" si="1"/>
        <v>#DIV/0!</v>
      </c>
      <c r="I48" s="123" t="e">
        <f t="shared" si="2"/>
        <v>#DIV/0!</v>
      </c>
      <c r="J48" s="125"/>
    </row>
    <row r="49" spans="1:17" ht="18">
      <c r="A49" s="119" t="s">
        <v>69</v>
      </c>
      <c r="B49" s="120"/>
      <c r="C49" s="121"/>
      <c r="D49" s="121"/>
      <c r="E49" s="121" t="e">
        <f t="shared" si="0"/>
        <v>#DIV/0!</v>
      </c>
      <c r="F49" s="114" t="e">
        <f t="shared" si="3"/>
        <v>#DIV/0!</v>
      </c>
      <c r="G49" s="121"/>
      <c r="H49" s="122" t="e">
        <f t="shared" si="1"/>
        <v>#DIV/0!</v>
      </c>
      <c r="I49" s="123" t="e">
        <f t="shared" si="2"/>
        <v>#DIV/0!</v>
      </c>
      <c r="J49" s="125"/>
    </row>
    <row r="50" spans="1:17" ht="18">
      <c r="A50" s="119" t="s">
        <v>70</v>
      </c>
      <c r="B50" s="120"/>
      <c r="C50" s="121"/>
      <c r="D50" s="121"/>
      <c r="E50" s="121" t="e">
        <f t="shared" si="0"/>
        <v>#DIV/0!</v>
      </c>
      <c r="F50" s="114" t="e">
        <f t="shared" si="3"/>
        <v>#DIV/0!</v>
      </c>
      <c r="G50" s="121"/>
      <c r="H50" s="122" t="e">
        <f t="shared" si="1"/>
        <v>#DIV/0!</v>
      </c>
      <c r="I50" s="123" t="e">
        <f t="shared" si="2"/>
        <v>#DIV/0!</v>
      </c>
      <c r="J50" s="125"/>
    </row>
    <row r="51" spans="1:17" ht="18">
      <c r="A51" s="119" t="s">
        <v>71</v>
      </c>
      <c r="B51" s="120"/>
      <c r="C51" s="121"/>
      <c r="D51" s="121"/>
      <c r="E51" s="121" t="e">
        <f t="shared" si="0"/>
        <v>#DIV/0!</v>
      </c>
      <c r="F51" s="114" t="e">
        <f t="shared" si="3"/>
        <v>#DIV/0!</v>
      </c>
      <c r="G51" s="121"/>
      <c r="H51" s="122" t="e">
        <f t="shared" si="1"/>
        <v>#DIV/0!</v>
      </c>
      <c r="I51" s="123" t="e">
        <f t="shared" si="2"/>
        <v>#DIV/0!</v>
      </c>
      <c r="J51" s="125"/>
    </row>
    <row r="52" spans="1:17" ht="18">
      <c r="A52" s="119" t="s">
        <v>110</v>
      </c>
      <c r="B52" s="120"/>
      <c r="C52" s="121"/>
      <c r="D52" s="121"/>
      <c r="E52" s="121" t="e">
        <f t="shared" si="0"/>
        <v>#DIV/0!</v>
      </c>
      <c r="F52" s="114" t="e">
        <f t="shared" si="3"/>
        <v>#DIV/0!</v>
      </c>
      <c r="G52" s="121"/>
      <c r="H52" s="122" t="e">
        <f t="shared" si="1"/>
        <v>#DIV/0!</v>
      </c>
      <c r="I52" s="123" t="e">
        <f t="shared" si="2"/>
        <v>#DIV/0!</v>
      </c>
      <c r="J52" s="125"/>
    </row>
    <row r="53" spans="1:17" ht="18">
      <c r="A53" s="119" t="s">
        <v>111</v>
      </c>
      <c r="B53" s="120"/>
      <c r="C53" s="121"/>
      <c r="D53" s="121"/>
      <c r="E53" s="121" t="e">
        <f t="shared" si="0"/>
        <v>#DIV/0!</v>
      </c>
      <c r="F53" s="114" t="e">
        <f t="shared" si="3"/>
        <v>#DIV/0!</v>
      </c>
      <c r="G53" s="121"/>
      <c r="H53" s="122" t="e">
        <f t="shared" si="1"/>
        <v>#DIV/0!</v>
      </c>
      <c r="I53" s="123" t="e">
        <f t="shared" si="2"/>
        <v>#DIV/0!</v>
      </c>
      <c r="J53" s="125"/>
    </row>
    <row r="54" spans="1:17" ht="18">
      <c r="A54" s="119" t="s">
        <v>112</v>
      </c>
      <c r="B54" s="120"/>
      <c r="C54" s="121"/>
      <c r="D54" s="121"/>
      <c r="E54" s="121" t="e">
        <f t="shared" si="0"/>
        <v>#DIV/0!</v>
      </c>
      <c r="F54" s="114" t="e">
        <f t="shared" si="3"/>
        <v>#DIV/0!</v>
      </c>
      <c r="G54" s="121"/>
      <c r="H54" s="122" t="e">
        <f t="shared" si="1"/>
        <v>#DIV/0!</v>
      </c>
      <c r="I54" s="123" t="e">
        <f t="shared" si="2"/>
        <v>#DIV/0!</v>
      </c>
      <c r="J54" s="125"/>
    </row>
    <row r="55" spans="1:17" ht="18">
      <c r="A55" s="127" t="s">
        <v>113</v>
      </c>
      <c r="B55" s="128"/>
      <c r="C55" s="129"/>
      <c r="D55" s="129"/>
      <c r="E55" s="129" t="e">
        <f t="shared" si="0"/>
        <v>#DIV/0!</v>
      </c>
      <c r="F55" s="114" t="e">
        <f t="shared" si="3"/>
        <v>#DIV/0!</v>
      </c>
      <c r="G55" s="129"/>
      <c r="H55" s="130" t="e">
        <f t="shared" si="1"/>
        <v>#DIV/0!</v>
      </c>
      <c r="I55" s="131" t="e">
        <f t="shared" si="2"/>
        <v>#DIV/0!</v>
      </c>
      <c r="J55" s="125"/>
    </row>
    <row r="56" spans="1:17" ht="18">
      <c r="A56" s="132"/>
      <c r="B56" s="133"/>
      <c r="C56" s="134"/>
      <c r="D56" s="134"/>
      <c r="E56" s="134"/>
      <c r="F56" s="134"/>
      <c r="G56" s="134"/>
      <c r="H56" s="135"/>
      <c r="I56" s="125"/>
      <c r="J56" s="125"/>
    </row>
    <row r="57" spans="1:17" ht="15.75">
      <c r="A57" s="136" t="s">
        <v>114</v>
      </c>
      <c r="B57" s="137"/>
      <c r="C57" s="137"/>
      <c r="D57" s="137"/>
      <c r="E57" s="137"/>
      <c r="F57" s="137"/>
      <c r="H57" s="137" t="s">
        <v>115</v>
      </c>
      <c r="I57" s="138"/>
      <c r="J57" s="139"/>
    </row>
    <row r="58" spans="1:17" ht="15.75">
      <c r="A58" s="140" t="s">
        <v>116</v>
      </c>
      <c r="B58" s="99"/>
      <c r="C58" s="99"/>
      <c r="D58" s="141" t="s">
        <v>117</v>
      </c>
      <c r="E58" s="99"/>
      <c r="F58" s="99"/>
      <c r="G58" s="142"/>
      <c r="H58" s="279" t="s">
        <v>58</v>
      </c>
      <c r="I58" s="279"/>
      <c r="J58" s="139"/>
    </row>
    <row r="59" spans="1:17" ht="15.75">
      <c r="A59" s="140"/>
      <c r="B59" s="99"/>
      <c r="C59" s="99"/>
      <c r="D59" s="143" t="s">
        <v>118</v>
      </c>
      <c r="E59" s="99"/>
      <c r="F59" s="99"/>
      <c r="G59" s="142"/>
      <c r="H59" s="144"/>
      <c r="I59" s="144"/>
      <c r="J59" s="139"/>
    </row>
    <row r="60" spans="1:17" ht="16.5">
      <c r="A60" s="145" t="s">
        <v>97</v>
      </c>
      <c r="C60" s="93"/>
      <c r="D60" s="146"/>
      <c r="E60" s="280"/>
      <c r="F60" s="280"/>
      <c r="G60" s="280"/>
      <c r="H60" s="280"/>
      <c r="I60" s="280"/>
      <c r="J60" s="102"/>
    </row>
    <row r="61" spans="1:17" ht="15.75">
      <c r="A61" s="92"/>
      <c r="B61" s="103"/>
      <c r="C61" s="103"/>
      <c r="D61" s="103"/>
      <c r="E61" s="103"/>
      <c r="F61" s="103"/>
      <c r="G61" s="103"/>
      <c r="H61" s="103"/>
      <c r="I61" s="103"/>
    </row>
    <row r="62" spans="1:17" ht="51">
      <c r="A62" s="147" t="s">
        <v>10</v>
      </c>
      <c r="B62" s="147" t="s">
        <v>11</v>
      </c>
      <c r="C62" s="147" t="s">
        <v>12</v>
      </c>
      <c r="D62" s="147" t="s">
        <v>13</v>
      </c>
      <c r="E62" s="147" t="s">
        <v>63</v>
      </c>
      <c r="F62" s="147" t="s">
        <v>119</v>
      </c>
      <c r="G62" s="147" t="s">
        <v>120</v>
      </c>
      <c r="H62" s="105" t="s">
        <v>104</v>
      </c>
      <c r="I62" s="105" t="s">
        <v>105</v>
      </c>
      <c r="K62" s="91"/>
    </row>
    <row r="63" spans="1:17" s="126" customFormat="1" ht="18">
      <c r="A63" s="119" t="s">
        <v>20</v>
      </c>
      <c r="B63" s="120"/>
      <c r="C63" s="121"/>
      <c r="D63" s="121"/>
      <c r="E63" s="113" t="e">
        <f t="shared" ref="E63:E92" si="4">AVERAGE(C63:D63)</f>
        <v>#DIV/0!</v>
      </c>
      <c r="F63" s="113" t="s">
        <v>121</v>
      </c>
      <c r="G63" s="113" t="s">
        <v>121</v>
      </c>
      <c r="H63" s="115" t="e">
        <f t="shared" ref="H63:H92" si="5">E63</f>
        <v>#DIV/0!</v>
      </c>
      <c r="I63" s="116" t="e">
        <f t="shared" ref="I63:I92" si="6">IF(H63&gt;=74.5,"A+",IF(H63&gt;=69.5,"A",IF(H63&gt;=64.5,"A-",IF(H63&gt;=59.5,"B+",IF(H63&gt;=54.5,"B",IF(H63&gt;=49.5,"B-",IF(H63&gt;=44.5,"C+",IF(H63&gt;=39.5,"C",IF(H63&gt;=34.5,"C-",IF(H63&gt;=29.5,"D+",IF(H63&gt;=24.5,"D","E")))))))))))</f>
        <v>#DIV/0!</v>
      </c>
      <c r="J63" s="125"/>
    </row>
    <row r="64" spans="1:17" s="126" customFormat="1" ht="18">
      <c r="A64" s="119" t="s">
        <v>21</v>
      </c>
      <c r="B64" s="120"/>
      <c r="C64" s="121"/>
      <c r="D64" s="121"/>
      <c r="E64" s="121" t="e">
        <f t="shared" si="4"/>
        <v>#DIV/0!</v>
      </c>
      <c r="F64" s="121" t="s">
        <v>121</v>
      </c>
      <c r="G64" s="121" t="s">
        <v>121</v>
      </c>
      <c r="H64" s="122" t="e">
        <f t="shared" si="5"/>
        <v>#DIV/0!</v>
      </c>
      <c r="I64" s="123" t="e">
        <f t="shared" si="6"/>
        <v>#DIV/0!</v>
      </c>
      <c r="J64" s="125"/>
      <c r="K64" s="276" t="s">
        <v>109</v>
      </c>
      <c r="L64" s="277"/>
      <c r="M64" s="277"/>
      <c r="N64" s="277"/>
      <c r="O64" s="277"/>
      <c r="P64" s="277"/>
      <c r="Q64" s="278"/>
    </row>
    <row r="65" spans="1:10" s="126" customFormat="1" ht="18">
      <c r="A65" s="119" t="s">
        <v>22</v>
      </c>
      <c r="B65" s="120"/>
      <c r="C65" s="121"/>
      <c r="D65" s="121"/>
      <c r="E65" s="121" t="e">
        <f t="shared" si="4"/>
        <v>#DIV/0!</v>
      </c>
      <c r="F65" s="121" t="s">
        <v>121</v>
      </c>
      <c r="G65" s="121" t="s">
        <v>121</v>
      </c>
      <c r="H65" s="122" t="e">
        <f t="shared" si="5"/>
        <v>#DIV/0!</v>
      </c>
      <c r="I65" s="123" t="e">
        <f t="shared" si="6"/>
        <v>#DIV/0!</v>
      </c>
      <c r="J65" s="125"/>
    </row>
    <row r="66" spans="1:10" s="126" customFormat="1" ht="18">
      <c r="A66" s="119" t="s">
        <v>23</v>
      </c>
      <c r="B66" s="120"/>
      <c r="C66" s="121"/>
      <c r="D66" s="121"/>
      <c r="E66" s="121" t="e">
        <f t="shared" si="4"/>
        <v>#DIV/0!</v>
      </c>
      <c r="F66" s="121" t="s">
        <v>121</v>
      </c>
      <c r="G66" s="121" t="s">
        <v>121</v>
      </c>
      <c r="H66" s="122" t="e">
        <f t="shared" si="5"/>
        <v>#DIV/0!</v>
      </c>
      <c r="I66" s="123" t="e">
        <f t="shared" si="6"/>
        <v>#DIV/0!</v>
      </c>
      <c r="J66" s="125"/>
    </row>
    <row r="67" spans="1:10" s="126" customFormat="1" ht="18">
      <c r="A67" s="119" t="s">
        <v>24</v>
      </c>
      <c r="B67" s="120"/>
      <c r="C67" s="121"/>
      <c r="D67" s="121"/>
      <c r="E67" s="121" t="e">
        <f t="shared" si="4"/>
        <v>#DIV/0!</v>
      </c>
      <c r="F67" s="121" t="s">
        <v>121</v>
      </c>
      <c r="G67" s="121" t="s">
        <v>121</v>
      </c>
      <c r="H67" s="122" t="e">
        <f t="shared" si="5"/>
        <v>#DIV/0!</v>
      </c>
      <c r="I67" s="123" t="e">
        <f t="shared" si="6"/>
        <v>#DIV/0!</v>
      </c>
      <c r="J67" s="125"/>
    </row>
    <row r="68" spans="1:10" s="126" customFormat="1" ht="18">
      <c r="A68" s="119" t="s">
        <v>25</v>
      </c>
      <c r="B68" s="120"/>
      <c r="C68" s="121"/>
      <c r="D68" s="121"/>
      <c r="E68" s="121" t="e">
        <f t="shared" si="4"/>
        <v>#DIV/0!</v>
      </c>
      <c r="F68" s="121" t="s">
        <v>121</v>
      </c>
      <c r="G68" s="121" t="s">
        <v>121</v>
      </c>
      <c r="H68" s="122" t="e">
        <f t="shared" si="5"/>
        <v>#DIV/0!</v>
      </c>
      <c r="I68" s="123" t="e">
        <f t="shared" si="6"/>
        <v>#DIV/0!</v>
      </c>
      <c r="J68" s="125"/>
    </row>
    <row r="69" spans="1:10" s="126" customFormat="1" ht="18">
      <c r="A69" s="119" t="s">
        <v>26</v>
      </c>
      <c r="B69" s="120"/>
      <c r="C69" s="121"/>
      <c r="D69" s="121"/>
      <c r="E69" s="121" t="e">
        <f t="shared" si="4"/>
        <v>#DIV/0!</v>
      </c>
      <c r="F69" s="121" t="s">
        <v>121</v>
      </c>
      <c r="G69" s="121" t="s">
        <v>121</v>
      </c>
      <c r="H69" s="122" t="e">
        <f t="shared" si="5"/>
        <v>#DIV/0!</v>
      </c>
      <c r="I69" s="123" t="e">
        <f t="shared" si="6"/>
        <v>#DIV/0!</v>
      </c>
      <c r="J69" s="125"/>
    </row>
    <row r="70" spans="1:10" s="126" customFormat="1" ht="18">
      <c r="A70" s="119" t="s">
        <v>27</v>
      </c>
      <c r="B70" s="120"/>
      <c r="C70" s="121"/>
      <c r="D70" s="121"/>
      <c r="E70" s="121" t="e">
        <f t="shared" si="4"/>
        <v>#DIV/0!</v>
      </c>
      <c r="F70" s="121" t="s">
        <v>121</v>
      </c>
      <c r="G70" s="121" t="s">
        <v>121</v>
      </c>
      <c r="H70" s="122" t="e">
        <f t="shared" si="5"/>
        <v>#DIV/0!</v>
      </c>
      <c r="I70" s="123" t="e">
        <f t="shared" si="6"/>
        <v>#DIV/0!</v>
      </c>
      <c r="J70" s="125"/>
    </row>
    <row r="71" spans="1:10" s="126" customFormat="1" ht="18">
      <c r="A71" s="119" t="s">
        <v>28</v>
      </c>
      <c r="B71" s="120"/>
      <c r="C71" s="121"/>
      <c r="D71" s="121"/>
      <c r="E71" s="121" t="e">
        <f t="shared" si="4"/>
        <v>#DIV/0!</v>
      </c>
      <c r="F71" s="121" t="s">
        <v>121</v>
      </c>
      <c r="G71" s="121" t="s">
        <v>121</v>
      </c>
      <c r="H71" s="122" t="e">
        <f t="shared" si="5"/>
        <v>#DIV/0!</v>
      </c>
      <c r="I71" s="123" t="e">
        <f t="shared" si="6"/>
        <v>#DIV/0!</v>
      </c>
      <c r="J71" s="125"/>
    </row>
    <row r="72" spans="1:10" s="126" customFormat="1" ht="18">
      <c r="A72" s="119" t="s">
        <v>29</v>
      </c>
      <c r="B72" s="120"/>
      <c r="C72" s="121"/>
      <c r="D72" s="121"/>
      <c r="E72" s="121" t="e">
        <f t="shared" si="4"/>
        <v>#DIV/0!</v>
      </c>
      <c r="F72" s="121" t="s">
        <v>121</v>
      </c>
      <c r="G72" s="121" t="s">
        <v>121</v>
      </c>
      <c r="H72" s="122" t="e">
        <f t="shared" si="5"/>
        <v>#DIV/0!</v>
      </c>
      <c r="I72" s="123" t="e">
        <f t="shared" si="6"/>
        <v>#DIV/0!</v>
      </c>
      <c r="J72" s="125"/>
    </row>
    <row r="73" spans="1:10" s="126" customFormat="1" ht="18">
      <c r="A73" s="119" t="s">
        <v>30</v>
      </c>
      <c r="B73" s="120"/>
      <c r="C73" s="121"/>
      <c r="D73" s="121"/>
      <c r="E73" s="121" t="e">
        <f t="shared" si="4"/>
        <v>#DIV/0!</v>
      </c>
      <c r="F73" s="121" t="s">
        <v>121</v>
      </c>
      <c r="G73" s="121" t="s">
        <v>121</v>
      </c>
      <c r="H73" s="122" t="e">
        <f t="shared" si="5"/>
        <v>#DIV/0!</v>
      </c>
      <c r="I73" s="123" t="e">
        <f t="shared" si="6"/>
        <v>#DIV/0!</v>
      </c>
      <c r="J73" s="125"/>
    </row>
    <row r="74" spans="1:10" s="126" customFormat="1" ht="18">
      <c r="A74" s="119" t="s">
        <v>31</v>
      </c>
      <c r="B74" s="120"/>
      <c r="C74" s="121"/>
      <c r="D74" s="121"/>
      <c r="E74" s="121" t="e">
        <f t="shared" si="4"/>
        <v>#DIV/0!</v>
      </c>
      <c r="F74" s="121" t="s">
        <v>121</v>
      </c>
      <c r="G74" s="121" t="s">
        <v>121</v>
      </c>
      <c r="H74" s="122" t="e">
        <f t="shared" si="5"/>
        <v>#DIV/0!</v>
      </c>
      <c r="I74" s="123" t="e">
        <f t="shared" si="6"/>
        <v>#DIV/0!</v>
      </c>
      <c r="J74" s="125"/>
    </row>
    <row r="75" spans="1:10" s="126" customFormat="1" ht="18">
      <c r="A75" s="119" t="s">
        <v>32</v>
      </c>
      <c r="B75" s="120"/>
      <c r="C75" s="121"/>
      <c r="D75" s="121"/>
      <c r="E75" s="121" t="e">
        <f t="shared" si="4"/>
        <v>#DIV/0!</v>
      </c>
      <c r="F75" s="121" t="s">
        <v>121</v>
      </c>
      <c r="G75" s="121" t="s">
        <v>121</v>
      </c>
      <c r="H75" s="122" t="e">
        <f t="shared" si="5"/>
        <v>#DIV/0!</v>
      </c>
      <c r="I75" s="123" t="e">
        <f t="shared" si="6"/>
        <v>#DIV/0!</v>
      </c>
      <c r="J75" s="125"/>
    </row>
    <row r="76" spans="1:10" s="126" customFormat="1" ht="18">
      <c r="A76" s="119" t="s">
        <v>33</v>
      </c>
      <c r="B76" s="120"/>
      <c r="C76" s="121"/>
      <c r="D76" s="121"/>
      <c r="E76" s="121" t="e">
        <f t="shared" si="4"/>
        <v>#DIV/0!</v>
      </c>
      <c r="F76" s="121" t="s">
        <v>121</v>
      </c>
      <c r="G76" s="121" t="s">
        <v>121</v>
      </c>
      <c r="H76" s="122" t="e">
        <f t="shared" si="5"/>
        <v>#DIV/0!</v>
      </c>
      <c r="I76" s="123" t="e">
        <f t="shared" si="6"/>
        <v>#DIV/0!</v>
      </c>
      <c r="J76" s="125"/>
    </row>
    <row r="77" spans="1:10" s="126" customFormat="1" ht="18">
      <c r="A77" s="119" t="s">
        <v>34</v>
      </c>
      <c r="B77" s="120"/>
      <c r="C77" s="121"/>
      <c r="D77" s="121"/>
      <c r="E77" s="121" t="e">
        <f t="shared" si="4"/>
        <v>#DIV/0!</v>
      </c>
      <c r="F77" s="121" t="s">
        <v>121</v>
      </c>
      <c r="G77" s="121" t="s">
        <v>121</v>
      </c>
      <c r="H77" s="122" t="e">
        <f t="shared" si="5"/>
        <v>#DIV/0!</v>
      </c>
      <c r="I77" s="123" t="e">
        <f t="shared" si="6"/>
        <v>#DIV/0!</v>
      </c>
      <c r="J77" s="125"/>
    </row>
    <row r="78" spans="1:10" s="126" customFormat="1" ht="18">
      <c r="A78" s="119" t="s">
        <v>35</v>
      </c>
      <c r="B78" s="120"/>
      <c r="C78" s="121"/>
      <c r="D78" s="121"/>
      <c r="E78" s="121" t="e">
        <f t="shared" si="4"/>
        <v>#DIV/0!</v>
      </c>
      <c r="F78" s="121" t="s">
        <v>121</v>
      </c>
      <c r="G78" s="121" t="s">
        <v>121</v>
      </c>
      <c r="H78" s="122" t="e">
        <f t="shared" si="5"/>
        <v>#DIV/0!</v>
      </c>
      <c r="I78" s="123" t="e">
        <f t="shared" si="6"/>
        <v>#DIV/0!</v>
      </c>
      <c r="J78" s="125"/>
    </row>
    <row r="79" spans="1:10" s="126" customFormat="1" ht="18">
      <c r="A79" s="119" t="s">
        <v>36</v>
      </c>
      <c r="B79" s="120"/>
      <c r="C79" s="121"/>
      <c r="D79" s="121"/>
      <c r="E79" s="121" t="e">
        <f t="shared" si="4"/>
        <v>#DIV/0!</v>
      </c>
      <c r="F79" s="121" t="s">
        <v>121</v>
      </c>
      <c r="G79" s="121" t="s">
        <v>121</v>
      </c>
      <c r="H79" s="122" t="e">
        <f t="shared" si="5"/>
        <v>#DIV/0!</v>
      </c>
      <c r="I79" s="123" t="e">
        <f t="shared" si="6"/>
        <v>#DIV/0!</v>
      </c>
      <c r="J79" s="125"/>
    </row>
    <row r="80" spans="1:10" s="126" customFormat="1" ht="18">
      <c r="A80" s="119" t="s">
        <v>37</v>
      </c>
      <c r="B80" s="120"/>
      <c r="C80" s="121"/>
      <c r="D80" s="121"/>
      <c r="E80" s="121" t="e">
        <f t="shared" si="4"/>
        <v>#DIV/0!</v>
      </c>
      <c r="F80" s="121" t="s">
        <v>121</v>
      </c>
      <c r="G80" s="121" t="s">
        <v>121</v>
      </c>
      <c r="H80" s="122" t="e">
        <f t="shared" si="5"/>
        <v>#DIV/0!</v>
      </c>
      <c r="I80" s="123" t="e">
        <f t="shared" si="6"/>
        <v>#DIV/0!</v>
      </c>
      <c r="J80" s="125"/>
    </row>
    <row r="81" spans="1:10" s="126" customFormat="1" ht="18">
      <c r="A81" s="119" t="s">
        <v>38</v>
      </c>
      <c r="B81" s="120"/>
      <c r="C81" s="121"/>
      <c r="D81" s="121"/>
      <c r="E81" s="121" t="e">
        <f t="shared" si="4"/>
        <v>#DIV/0!</v>
      </c>
      <c r="F81" s="121" t="s">
        <v>121</v>
      </c>
      <c r="G81" s="121" t="s">
        <v>121</v>
      </c>
      <c r="H81" s="122" t="e">
        <f t="shared" si="5"/>
        <v>#DIV/0!</v>
      </c>
      <c r="I81" s="123" t="e">
        <f t="shared" si="6"/>
        <v>#DIV/0!</v>
      </c>
      <c r="J81" s="125"/>
    </row>
    <row r="82" spans="1:10" s="126" customFormat="1" ht="18">
      <c r="A82" s="119" t="s">
        <v>39</v>
      </c>
      <c r="B82" s="120"/>
      <c r="C82" s="121"/>
      <c r="D82" s="121"/>
      <c r="E82" s="121" t="e">
        <f t="shared" si="4"/>
        <v>#DIV/0!</v>
      </c>
      <c r="F82" s="121" t="s">
        <v>121</v>
      </c>
      <c r="G82" s="121" t="s">
        <v>121</v>
      </c>
      <c r="H82" s="122" t="e">
        <f t="shared" si="5"/>
        <v>#DIV/0!</v>
      </c>
      <c r="I82" s="123" t="e">
        <f t="shared" si="6"/>
        <v>#DIV/0!</v>
      </c>
      <c r="J82" s="125"/>
    </row>
    <row r="83" spans="1:10" s="126" customFormat="1" ht="18">
      <c r="A83" s="119" t="s">
        <v>40</v>
      </c>
      <c r="B83" s="120"/>
      <c r="C83" s="121"/>
      <c r="D83" s="121"/>
      <c r="E83" s="121" t="e">
        <f t="shared" si="4"/>
        <v>#DIV/0!</v>
      </c>
      <c r="F83" s="121" t="s">
        <v>121</v>
      </c>
      <c r="G83" s="121" t="s">
        <v>121</v>
      </c>
      <c r="H83" s="122" t="e">
        <f t="shared" si="5"/>
        <v>#DIV/0!</v>
      </c>
      <c r="I83" s="123" t="e">
        <f t="shared" si="6"/>
        <v>#DIV/0!</v>
      </c>
      <c r="J83" s="125"/>
    </row>
    <row r="84" spans="1:10" s="126" customFormat="1" ht="18">
      <c r="A84" s="119" t="s">
        <v>41</v>
      </c>
      <c r="B84" s="120"/>
      <c r="C84" s="121"/>
      <c r="D84" s="121"/>
      <c r="E84" s="121" t="e">
        <f t="shared" si="4"/>
        <v>#DIV/0!</v>
      </c>
      <c r="F84" s="121" t="s">
        <v>121</v>
      </c>
      <c r="G84" s="121" t="s">
        <v>121</v>
      </c>
      <c r="H84" s="122" t="e">
        <f t="shared" si="5"/>
        <v>#DIV/0!</v>
      </c>
      <c r="I84" s="123" t="e">
        <f t="shared" si="6"/>
        <v>#DIV/0!</v>
      </c>
      <c r="J84" s="125"/>
    </row>
    <row r="85" spans="1:10" s="126" customFormat="1" ht="18">
      <c r="A85" s="119" t="s">
        <v>42</v>
      </c>
      <c r="B85" s="120"/>
      <c r="C85" s="121"/>
      <c r="D85" s="121"/>
      <c r="E85" s="121" t="e">
        <f t="shared" si="4"/>
        <v>#DIV/0!</v>
      </c>
      <c r="F85" s="121" t="s">
        <v>121</v>
      </c>
      <c r="G85" s="121" t="s">
        <v>121</v>
      </c>
      <c r="H85" s="122" t="e">
        <f t="shared" si="5"/>
        <v>#DIV/0!</v>
      </c>
      <c r="I85" s="123" t="e">
        <f t="shared" si="6"/>
        <v>#DIV/0!</v>
      </c>
      <c r="J85" s="125"/>
    </row>
    <row r="86" spans="1:10" s="126" customFormat="1" ht="18">
      <c r="A86" s="119" t="s">
        <v>43</v>
      </c>
      <c r="B86" s="120"/>
      <c r="C86" s="121"/>
      <c r="D86" s="121"/>
      <c r="E86" s="121" t="e">
        <f t="shared" si="4"/>
        <v>#DIV/0!</v>
      </c>
      <c r="F86" s="121" t="s">
        <v>121</v>
      </c>
      <c r="G86" s="121" t="s">
        <v>121</v>
      </c>
      <c r="H86" s="122" t="e">
        <f t="shared" si="5"/>
        <v>#DIV/0!</v>
      </c>
      <c r="I86" s="123" t="e">
        <f t="shared" si="6"/>
        <v>#DIV/0!</v>
      </c>
      <c r="J86" s="125"/>
    </row>
    <row r="87" spans="1:10" s="126" customFormat="1" ht="18">
      <c r="A87" s="119" t="s">
        <v>44</v>
      </c>
      <c r="B87" s="120"/>
      <c r="C87" s="121"/>
      <c r="D87" s="121"/>
      <c r="E87" s="121" t="e">
        <f t="shared" si="4"/>
        <v>#DIV/0!</v>
      </c>
      <c r="F87" s="121" t="s">
        <v>121</v>
      </c>
      <c r="G87" s="121" t="s">
        <v>121</v>
      </c>
      <c r="H87" s="122" t="e">
        <f t="shared" si="5"/>
        <v>#DIV/0!</v>
      </c>
      <c r="I87" s="123" t="e">
        <f t="shared" si="6"/>
        <v>#DIV/0!</v>
      </c>
      <c r="J87" s="125"/>
    </row>
    <row r="88" spans="1:10" s="126" customFormat="1" ht="18">
      <c r="A88" s="119" t="s">
        <v>45</v>
      </c>
      <c r="B88" s="120"/>
      <c r="C88" s="121"/>
      <c r="D88" s="121"/>
      <c r="E88" s="121" t="e">
        <f t="shared" si="4"/>
        <v>#DIV/0!</v>
      </c>
      <c r="F88" s="121" t="s">
        <v>121</v>
      </c>
      <c r="G88" s="121" t="s">
        <v>121</v>
      </c>
      <c r="H88" s="122" t="e">
        <f t="shared" si="5"/>
        <v>#DIV/0!</v>
      </c>
      <c r="I88" s="123" t="e">
        <f t="shared" si="6"/>
        <v>#DIV/0!</v>
      </c>
      <c r="J88" s="125"/>
    </row>
    <row r="89" spans="1:10" s="126" customFormat="1" ht="18">
      <c r="A89" s="119" t="s">
        <v>46</v>
      </c>
      <c r="B89" s="120"/>
      <c r="C89" s="121"/>
      <c r="D89" s="121"/>
      <c r="E89" s="121" t="e">
        <f t="shared" si="4"/>
        <v>#DIV/0!</v>
      </c>
      <c r="F89" s="121" t="s">
        <v>121</v>
      </c>
      <c r="G89" s="121" t="s">
        <v>121</v>
      </c>
      <c r="H89" s="122" t="e">
        <f t="shared" si="5"/>
        <v>#DIV/0!</v>
      </c>
      <c r="I89" s="123" t="e">
        <f t="shared" si="6"/>
        <v>#DIV/0!</v>
      </c>
      <c r="J89" s="125"/>
    </row>
    <row r="90" spans="1:10" s="126" customFormat="1" ht="18">
      <c r="A90" s="119" t="s">
        <v>47</v>
      </c>
      <c r="B90" s="120"/>
      <c r="C90" s="121"/>
      <c r="D90" s="121"/>
      <c r="E90" s="121" t="e">
        <f t="shared" si="4"/>
        <v>#DIV/0!</v>
      </c>
      <c r="F90" s="121" t="s">
        <v>121</v>
      </c>
      <c r="G90" s="121" t="s">
        <v>121</v>
      </c>
      <c r="H90" s="122" t="e">
        <f t="shared" si="5"/>
        <v>#DIV/0!</v>
      </c>
      <c r="I90" s="123" t="e">
        <f t="shared" si="6"/>
        <v>#DIV/0!</v>
      </c>
      <c r="J90" s="125"/>
    </row>
    <row r="91" spans="1:10" s="126" customFormat="1" ht="18">
      <c r="A91" s="119" t="s">
        <v>48</v>
      </c>
      <c r="B91" s="120"/>
      <c r="C91" s="121"/>
      <c r="D91" s="121"/>
      <c r="E91" s="121" t="e">
        <f t="shared" si="4"/>
        <v>#DIV/0!</v>
      </c>
      <c r="F91" s="121" t="s">
        <v>121</v>
      </c>
      <c r="G91" s="121" t="s">
        <v>121</v>
      </c>
      <c r="H91" s="122" t="e">
        <f t="shared" si="5"/>
        <v>#DIV/0!</v>
      </c>
      <c r="I91" s="123" t="e">
        <f t="shared" si="6"/>
        <v>#DIV/0!</v>
      </c>
      <c r="J91" s="125"/>
    </row>
    <row r="92" spans="1:10" s="126" customFormat="1" ht="18">
      <c r="A92" s="119" t="s">
        <v>49</v>
      </c>
      <c r="B92" s="120"/>
      <c r="C92" s="121"/>
      <c r="D92" s="121"/>
      <c r="E92" s="121" t="e">
        <f t="shared" si="4"/>
        <v>#DIV/0!</v>
      </c>
      <c r="F92" s="121" t="s">
        <v>121</v>
      </c>
      <c r="G92" s="121" t="s">
        <v>121</v>
      </c>
      <c r="H92" s="122" t="e">
        <f t="shared" si="5"/>
        <v>#DIV/0!</v>
      </c>
      <c r="I92" s="123" t="e">
        <f t="shared" si="6"/>
        <v>#DIV/0!</v>
      </c>
      <c r="J92" s="125"/>
    </row>
    <row r="93" spans="1:10" s="126" customFormat="1" ht="18">
      <c r="A93"/>
      <c r="B93" s="148"/>
      <c r="C93" s="134"/>
      <c r="D93" s="134"/>
      <c r="E93" s="134"/>
      <c r="F93" s="134"/>
      <c r="G93" s="134"/>
      <c r="H93" s="135"/>
      <c r="I93" s="125"/>
      <c r="J93" s="125"/>
    </row>
    <row r="94" spans="1:10" ht="15.75">
      <c r="A94" s="136" t="s">
        <v>114</v>
      </c>
      <c r="B94" s="137"/>
      <c r="C94" s="137"/>
      <c r="D94" s="137"/>
      <c r="E94" s="137"/>
      <c r="F94" s="137"/>
      <c r="H94" s="137" t="s">
        <v>115</v>
      </c>
      <c r="I94" s="138"/>
      <c r="J94" s="139"/>
    </row>
    <row r="95" spans="1:10" ht="15.75">
      <c r="A95" s="140" t="s">
        <v>116</v>
      </c>
      <c r="B95" s="99"/>
      <c r="C95" s="99"/>
      <c r="D95" s="141" t="s">
        <v>117</v>
      </c>
      <c r="E95" s="99"/>
      <c r="F95" s="99"/>
      <c r="G95" s="142"/>
      <c r="H95" s="279" t="s">
        <v>58</v>
      </c>
      <c r="I95" s="279"/>
      <c r="J95" s="139"/>
    </row>
    <row r="96" spans="1:10" ht="15.75">
      <c r="C96" s="99"/>
      <c r="D96" s="141"/>
      <c r="E96" s="99"/>
      <c r="F96" s="99"/>
      <c r="G96" s="142"/>
      <c r="I96" s="149"/>
      <c r="J96" s="139"/>
    </row>
    <row r="97" spans="1:10" s="126" customFormat="1" ht="18">
      <c r="A97"/>
      <c r="B97"/>
      <c r="C97"/>
      <c r="D97"/>
      <c r="E97"/>
      <c r="F97"/>
      <c r="G97"/>
      <c r="H97"/>
      <c r="I97" s="150"/>
      <c r="J97" s="125"/>
    </row>
    <row r="98" spans="1:10" ht="18">
      <c r="I98" s="125"/>
      <c r="J98" s="125"/>
    </row>
    <row r="99" spans="1:10" s="151" customFormat="1" ht="18">
      <c r="G99" s="281" t="s">
        <v>122</v>
      </c>
      <c r="H99" s="281"/>
      <c r="I99" s="281"/>
      <c r="J99" s="125"/>
    </row>
    <row r="100" spans="1:10" s="151" customFormat="1" ht="18">
      <c r="G100" s="152" t="s">
        <v>123</v>
      </c>
      <c r="H100" s="152" t="s">
        <v>124</v>
      </c>
      <c r="I100" s="152">
        <f>COUNTIF($I$8:$I$93,"A+")</f>
        <v>1</v>
      </c>
      <c r="J100" s="125"/>
    </row>
    <row r="101" spans="1:10" s="151" customFormat="1" ht="18">
      <c r="G101" s="153" t="s">
        <v>125</v>
      </c>
      <c r="H101" s="153" t="s">
        <v>126</v>
      </c>
      <c r="I101" s="153">
        <f>COUNTIF($I$8:$I$93,"A")</f>
        <v>0</v>
      </c>
      <c r="J101" s="125"/>
    </row>
    <row r="102" spans="1:10" s="151" customFormat="1" ht="18">
      <c r="G102" s="153" t="s">
        <v>127</v>
      </c>
      <c r="H102" s="153" t="s">
        <v>128</v>
      </c>
      <c r="I102" s="153">
        <f>COUNTIF($I$8:$I$93,"A-")</f>
        <v>0</v>
      </c>
      <c r="J102" s="125"/>
    </row>
    <row r="103" spans="1:10" s="151" customFormat="1" ht="18">
      <c r="G103" s="153" t="s">
        <v>129</v>
      </c>
      <c r="H103" s="153" t="s">
        <v>130</v>
      </c>
      <c r="I103" s="153">
        <f>COUNTIF($I$8:$I$93,"B+")</f>
        <v>0</v>
      </c>
      <c r="J103" s="125"/>
    </row>
    <row r="104" spans="1:10" s="151" customFormat="1" ht="18">
      <c r="G104" s="153" t="s">
        <v>131</v>
      </c>
      <c r="H104" s="153" t="s">
        <v>132</v>
      </c>
      <c r="I104" s="153">
        <f>COUNTIF($I$8:$I$93,"B")</f>
        <v>1</v>
      </c>
      <c r="J104" s="125"/>
    </row>
    <row r="105" spans="1:10" s="151" customFormat="1" ht="18">
      <c r="G105" s="153" t="s">
        <v>133</v>
      </c>
      <c r="H105" s="153" t="s">
        <v>134</v>
      </c>
      <c r="I105" s="153">
        <f>COUNTIF($I$8:$I$93,"B-")</f>
        <v>0</v>
      </c>
      <c r="J105" s="125"/>
    </row>
    <row r="106" spans="1:10" s="151" customFormat="1" ht="18">
      <c r="G106" s="153" t="s">
        <v>135</v>
      </c>
      <c r="H106" s="153" t="s">
        <v>136</v>
      </c>
      <c r="I106" s="153">
        <f>COUNTIF($I$8:$I$93,"C+")</f>
        <v>0</v>
      </c>
      <c r="J106" s="125"/>
    </row>
    <row r="107" spans="1:10" s="151" customFormat="1" ht="18">
      <c r="G107" s="153" t="s">
        <v>137</v>
      </c>
      <c r="H107" s="153" t="s">
        <v>138</v>
      </c>
      <c r="I107" s="153">
        <f>COUNTIF($I$8:$I$93,"C")</f>
        <v>0</v>
      </c>
      <c r="J107" s="125"/>
    </row>
    <row r="108" spans="1:10" s="151" customFormat="1" ht="15.75">
      <c r="G108" s="153" t="s">
        <v>139</v>
      </c>
      <c r="H108" s="153" t="s">
        <v>140</v>
      </c>
      <c r="I108" s="153">
        <f>COUNTIF($I$8:$I$93,"C-")</f>
        <v>0</v>
      </c>
    </row>
    <row r="109" spans="1:10" s="151" customFormat="1" ht="15.75">
      <c r="G109" s="153" t="s">
        <v>141</v>
      </c>
      <c r="H109" s="153" t="s">
        <v>142</v>
      </c>
      <c r="I109" s="153">
        <f>COUNTIF($I$8:$I$93,"D+")</f>
        <v>0</v>
      </c>
    </row>
    <row r="110" spans="1:10" s="151" customFormat="1" ht="15.75">
      <c r="G110" s="153" t="s">
        <v>143</v>
      </c>
      <c r="H110" s="153" t="s">
        <v>144</v>
      </c>
      <c r="I110" s="153">
        <f>COUNTIF($I$8:$I$93,"D")</f>
        <v>0</v>
      </c>
    </row>
    <row r="111" spans="1:10" s="151" customFormat="1" ht="15.75">
      <c r="G111" s="153" t="s">
        <v>145</v>
      </c>
      <c r="H111" s="153" t="s">
        <v>146</v>
      </c>
      <c r="I111" s="153">
        <f>COUNTIF($I$8:$I$93,"E")</f>
        <v>0</v>
      </c>
    </row>
    <row r="112" spans="1:10" s="151" customFormat="1" ht="15.75">
      <c r="G112" s="154" t="s">
        <v>147</v>
      </c>
      <c r="H112" s="155" t="s">
        <v>109</v>
      </c>
      <c r="I112" s="155">
        <f>COUNTIF($C$8:$I$93,"ab")</f>
        <v>0</v>
      </c>
    </row>
    <row r="113" spans="7:10" s="151" customFormat="1" ht="16.5">
      <c r="G113" s="275" t="s">
        <v>104</v>
      </c>
      <c r="H113" s="275"/>
      <c r="I113" s="156">
        <f>SUM($I$100:$I$112)</f>
        <v>2</v>
      </c>
    </row>
    <row r="114" spans="7:10">
      <c r="I114" s="151"/>
      <c r="J114" s="151"/>
    </row>
    <row r="115" spans="7:10">
      <c r="J115" s="151"/>
    </row>
    <row r="116" spans="7:10">
      <c r="I116" s="151"/>
      <c r="J116" s="151"/>
    </row>
    <row r="117" spans="7:10">
      <c r="I117" s="151"/>
      <c r="J117" s="151"/>
    </row>
    <row r="118" spans="7:10">
      <c r="I118" s="151"/>
      <c r="J118" s="151"/>
    </row>
    <row r="121" spans="7:10">
      <c r="I121" s="151"/>
      <c r="J121" s="151"/>
    </row>
    <row r="122" spans="7:10">
      <c r="I122" s="151"/>
      <c r="J122" s="151"/>
    </row>
    <row r="123" spans="7:10">
      <c r="I123" s="151"/>
      <c r="J123" s="151"/>
    </row>
    <row r="124" spans="7:10">
      <c r="I124" s="151"/>
      <c r="J124" s="151"/>
    </row>
    <row r="125" spans="7:10">
      <c r="I125" s="151"/>
      <c r="J125" s="151"/>
    </row>
    <row r="126" spans="7:10">
      <c r="I126" s="151"/>
      <c r="J126" s="151"/>
    </row>
    <row r="127" spans="7:10">
      <c r="I127" s="151"/>
      <c r="J127" s="151"/>
    </row>
    <row r="128" spans="7:10">
      <c r="I128" s="151"/>
      <c r="J128" s="151"/>
    </row>
    <row r="129" spans="9:10">
      <c r="I129" s="151"/>
      <c r="J129" s="151"/>
    </row>
    <row r="130" spans="9:10">
      <c r="I130" s="151"/>
      <c r="J130" s="151"/>
    </row>
    <row r="131" spans="9:10">
      <c r="I131" s="151"/>
      <c r="J131" s="151"/>
    </row>
    <row r="132" spans="9:10">
      <c r="I132" s="151"/>
      <c r="J132" s="151"/>
    </row>
    <row r="133" spans="9:10">
      <c r="I133" s="151"/>
      <c r="J133" s="151"/>
    </row>
    <row r="134" spans="9:10">
      <c r="I134" s="151"/>
      <c r="J134" s="151"/>
    </row>
    <row r="135" spans="9:10">
      <c r="I135" s="151"/>
      <c r="J135" s="151"/>
    </row>
    <row r="136" spans="9:10">
      <c r="I136" s="151"/>
      <c r="J136" s="151"/>
    </row>
    <row r="137" spans="9:10">
      <c r="I137" s="151"/>
      <c r="J137" s="151"/>
    </row>
    <row r="138" spans="9:10">
      <c r="I138" s="151"/>
      <c r="J138" s="151"/>
    </row>
    <row r="139" spans="9:10">
      <c r="I139" s="151"/>
      <c r="J139" s="151"/>
    </row>
    <row r="140" spans="9:10">
      <c r="I140" s="151"/>
      <c r="J140" s="151"/>
    </row>
    <row r="141" spans="9:10">
      <c r="I141" s="151"/>
      <c r="J141" s="151"/>
    </row>
    <row r="142" spans="9:10">
      <c r="I142" s="151"/>
      <c r="J142" s="151"/>
    </row>
  </sheetData>
  <mergeCells count="14">
    <mergeCell ref="A1:I1"/>
    <mergeCell ref="A2:I2"/>
    <mergeCell ref="D5:I5"/>
    <mergeCell ref="E7:I7"/>
    <mergeCell ref="A9:A10"/>
    <mergeCell ref="H9:H10"/>
    <mergeCell ref="I9:I10"/>
    <mergeCell ref="G113:H113"/>
    <mergeCell ref="K32:Q32"/>
    <mergeCell ref="H58:I58"/>
    <mergeCell ref="E60:I60"/>
    <mergeCell ref="K64:Q64"/>
    <mergeCell ref="H95:I95"/>
    <mergeCell ref="G99:I99"/>
  </mergeCells>
  <conditionalFormatting sqref="H11:H55">
    <cfRule type="cellIs" dxfId="4" priority="5" operator="between">
      <formula>0</formula>
      <formula>29.99</formula>
    </cfRule>
  </conditionalFormatting>
  <conditionalFormatting sqref="H11:H55">
    <cfRule type="cellIs" dxfId="3" priority="4" operator="between">
      <formula>0</formula>
      <formula>39.49</formula>
    </cfRule>
  </conditionalFormatting>
  <conditionalFormatting sqref="H63:H92">
    <cfRule type="cellIs" dxfId="2" priority="3" operator="between">
      <formula>0</formula>
      <formula>29.99</formula>
    </cfRule>
  </conditionalFormatting>
  <conditionalFormatting sqref="H63:H92">
    <cfRule type="cellIs" dxfId="1" priority="2" operator="between">
      <formula>0</formula>
      <formula>39.49</formula>
    </cfRule>
  </conditionalFormatting>
  <conditionalFormatting sqref="H63:H92">
    <cfRule type="cellIs" dxfId="0" priority="1" operator="between">
      <formula>0</formula>
      <formula>39.99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Normal="100" workbookViewId="0">
      <selection activeCell="C8" sqref="C8"/>
    </sheetView>
  </sheetViews>
  <sheetFormatPr defaultRowHeight="12.75"/>
  <cols>
    <col min="1" max="1" width="3.7109375" style="195" bestFit="1" customWidth="1"/>
    <col min="2" max="2" width="11" style="196" bestFit="1" customWidth="1"/>
    <col min="3" max="3" width="8.5703125" style="195" bestFit="1" customWidth="1"/>
    <col min="4" max="4" width="8" style="195" bestFit="1" customWidth="1"/>
    <col min="5" max="5" width="10.42578125" style="195" customWidth="1"/>
    <col min="6" max="6" width="10.140625" style="195" customWidth="1"/>
    <col min="7" max="7" width="10" style="195" customWidth="1"/>
    <col min="8" max="8" width="9.7109375" style="195" customWidth="1"/>
    <col min="9" max="9" width="5.7109375" style="197" customWidth="1"/>
    <col min="10" max="10" width="5" style="195" customWidth="1"/>
    <col min="11" max="11" width="6.5703125" style="195" customWidth="1"/>
    <col min="12" max="13" width="9.140625" style="195"/>
    <col min="14" max="14" width="13.5703125" style="195" bestFit="1" customWidth="1"/>
    <col min="15" max="16" width="9.140625" style="195"/>
    <col min="17" max="17" width="19.28515625" style="195" bestFit="1" customWidth="1"/>
    <col min="18" max="16384" width="9.140625" style="195"/>
  </cols>
  <sheetData>
    <row r="1" spans="1:18" ht="32.25" customHeight="1">
      <c r="A1" s="295" t="s">
        <v>192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</row>
    <row r="2" spans="1:18" ht="32.25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8" ht="30.75" customHeight="1">
      <c r="A3" s="296"/>
      <c r="B3" s="296"/>
      <c r="C3" s="296"/>
      <c r="D3" s="297"/>
      <c r="E3" s="297"/>
      <c r="F3" s="297"/>
      <c r="G3" s="297"/>
      <c r="H3" s="297"/>
      <c r="I3" s="298"/>
      <c r="J3" s="298"/>
      <c r="K3" s="298"/>
    </row>
    <row r="4" spans="1:18" ht="15.75" customHeight="1">
      <c r="A4" s="237" t="s">
        <v>191</v>
      </c>
      <c r="B4" s="236"/>
      <c r="C4" s="236"/>
      <c r="D4" s="300" t="s">
        <v>190</v>
      </c>
      <c r="E4" s="300"/>
      <c r="F4" s="300"/>
      <c r="G4" s="300"/>
      <c r="H4" s="300"/>
      <c r="I4" s="235"/>
      <c r="J4" s="235"/>
      <c r="K4" s="206"/>
    </row>
    <row r="5" spans="1:18" ht="15.75" customHeight="1">
      <c r="A5" s="294" t="s">
        <v>189</v>
      </c>
      <c r="B5" s="294"/>
      <c r="C5" s="234"/>
      <c r="D5" s="300" t="s">
        <v>188</v>
      </c>
      <c r="E5" s="300"/>
      <c r="F5" s="232"/>
      <c r="G5" s="232"/>
      <c r="H5" s="232"/>
      <c r="I5" s="232"/>
      <c r="J5" s="232"/>
      <c r="K5" s="232"/>
    </row>
    <row r="6" spans="1:18" ht="15.75" customHeight="1">
      <c r="A6" s="294" t="s">
        <v>187</v>
      </c>
      <c r="B6" s="294"/>
      <c r="C6" s="294"/>
      <c r="D6" s="299" t="s">
        <v>186</v>
      </c>
      <c r="E6" s="299"/>
      <c r="F6" s="299"/>
      <c r="G6" s="299"/>
      <c r="H6" s="299"/>
      <c r="I6" s="299"/>
      <c r="J6" s="233"/>
      <c r="K6" s="232"/>
    </row>
    <row r="7" spans="1:18" ht="41.25" customHeight="1">
      <c r="A7" s="231" t="s">
        <v>185</v>
      </c>
      <c r="B7" s="230" t="s">
        <v>184</v>
      </c>
      <c r="C7" s="228" t="s">
        <v>183</v>
      </c>
      <c r="D7" s="229" t="s">
        <v>182</v>
      </c>
      <c r="E7" s="229" t="s">
        <v>181</v>
      </c>
      <c r="F7" s="229" t="s">
        <v>180</v>
      </c>
      <c r="G7" s="228" t="s">
        <v>179</v>
      </c>
      <c r="H7" s="228" t="s">
        <v>178</v>
      </c>
      <c r="I7" s="227" t="s">
        <v>104</v>
      </c>
      <c r="J7" s="227" t="s">
        <v>177</v>
      </c>
      <c r="K7" s="226" t="s">
        <v>176</v>
      </c>
    </row>
    <row r="8" spans="1:18" ht="15.95" customHeight="1">
      <c r="A8" s="215">
        <v>1</v>
      </c>
      <c r="B8" s="214" t="s">
        <v>202</v>
      </c>
      <c r="C8" s="213"/>
      <c r="D8" s="212"/>
      <c r="E8" s="211" t="e">
        <f t="shared" ref="E8:E13" si="0">AVERAGE(C8:D8)</f>
        <v>#DIV/0!</v>
      </c>
      <c r="F8" s="210" t="e">
        <f t="shared" ref="F8:F13" si="1">E8*$O$11</f>
        <v>#DIV/0!</v>
      </c>
      <c r="G8" s="209"/>
      <c r="H8" s="208">
        <f t="shared" ref="H8:H13" si="2">G8*$O$10</f>
        <v>0</v>
      </c>
      <c r="I8" s="207" t="e">
        <f t="shared" ref="I8:I13" si="3">F8+H8</f>
        <v>#DIV/0!</v>
      </c>
      <c r="J8" s="207" t="e">
        <f t="shared" ref="J8:J13" si="4">ROUNDUP(I8,0)</f>
        <v>#DIV/0!</v>
      </c>
      <c r="K8" s="239" t="e">
        <f t="shared" ref="K8:K13" si="5">IF(AND($E8&lt;30,G8&lt;30),"E",IF(G8&lt;30,"ICA",IF(J8&lt;30,"ISE",IF(J8&gt;=90,"A+",IF(J8&gt;=75,"A",IF(J8&gt;=70,"A-",IF(J8&gt;=65,"B+",IF(J8&gt;=60,"B",IF(J8&gt;=55,"B-",IF(J8&gt;=50,"C+",IF(J8&gt;=45,"C",IF(J8&gt;=40,"C-",IF(J8&gt;=35,"D+",IF(J8&gt;=30,"D",IF(J8&gt;=0,"E")))))))))))))))</f>
        <v>#DIV/0!</v>
      </c>
      <c r="Q8" s="196"/>
      <c r="R8" s="196"/>
    </row>
    <row r="9" spans="1:18" ht="15.95" customHeight="1">
      <c r="A9" s="215">
        <v>2</v>
      </c>
      <c r="B9" s="214" t="s">
        <v>203</v>
      </c>
      <c r="C9" s="213"/>
      <c r="D9" s="212"/>
      <c r="E9" s="211" t="e">
        <f t="shared" si="0"/>
        <v>#DIV/0!</v>
      </c>
      <c r="F9" s="210" t="e">
        <f t="shared" si="1"/>
        <v>#DIV/0!</v>
      </c>
      <c r="G9" s="209"/>
      <c r="H9" s="208">
        <f t="shared" si="2"/>
        <v>0</v>
      </c>
      <c r="I9" s="207" t="e">
        <f t="shared" si="3"/>
        <v>#DIV/0!</v>
      </c>
      <c r="J9" s="207" t="e">
        <f t="shared" si="4"/>
        <v>#DIV/0!</v>
      </c>
      <c r="K9" s="239" t="e">
        <f t="shared" si="5"/>
        <v>#DIV/0!</v>
      </c>
      <c r="Q9" s="196"/>
      <c r="R9" s="196"/>
    </row>
    <row r="10" spans="1:18" ht="15.95" customHeight="1">
      <c r="A10" s="215">
        <v>3</v>
      </c>
      <c r="B10" s="214" t="s">
        <v>204</v>
      </c>
      <c r="C10" s="213"/>
      <c r="D10" s="212"/>
      <c r="E10" s="211" t="e">
        <f t="shared" si="0"/>
        <v>#DIV/0!</v>
      </c>
      <c r="F10" s="210" t="e">
        <f t="shared" si="1"/>
        <v>#DIV/0!</v>
      </c>
      <c r="G10" s="209"/>
      <c r="H10" s="208">
        <f t="shared" si="2"/>
        <v>0</v>
      </c>
      <c r="I10" s="207" t="e">
        <f t="shared" si="3"/>
        <v>#DIV/0!</v>
      </c>
      <c r="J10" s="207" t="e">
        <f t="shared" si="4"/>
        <v>#DIV/0!</v>
      </c>
      <c r="K10" s="239" t="e">
        <f t="shared" si="5"/>
        <v>#DIV/0!</v>
      </c>
      <c r="N10" s="224" t="s">
        <v>175</v>
      </c>
      <c r="O10" s="223">
        <v>0.4</v>
      </c>
      <c r="P10" s="225"/>
      <c r="Q10" s="196"/>
      <c r="R10" s="196"/>
    </row>
    <row r="11" spans="1:18" ht="15.95" customHeight="1">
      <c r="A11" s="215">
        <v>4</v>
      </c>
      <c r="B11" s="214" t="s">
        <v>205</v>
      </c>
      <c r="C11" s="213"/>
      <c r="D11" s="212"/>
      <c r="E11" s="211" t="e">
        <f t="shared" si="0"/>
        <v>#DIV/0!</v>
      </c>
      <c r="F11" s="210" t="e">
        <f t="shared" si="1"/>
        <v>#DIV/0!</v>
      </c>
      <c r="G11" s="209"/>
      <c r="H11" s="208">
        <f t="shared" si="2"/>
        <v>0</v>
      </c>
      <c r="I11" s="207" t="e">
        <f t="shared" si="3"/>
        <v>#DIV/0!</v>
      </c>
      <c r="J11" s="207" t="e">
        <f t="shared" si="4"/>
        <v>#DIV/0!</v>
      </c>
      <c r="K11" s="239" t="e">
        <f t="shared" si="5"/>
        <v>#DIV/0!</v>
      </c>
      <c r="N11" s="224" t="s">
        <v>174</v>
      </c>
      <c r="O11" s="223">
        <v>0.6</v>
      </c>
      <c r="Q11" s="196"/>
      <c r="R11" s="196"/>
    </row>
    <row r="12" spans="1:18" ht="15.95" customHeight="1">
      <c r="A12" s="215">
        <v>5</v>
      </c>
      <c r="B12" s="214" t="s">
        <v>206</v>
      </c>
      <c r="C12" s="213"/>
      <c r="D12" s="212"/>
      <c r="E12" s="211" t="e">
        <f t="shared" si="0"/>
        <v>#DIV/0!</v>
      </c>
      <c r="F12" s="210" t="e">
        <f t="shared" si="1"/>
        <v>#DIV/0!</v>
      </c>
      <c r="G12" s="209"/>
      <c r="H12" s="208">
        <f t="shared" si="2"/>
        <v>0</v>
      </c>
      <c r="I12" s="207" t="e">
        <f t="shared" si="3"/>
        <v>#DIV/0!</v>
      </c>
      <c r="J12" s="207" t="e">
        <f t="shared" si="4"/>
        <v>#DIV/0!</v>
      </c>
      <c r="K12" s="239" t="e">
        <f t="shared" si="5"/>
        <v>#DIV/0!</v>
      </c>
      <c r="Q12" s="196"/>
      <c r="R12" s="196"/>
    </row>
    <row r="13" spans="1:18" ht="15.95" customHeight="1">
      <c r="A13" s="215">
        <v>6</v>
      </c>
      <c r="B13" s="214" t="s">
        <v>207</v>
      </c>
      <c r="C13" s="213"/>
      <c r="D13" s="212"/>
      <c r="E13" s="211" t="e">
        <f t="shared" si="0"/>
        <v>#DIV/0!</v>
      </c>
      <c r="F13" s="210" t="e">
        <f t="shared" si="1"/>
        <v>#DIV/0!</v>
      </c>
      <c r="G13" s="209"/>
      <c r="H13" s="208">
        <f t="shared" si="2"/>
        <v>0</v>
      </c>
      <c r="I13" s="207" t="e">
        <f t="shared" si="3"/>
        <v>#DIV/0!</v>
      </c>
      <c r="J13" s="207" t="e">
        <f t="shared" si="4"/>
        <v>#DIV/0!</v>
      </c>
      <c r="K13" s="239" t="e">
        <f t="shared" si="5"/>
        <v>#DIV/0!</v>
      </c>
      <c r="N13" s="287" t="s">
        <v>173</v>
      </c>
      <c r="O13" s="288"/>
      <c r="P13" s="288"/>
      <c r="Q13" s="288"/>
      <c r="R13" s="289"/>
    </row>
    <row r="14" spans="1:18" ht="15.95" customHeight="1">
      <c r="A14" s="215">
        <v>7</v>
      </c>
      <c r="B14" s="214" t="s">
        <v>208</v>
      </c>
      <c r="C14" s="290" t="s">
        <v>172</v>
      </c>
      <c r="D14" s="291"/>
      <c r="E14" s="291"/>
      <c r="F14" s="291"/>
      <c r="G14" s="291"/>
      <c r="H14" s="291"/>
      <c r="I14" s="291"/>
      <c r="J14" s="291"/>
      <c r="K14" s="292"/>
      <c r="N14" s="219" t="s">
        <v>171</v>
      </c>
      <c r="O14" s="218" t="s">
        <v>124</v>
      </c>
      <c r="Q14" s="222" t="s">
        <v>170</v>
      </c>
      <c r="R14" s="218" t="s">
        <v>146</v>
      </c>
    </row>
    <row r="15" spans="1:18" ht="15.95" customHeight="1">
      <c r="A15" s="215">
        <v>8</v>
      </c>
      <c r="B15" s="214" t="s">
        <v>209</v>
      </c>
      <c r="C15" s="213"/>
      <c r="D15" s="212"/>
      <c r="E15" s="211" t="e">
        <f t="shared" ref="E15:E27" si="6">AVERAGE(C15:D15)</f>
        <v>#DIV/0!</v>
      </c>
      <c r="F15" s="210" t="e">
        <f t="shared" ref="F15:F27" si="7">E15*$O$11</f>
        <v>#DIV/0!</v>
      </c>
      <c r="G15" s="209"/>
      <c r="H15" s="208">
        <f t="shared" ref="H15:H27" si="8">G15*$O$10</f>
        <v>0</v>
      </c>
      <c r="I15" s="207" t="e">
        <f t="shared" ref="I15:I27" si="9">F15+H15</f>
        <v>#DIV/0!</v>
      </c>
      <c r="J15" s="207" t="e">
        <f t="shared" ref="J15:J27" si="10">ROUNDUP(I15,0)</f>
        <v>#DIV/0!</v>
      </c>
      <c r="K15" s="239" t="e">
        <f t="shared" ref="K15:K27" si="11">IF(AND($E15&lt;30,G15&lt;30),"E",IF(G15&lt;30,"ICA",IF(J15&lt;30,"ISE",IF(J15&gt;=90,"A+",IF(J15&gt;=75,"A",IF(J15&gt;=70,"A-",IF(J15&gt;=65,"B+",IF(J15&gt;=60,"B",IF(J15&gt;=55,"B-",IF(J15&gt;=50,"C+",IF(J15&gt;=45,"C",IF(J15&gt;=40,"C-",IF(J15&gt;=35,"D+",IF(J15&gt;=30,"D",IF(J15&gt;=0,"E")))))))))))))))</f>
        <v>#DIV/0!</v>
      </c>
      <c r="N15" s="219" t="s">
        <v>169</v>
      </c>
      <c r="O15" s="218" t="s">
        <v>126</v>
      </c>
      <c r="Q15" s="222" t="s">
        <v>200</v>
      </c>
      <c r="R15" s="218" t="s">
        <v>168</v>
      </c>
    </row>
    <row r="16" spans="1:18" ht="15.95" customHeight="1">
      <c r="A16" s="215">
        <v>9</v>
      </c>
      <c r="B16" s="214" t="s">
        <v>210</v>
      </c>
      <c r="C16" s="213"/>
      <c r="D16" s="212"/>
      <c r="E16" s="211" t="e">
        <f t="shared" si="6"/>
        <v>#DIV/0!</v>
      </c>
      <c r="F16" s="210" t="e">
        <f t="shared" si="7"/>
        <v>#DIV/0!</v>
      </c>
      <c r="G16" s="209"/>
      <c r="H16" s="208">
        <f t="shared" si="8"/>
        <v>0</v>
      </c>
      <c r="I16" s="207" t="e">
        <f t="shared" si="9"/>
        <v>#DIV/0!</v>
      </c>
      <c r="J16" s="207" t="e">
        <f t="shared" si="10"/>
        <v>#DIV/0!</v>
      </c>
      <c r="K16" s="239" t="e">
        <f t="shared" si="11"/>
        <v>#DIV/0!</v>
      </c>
      <c r="N16" s="219" t="s">
        <v>125</v>
      </c>
      <c r="O16" s="218" t="s">
        <v>128</v>
      </c>
      <c r="Q16" s="222" t="s">
        <v>201</v>
      </c>
      <c r="R16" s="218" t="s">
        <v>167</v>
      </c>
    </row>
    <row r="17" spans="1:18" ht="15.95" customHeight="1">
      <c r="A17" s="215">
        <v>10</v>
      </c>
      <c r="B17" s="214" t="s">
        <v>211</v>
      </c>
      <c r="C17" s="213"/>
      <c r="D17" s="212"/>
      <c r="E17" s="211" t="e">
        <f t="shared" si="6"/>
        <v>#DIV/0!</v>
      </c>
      <c r="F17" s="210" t="e">
        <f t="shared" si="7"/>
        <v>#DIV/0!</v>
      </c>
      <c r="G17" s="209"/>
      <c r="H17" s="208">
        <f t="shared" si="8"/>
        <v>0</v>
      </c>
      <c r="I17" s="207" t="e">
        <f t="shared" si="9"/>
        <v>#DIV/0!</v>
      </c>
      <c r="J17" s="207" t="e">
        <f t="shared" si="10"/>
        <v>#DIV/0!</v>
      </c>
      <c r="K17" s="239" t="e">
        <f t="shared" si="11"/>
        <v>#DIV/0!</v>
      </c>
      <c r="N17" s="219" t="s">
        <v>127</v>
      </c>
      <c r="O17" s="218" t="s">
        <v>130</v>
      </c>
      <c r="Q17" s="196"/>
      <c r="R17" s="221"/>
    </row>
    <row r="18" spans="1:18" ht="15.95" customHeight="1">
      <c r="A18" s="215">
        <v>11</v>
      </c>
      <c r="B18" s="214" t="s">
        <v>212</v>
      </c>
      <c r="C18" s="213"/>
      <c r="D18" s="212"/>
      <c r="E18" s="211" t="e">
        <f t="shared" si="6"/>
        <v>#DIV/0!</v>
      </c>
      <c r="F18" s="210" t="e">
        <f t="shared" si="7"/>
        <v>#DIV/0!</v>
      </c>
      <c r="G18" s="209"/>
      <c r="H18" s="208">
        <f t="shared" si="8"/>
        <v>0</v>
      </c>
      <c r="I18" s="207" t="e">
        <f t="shared" si="9"/>
        <v>#DIV/0!</v>
      </c>
      <c r="J18" s="207" t="e">
        <f t="shared" si="10"/>
        <v>#DIV/0!</v>
      </c>
      <c r="K18" s="239" t="e">
        <f t="shared" si="11"/>
        <v>#DIV/0!</v>
      </c>
      <c r="N18" s="219" t="s">
        <v>129</v>
      </c>
      <c r="O18" s="218" t="s">
        <v>132</v>
      </c>
      <c r="Q18" s="196"/>
      <c r="R18" s="221"/>
    </row>
    <row r="19" spans="1:18" ht="15.95" customHeight="1">
      <c r="A19" s="215">
        <v>12</v>
      </c>
      <c r="B19" s="214" t="s">
        <v>213</v>
      </c>
      <c r="C19" s="213"/>
      <c r="D19" s="212"/>
      <c r="E19" s="211" t="e">
        <f t="shared" si="6"/>
        <v>#DIV/0!</v>
      </c>
      <c r="F19" s="210" t="e">
        <f t="shared" si="7"/>
        <v>#DIV/0!</v>
      </c>
      <c r="G19" s="209"/>
      <c r="H19" s="208">
        <f t="shared" si="8"/>
        <v>0</v>
      </c>
      <c r="I19" s="207" t="e">
        <f t="shared" si="9"/>
        <v>#DIV/0!</v>
      </c>
      <c r="J19" s="207" t="e">
        <f t="shared" si="10"/>
        <v>#DIV/0!</v>
      </c>
      <c r="K19" s="239" t="e">
        <f t="shared" si="11"/>
        <v>#DIV/0!</v>
      </c>
      <c r="N19" s="219" t="s">
        <v>131</v>
      </c>
      <c r="O19" s="218" t="s">
        <v>134</v>
      </c>
      <c r="Q19" s="196"/>
      <c r="R19" s="221"/>
    </row>
    <row r="20" spans="1:18" ht="15.95" customHeight="1">
      <c r="A20" s="215">
        <v>13</v>
      </c>
      <c r="B20" s="214" t="s">
        <v>214</v>
      </c>
      <c r="C20" s="213"/>
      <c r="D20" s="212"/>
      <c r="E20" s="211" t="e">
        <f t="shared" si="6"/>
        <v>#DIV/0!</v>
      </c>
      <c r="F20" s="210" t="e">
        <f t="shared" si="7"/>
        <v>#DIV/0!</v>
      </c>
      <c r="G20" s="209"/>
      <c r="H20" s="208">
        <f t="shared" si="8"/>
        <v>0</v>
      </c>
      <c r="I20" s="207" t="e">
        <f t="shared" si="9"/>
        <v>#DIV/0!</v>
      </c>
      <c r="J20" s="207" t="e">
        <f t="shared" si="10"/>
        <v>#DIV/0!</v>
      </c>
      <c r="K20" s="239" t="e">
        <f t="shared" si="11"/>
        <v>#DIV/0!</v>
      </c>
      <c r="N20" s="219" t="s">
        <v>133</v>
      </c>
      <c r="O20" s="218" t="s">
        <v>136</v>
      </c>
      <c r="R20" s="220"/>
    </row>
    <row r="21" spans="1:18" ht="15.95" customHeight="1">
      <c r="A21" s="215">
        <v>14</v>
      </c>
      <c r="B21" s="214" t="s">
        <v>215</v>
      </c>
      <c r="C21" s="213"/>
      <c r="D21" s="212"/>
      <c r="E21" s="211" t="e">
        <f t="shared" si="6"/>
        <v>#DIV/0!</v>
      </c>
      <c r="F21" s="210" t="e">
        <f t="shared" si="7"/>
        <v>#DIV/0!</v>
      </c>
      <c r="G21" s="209"/>
      <c r="H21" s="208">
        <f t="shared" si="8"/>
        <v>0</v>
      </c>
      <c r="I21" s="207" t="e">
        <f t="shared" si="9"/>
        <v>#DIV/0!</v>
      </c>
      <c r="J21" s="207" t="e">
        <f t="shared" si="10"/>
        <v>#DIV/0!</v>
      </c>
      <c r="K21" s="239" t="e">
        <f t="shared" si="11"/>
        <v>#DIV/0!</v>
      </c>
      <c r="N21" s="219" t="s">
        <v>135</v>
      </c>
      <c r="O21" s="218" t="s">
        <v>138</v>
      </c>
      <c r="R21" s="220"/>
    </row>
    <row r="22" spans="1:18" ht="15.95" customHeight="1">
      <c r="A22" s="215">
        <v>15</v>
      </c>
      <c r="B22" s="214" t="s">
        <v>216</v>
      </c>
      <c r="C22" s="213"/>
      <c r="D22" s="212"/>
      <c r="E22" s="211" t="e">
        <f t="shared" si="6"/>
        <v>#DIV/0!</v>
      </c>
      <c r="F22" s="210" t="e">
        <f t="shared" si="7"/>
        <v>#DIV/0!</v>
      </c>
      <c r="G22" s="209"/>
      <c r="H22" s="208">
        <f t="shared" si="8"/>
        <v>0</v>
      </c>
      <c r="I22" s="207" t="e">
        <f t="shared" si="9"/>
        <v>#DIV/0!</v>
      </c>
      <c r="J22" s="207" t="e">
        <f t="shared" si="10"/>
        <v>#DIV/0!</v>
      </c>
      <c r="K22" s="239" t="e">
        <f t="shared" si="11"/>
        <v>#DIV/0!</v>
      </c>
      <c r="N22" s="219" t="s">
        <v>137</v>
      </c>
      <c r="O22" s="218" t="s">
        <v>140</v>
      </c>
      <c r="R22" s="220"/>
    </row>
    <row r="23" spans="1:18" ht="15.95" customHeight="1">
      <c r="A23" s="215">
        <v>16</v>
      </c>
      <c r="B23" s="214" t="s">
        <v>217</v>
      </c>
      <c r="C23" s="213"/>
      <c r="D23" s="212"/>
      <c r="E23" s="211" t="e">
        <f t="shared" si="6"/>
        <v>#DIV/0!</v>
      </c>
      <c r="F23" s="210" t="e">
        <f t="shared" si="7"/>
        <v>#DIV/0!</v>
      </c>
      <c r="G23" s="209"/>
      <c r="H23" s="208">
        <f t="shared" si="8"/>
        <v>0</v>
      </c>
      <c r="I23" s="207" t="e">
        <f t="shared" si="9"/>
        <v>#DIV/0!</v>
      </c>
      <c r="J23" s="207" t="e">
        <f t="shared" si="10"/>
        <v>#DIV/0!</v>
      </c>
      <c r="K23" s="239" t="e">
        <f t="shared" si="11"/>
        <v>#DIV/0!</v>
      </c>
      <c r="N23" s="219" t="s">
        <v>139</v>
      </c>
      <c r="O23" s="218" t="s">
        <v>142</v>
      </c>
      <c r="R23" s="220"/>
    </row>
    <row r="24" spans="1:18" ht="15.95" customHeight="1">
      <c r="A24" s="215">
        <v>17</v>
      </c>
      <c r="B24" s="214" t="s">
        <v>218</v>
      </c>
      <c r="C24" s="213"/>
      <c r="D24" s="212"/>
      <c r="E24" s="211" t="e">
        <f t="shared" si="6"/>
        <v>#DIV/0!</v>
      </c>
      <c r="F24" s="210" t="e">
        <f t="shared" si="7"/>
        <v>#DIV/0!</v>
      </c>
      <c r="G24" s="209"/>
      <c r="H24" s="208">
        <f t="shared" si="8"/>
        <v>0</v>
      </c>
      <c r="I24" s="207" t="e">
        <f t="shared" si="9"/>
        <v>#DIV/0!</v>
      </c>
      <c r="J24" s="207" t="e">
        <f t="shared" si="10"/>
        <v>#DIV/0!</v>
      </c>
      <c r="K24" s="239" t="e">
        <f t="shared" si="11"/>
        <v>#DIV/0!</v>
      </c>
      <c r="N24" s="219" t="s">
        <v>141</v>
      </c>
      <c r="O24" s="218" t="s">
        <v>144</v>
      </c>
      <c r="R24" s="220"/>
    </row>
    <row r="25" spans="1:18" ht="15.95" customHeight="1">
      <c r="A25" s="215">
        <v>18</v>
      </c>
      <c r="B25" s="214" t="s">
        <v>219</v>
      </c>
      <c r="C25" s="213"/>
      <c r="D25" s="212"/>
      <c r="E25" s="211" t="e">
        <f t="shared" si="6"/>
        <v>#DIV/0!</v>
      </c>
      <c r="F25" s="210" t="e">
        <f t="shared" si="7"/>
        <v>#DIV/0!</v>
      </c>
      <c r="G25" s="209"/>
      <c r="H25" s="208">
        <f t="shared" si="8"/>
        <v>0</v>
      </c>
      <c r="I25" s="207" t="e">
        <f t="shared" si="9"/>
        <v>#DIV/0!</v>
      </c>
      <c r="J25" s="207" t="e">
        <f t="shared" si="10"/>
        <v>#DIV/0!</v>
      </c>
      <c r="K25" s="239" t="e">
        <f t="shared" si="11"/>
        <v>#DIV/0!</v>
      </c>
      <c r="N25" s="219" t="s">
        <v>166</v>
      </c>
      <c r="O25" s="218" t="s">
        <v>146</v>
      </c>
      <c r="P25" s="217"/>
      <c r="Q25" s="217"/>
      <c r="R25" s="216"/>
    </row>
    <row r="26" spans="1:18" ht="15.95" customHeight="1">
      <c r="A26" s="215">
        <v>19</v>
      </c>
      <c r="B26" s="214" t="s">
        <v>220</v>
      </c>
      <c r="C26" s="213"/>
      <c r="D26" s="212"/>
      <c r="E26" s="211" t="e">
        <f t="shared" si="6"/>
        <v>#DIV/0!</v>
      </c>
      <c r="F26" s="210" t="e">
        <f t="shared" si="7"/>
        <v>#DIV/0!</v>
      </c>
      <c r="G26" s="209"/>
      <c r="H26" s="208">
        <f t="shared" si="8"/>
        <v>0</v>
      </c>
      <c r="I26" s="207" t="e">
        <f t="shared" si="9"/>
        <v>#DIV/0!</v>
      </c>
      <c r="J26" s="207" t="e">
        <f t="shared" si="10"/>
        <v>#DIV/0!</v>
      </c>
      <c r="K26" s="239" t="e">
        <f t="shared" si="11"/>
        <v>#DIV/0!</v>
      </c>
      <c r="N26" s="195" t="s">
        <v>230</v>
      </c>
    </row>
    <row r="27" spans="1:18" ht="15.95" customHeight="1">
      <c r="A27" s="215">
        <v>20</v>
      </c>
      <c r="B27" s="214" t="s">
        <v>221</v>
      </c>
      <c r="C27" s="213"/>
      <c r="D27" s="212"/>
      <c r="E27" s="211" t="e">
        <f t="shared" si="6"/>
        <v>#DIV/0!</v>
      </c>
      <c r="F27" s="210" t="e">
        <f t="shared" si="7"/>
        <v>#DIV/0!</v>
      </c>
      <c r="G27" s="209"/>
      <c r="H27" s="208">
        <f t="shared" si="8"/>
        <v>0</v>
      </c>
      <c r="I27" s="207" t="e">
        <f t="shared" si="9"/>
        <v>#DIV/0!</v>
      </c>
      <c r="J27" s="207" t="e">
        <f t="shared" si="10"/>
        <v>#DIV/0!</v>
      </c>
      <c r="K27" s="239" t="e">
        <f t="shared" si="11"/>
        <v>#DIV/0!</v>
      </c>
      <c r="N27" s="195" t="s">
        <v>231</v>
      </c>
    </row>
    <row r="28" spans="1:18" ht="15.95" customHeight="1">
      <c r="A28" s="205"/>
      <c r="B28" s="199"/>
      <c r="C28" s="204"/>
      <c r="D28" s="203"/>
      <c r="E28" s="204"/>
      <c r="F28" s="203"/>
      <c r="G28" s="203"/>
      <c r="H28" s="202"/>
      <c r="I28" s="201"/>
      <c r="J28" s="200"/>
      <c r="K28" s="198"/>
    </row>
    <row r="29" spans="1:18" ht="15.95" customHeight="1">
      <c r="A29" s="205"/>
      <c r="B29" s="199"/>
      <c r="C29" s="204"/>
      <c r="D29" s="203"/>
      <c r="E29" s="204"/>
      <c r="F29" s="203"/>
      <c r="G29" s="203"/>
      <c r="H29" s="202"/>
      <c r="I29" s="201"/>
      <c r="J29" s="200"/>
      <c r="K29" s="198"/>
    </row>
    <row r="30" spans="1:18" ht="15.95" customHeight="1">
      <c r="A30" s="205"/>
      <c r="B30" s="199"/>
      <c r="C30" s="204"/>
      <c r="D30" s="203"/>
      <c r="E30" s="204"/>
      <c r="F30" s="203"/>
      <c r="G30" s="203"/>
      <c r="H30" s="202"/>
      <c r="I30" s="201"/>
      <c r="J30" s="200"/>
      <c r="K30" s="198"/>
    </row>
    <row r="31" spans="1:18" ht="36" customHeight="1">
      <c r="A31" s="293" t="s">
        <v>165</v>
      </c>
      <c r="B31" s="293"/>
      <c r="C31" s="293"/>
      <c r="D31" s="293" t="s">
        <v>164</v>
      </c>
      <c r="E31" s="293"/>
      <c r="F31" s="293"/>
      <c r="G31" s="293"/>
      <c r="H31" s="293" t="s">
        <v>163</v>
      </c>
      <c r="I31" s="293"/>
      <c r="J31" s="293"/>
      <c r="K31" s="293"/>
    </row>
    <row r="32" spans="1:18" ht="45.75" customHeight="1">
      <c r="A32" s="205"/>
      <c r="B32" s="199"/>
      <c r="C32" s="204"/>
      <c r="D32" s="203"/>
      <c r="E32" s="204"/>
      <c r="F32" s="203"/>
      <c r="G32" s="203"/>
      <c r="H32" s="202"/>
      <c r="I32" s="201"/>
      <c r="J32" s="200"/>
      <c r="K32" s="198"/>
    </row>
  </sheetData>
  <mergeCells count="14">
    <mergeCell ref="A6:C6"/>
    <mergeCell ref="A1:K1"/>
    <mergeCell ref="A3:C3"/>
    <mergeCell ref="D3:H3"/>
    <mergeCell ref="I3:K3"/>
    <mergeCell ref="A5:B5"/>
    <mergeCell ref="D6:I6"/>
    <mergeCell ref="D5:E5"/>
    <mergeCell ref="D4:H4"/>
    <mergeCell ref="N13:R13"/>
    <mergeCell ref="C14:K14"/>
    <mergeCell ref="A31:C31"/>
    <mergeCell ref="H31:K31"/>
    <mergeCell ref="D31:G31"/>
  </mergeCells>
  <printOptions horizontalCentered="1"/>
  <pageMargins left="0.5" right="0.5" top="0.75" bottom="0.75" header="0.3" footer="0.3"/>
  <pageSetup paperSize="9" orientation="portrait" r:id="rId1"/>
  <headerFooter differentFirst="1">
    <oddHeader xml:space="preserve">&amp;L&amp;"Times New Roman,Bold"
 Code &amp; Title of the paper: &amp;"Times New Roman,Regular"CIS 12012 Social Computing 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abSelected="1" topLeftCell="A5" zoomScaleNormal="100" workbookViewId="0">
      <selection activeCell="H7" sqref="H7"/>
    </sheetView>
  </sheetViews>
  <sheetFormatPr defaultRowHeight="12.75"/>
  <cols>
    <col min="1" max="1" width="3.7109375" style="195" bestFit="1" customWidth="1"/>
    <col min="2" max="2" width="11" style="196" bestFit="1" customWidth="1"/>
    <col min="3" max="3" width="8.5703125" style="195" bestFit="1" customWidth="1"/>
    <col min="4" max="4" width="8" style="195" bestFit="1" customWidth="1"/>
    <col min="5" max="5" width="10.42578125" style="195" customWidth="1"/>
    <col min="6" max="6" width="10.140625" style="195" customWidth="1"/>
    <col min="7" max="7" width="10" style="195" customWidth="1"/>
    <col min="8" max="8" width="9.7109375" style="195" customWidth="1"/>
    <col min="9" max="9" width="5.7109375" style="197" customWidth="1"/>
    <col min="10" max="10" width="5" style="195" customWidth="1"/>
    <col min="11" max="11" width="6.5703125" style="195" customWidth="1"/>
    <col min="12" max="13" width="9.140625" style="195"/>
    <col min="14" max="14" width="13.5703125" style="195" bestFit="1" customWidth="1"/>
    <col min="15" max="16" width="9.140625" style="195"/>
    <col min="17" max="17" width="19.28515625" style="195" bestFit="1" customWidth="1"/>
    <col min="18" max="18" width="12" style="195" bestFit="1" customWidth="1"/>
    <col min="19" max="16384" width="9.140625" style="195"/>
  </cols>
  <sheetData>
    <row r="1" spans="1:18" ht="32.25" customHeight="1">
      <c r="A1" s="295" t="s">
        <v>192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</row>
    <row r="2" spans="1:18" ht="32.25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8" ht="30.75" customHeight="1">
      <c r="A3" s="296"/>
      <c r="B3" s="296"/>
      <c r="C3" s="296"/>
      <c r="D3" s="297"/>
      <c r="E3" s="297"/>
      <c r="F3" s="297"/>
      <c r="G3" s="297"/>
      <c r="H3" s="297"/>
      <c r="I3" s="298"/>
      <c r="J3" s="298"/>
      <c r="K3" s="298"/>
    </row>
    <row r="4" spans="1:18" ht="15.75" customHeight="1">
      <c r="A4" s="237" t="s">
        <v>191</v>
      </c>
      <c r="B4" s="236"/>
      <c r="C4" s="236"/>
      <c r="D4" s="300" t="s">
        <v>190</v>
      </c>
      <c r="E4" s="300"/>
      <c r="F4" s="300"/>
      <c r="G4" s="300"/>
      <c r="H4" s="300"/>
      <c r="I4" s="235"/>
      <c r="J4" s="235"/>
      <c r="K4" s="206"/>
    </row>
    <row r="5" spans="1:18" ht="15.75" customHeight="1">
      <c r="A5" s="294" t="s">
        <v>189</v>
      </c>
      <c r="B5" s="294"/>
      <c r="C5" s="234"/>
      <c r="D5" s="300" t="s">
        <v>188</v>
      </c>
      <c r="E5" s="300"/>
      <c r="F5" s="232"/>
      <c r="G5" s="232"/>
      <c r="H5" s="232"/>
      <c r="I5" s="232"/>
      <c r="J5" s="232"/>
      <c r="K5" s="232"/>
    </row>
    <row r="6" spans="1:18" ht="15.75" customHeight="1">
      <c r="A6" s="294" t="s">
        <v>187</v>
      </c>
      <c r="B6" s="294"/>
      <c r="C6" s="294"/>
      <c r="D6" s="299" t="s">
        <v>186</v>
      </c>
      <c r="E6" s="299"/>
      <c r="F6" s="299"/>
      <c r="G6" s="299"/>
      <c r="H6" s="299"/>
      <c r="I6" s="299"/>
      <c r="J6" s="233"/>
      <c r="K6" s="232"/>
    </row>
    <row r="7" spans="1:18" ht="41.25" customHeight="1">
      <c r="A7" s="231" t="s">
        <v>185</v>
      </c>
      <c r="B7" s="230" t="s">
        <v>184</v>
      </c>
      <c r="C7" s="228" t="s">
        <v>183</v>
      </c>
      <c r="D7" s="229" t="s">
        <v>182</v>
      </c>
      <c r="E7" s="229" t="s">
        <v>222</v>
      </c>
      <c r="F7" s="229" t="s">
        <v>223</v>
      </c>
      <c r="G7" s="228" t="s">
        <v>179</v>
      </c>
      <c r="H7" s="228" t="s">
        <v>178</v>
      </c>
      <c r="I7" s="227" t="s">
        <v>104</v>
      </c>
      <c r="J7" s="227" t="s">
        <v>177</v>
      </c>
      <c r="K7" s="226" t="s">
        <v>176</v>
      </c>
    </row>
    <row r="8" spans="1:18" ht="15.95" customHeight="1">
      <c r="A8" s="215">
        <v>1</v>
      </c>
      <c r="B8" s="214" t="s">
        <v>202</v>
      </c>
      <c r="C8" s="213"/>
      <c r="D8" s="212"/>
      <c r="E8" s="211" t="e">
        <f t="shared" ref="E8:E13" si="0">AVERAGE(C8:D8)</f>
        <v>#DIV/0!</v>
      </c>
      <c r="F8" s="210" t="e">
        <f t="shared" ref="F8:F13" si="1">E8*$O$11</f>
        <v>#DIV/0!</v>
      </c>
      <c r="G8" s="209"/>
      <c r="H8" s="208">
        <f t="shared" ref="H8:H13" si="2">G8*$O$10</f>
        <v>0</v>
      </c>
      <c r="I8" s="207" t="e">
        <f t="shared" ref="I8:I13" si="3">F8+H8</f>
        <v>#DIV/0!</v>
      </c>
      <c r="J8" s="207" t="e">
        <f t="shared" ref="J8:J13" si="4">ROUNDUP(I8,0)</f>
        <v>#DIV/0!</v>
      </c>
      <c r="K8" s="239" t="e">
        <f>IF(AND($E8&lt;35,G8&lt;39.5),"E(CA&amp;ESA)",IF(G8&lt;39.5,"E(CA)",IF(J8&lt;35,"E(ESA)",IF(J8&gt;=84.5,"A+",IF(J8&gt;=79.5,"A",IF(J8&gt;=74.5,"A-",IF(J8&gt;=69.5,"B+",IF(J8&gt;=64.5,"B",IF(J8&gt;=59.5,"B-",IF(J8&gt;=54.5,"C+",IF(J8&gt;=49.5,"C",IF(J8&gt;=44.5,"C-",IF(J8&gt;=39.5,"D+",IF(J8&gt;=34.5,"D",IF(J8&gt;=0,"E")))))))))))))))</f>
        <v>#DIV/0!</v>
      </c>
      <c r="Q8" s="196"/>
      <c r="R8" s="196"/>
    </row>
    <row r="9" spans="1:18" ht="15.95" customHeight="1">
      <c r="A9" s="215">
        <v>2</v>
      </c>
      <c r="B9" s="214" t="s">
        <v>203</v>
      </c>
      <c r="C9" s="213"/>
      <c r="D9" s="212"/>
      <c r="E9" s="211" t="e">
        <f t="shared" si="0"/>
        <v>#DIV/0!</v>
      </c>
      <c r="F9" s="210" t="e">
        <f t="shared" si="1"/>
        <v>#DIV/0!</v>
      </c>
      <c r="G9" s="209"/>
      <c r="H9" s="208">
        <f t="shared" si="2"/>
        <v>0</v>
      </c>
      <c r="I9" s="207" t="e">
        <f t="shared" si="3"/>
        <v>#DIV/0!</v>
      </c>
      <c r="J9" s="207" t="e">
        <f t="shared" si="4"/>
        <v>#DIV/0!</v>
      </c>
      <c r="K9" s="239" t="e">
        <f t="shared" ref="K9:K13" si="5">IF(AND($E9&lt;35,G9&lt;39.5),"E(CA&amp;ESA)",IF(G9&lt;39.5,"E(CA)",IF(J9&lt;35,"E(ESA)",IF(J9&gt;=84.5,"A+",IF(J9&gt;=79.5,"A",IF(J9&gt;=74.5,"A-",IF(J9&gt;=69.5,"B+",IF(J9&gt;=64.5,"B",IF(J9&gt;=59.5,"B-",IF(J9&gt;=54.5,"C+",IF(J9&gt;=49.5,"C",IF(J9&gt;=44.5,"C-",IF(J9&gt;=39.5,"D+",IF(J9&gt;=34.5,"D",IF(J9&gt;=0,"E")))))))))))))))</f>
        <v>#DIV/0!</v>
      </c>
      <c r="Q9" s="196"/>
      <c r="R9" s="196"/>
    </row>
    <row r="10" spans="1:18" ht="15.95" customHeight="1">
      <c r="A10" s="215">
        <v>3</v>
      </c>
      <c r="B10" s="214" t="s">
        <v>204</v>
      </c>
      <c r="C10" s="213"/>
      <c r="D10" s="212"/>
      <c r="E10" s="211" t="e">
        <f t="shared" si="0"/>
        <v>#DIV/0!</v>
      </c>
      <c r="F10" s="210" t="e">
        <f t="shared" si="1"/>
        <v>#DIV/0!</v>
      </c>
      <c r="G10" s="209"/>
      <c r="H10" s="208">
        <f t="shared" si="2"/>
        <v>0</v>
      </c>
      <c r="I10" s="207" t="e">
        <f t="shared" si="3"/>
        <v>#DIV/0!</v>
      </c>
      <c r="J10" s="207" t="e">
        <f t="shared" si="4"/>
        <v>#DIV/0!</v>
      </c>
      <c r="K10" s="239" t="e">
        <f t="shared" si="5"/>
        <v>#DIV/0!</v>
      </c>
      <c r="N10" s="224" t="s">
        <v>175</v>
      </c>
      <c r="O10" s="223">
        <v>0.4</v>
      </c>
      <c r="P10" s="225"/>
      <c r="Q10" s="196"/>
      <c r="R10" s="196"/>
    </row>
    <row r="11" spans="1:18" ht="15.95" customHeight="1">
      <c r="A11" s="215">
        <v>4</v>
      </c>
      <c r="B11" s="214" t="s">
        <v>205</v>
      </c>
      <c r="C11" s="213"/>
      <c r="D11" s="212"/>
      <c r="E11" s="211" t="e">
        <f t="shared" si="0"/>
        <v>#DIV/0!</v>
      </c>
      <c r="F11" s="210" t="e">
        <f t="shared" si="1"/>
        <v>#DIV/0!</v>
      </c>
      <c r="G11" s="209"/>
      <c r="H11" s="208">
        <f t="shared" si="2"/>
        <v>0</v>
      </c>
      <c r="I11" s="207" t="e">
        <f t="shared" si="3"/>
        <v>#DIV/0!</v>
      </c>
      <c r="J11" s="207" t="e">
        <f t="shared" si="4"/>
        <v>#DIV/0!</v>
      </c>
      <c r="K11" s="239" t="e">
        <f t="shared" si="5"/>
        <v>#DIV/0!</v>
      </c>
      <c r="N11" s="224" t="s">
        <v>174</v>
      </c>
      <c r="O11" s="223">
        <v>0.6</v>
      </c>
      <c r="Q11" s="196"/>
      <c r="R11" s="196"/>
    </row>
    <row r="12" spans="1:18" ht="15.95" customHeight="1">
      <c r="A12" s="215">
        <v>5</v>
      </c>
      <c r="B12" s="214" t="s">
        <v>206</v>
      </c>
      <c r="C12" s="213"/>
      <c r="D12" s="212"/>
      <c r="E12" s="211" t="e">
        <f t="shared" si="0"/>
        <v>#DIV/0!</v>
      </c>
      <c r="F12" s="210" t="e">
        <f t="shared" si="1"/>
        <v>#DIV/0!</v>
      </c>
      <c r="G12" s="209"/>
      <c r="H12" s="208">
        <f t="shared" si="2"/>
        <v>0</v>
      </c>
      <c r="I12" s="207" t="e">
        <f t="shared" si="3"/>
        <v>#DIV/0!</v>
      </c>
      <c r="J12" s="207" t="e">
        <f t="shared" si="4"/>
        <v>#DIV/0!</v>
      </c>
      <c r="K12" s="239" t="e">
        <f t="shared" si="5"/>
        <v>#DIV/0!</v>
      </c>
      <c r="Q12" s="196"/>
      <c r="R12" s="196"/>
    </row>
    <row r="13" spans="1:18" ht="15.95" customHeight="1">
      <c r="A13" s="215">
        <v>6</v>
      </c>
      <c r="B13" s="214" t="s">
        <v>207</v>
      </c>
      <c r="C13" s="213"/>
      <c r="D13" s="212"/>
      <c r="E13" s="211" t="e">
        <f t="shared" si="0"/>
        <v>#DIV/0!</v>
      </c>
      <c r="F13" s="210" t="e">
        <f t="shared" si="1"/>
        <v>#DIV/0!</v>
      </c>
      <c r="G13" s="209"/>
      <c r="H13" s="208">
        <f t="shared" si="2"/>
        <v>0</v>
      </c>
      <c r="I13" s="207" t="e">
        <f t="shared" si="3"/>
        <v>#DIV/0!</v>
      </c>
      <c r="J13" s="207" t="e">
        <f t="shared" si="4"/>
        <v>#DIV/0!</v>
      </c>
      <c r="K13" s="239" t="e">
        <f t="shared" si="5"/>
        <v>#DIV/0!</v>
      </c>
      <c r="N13" s="287" t="s">
        <v>199</v>
      </c>
      <c r="O13" s="288"/>
      <c r="P13" s="288"/>
      <c r="Q13" s="288"/>
      <c r="R13" s="289"/>
    </row>
    <row r="14" spans="1:18" ht="15.95" customHeight="1">
      <c r="A14" s="215">
        <v>7</v>
      </c>
      <c r="B14" s="214" t="s">
        <v>208</v>
      </c>
      <c r="C14" s="290" t="s">
        <v>172</v>
      </c>
      <c r="D14" s="291"/>
      <c r="E14" s="291"/>
      <c r="F14" s="291"/>
      <c r="G14" s="291"/>
      <c r="H14" s="291"/>
      <c r="I14" s="291"/>
      <c r="J14" s="291"/>
      <c r="K14" s="292"/>
      <c r="N14" s="219" t="s">
        <v>198</v>
      </c>
      <c r="O14" s="218" t="s">
        <v>124</v>
      </c>
      <c r="Q14" s="222" t="s">
        <v>224</v>
      </c>
      <c r="R14" s="218" t="s">
        <v>227</v>
      </c>
    </row>
    <row r="15" spans="1:18" ht="15.95" customHeight="1">
      <c r="A15" s="215">
        <v>8</v>
      </c>
      <c r="B15" s="214" t="s">
        <v>209</v>
      </c>
      <c r="C15" s="213"/>
      <c r="D15" s="212"/>
      <c r="E15" s="211" t="e">
        <f t="shared" ref="E15:E27" si="6">AVERAGE(C15:D15)</f>
        <v>#DIV/0!</v>
      </c>
      <c r="F15" s="210" t="e">
        <f t="shared" ref="F15:F27" si="7">E15*$O$11</f>
        <v>#DIV/0!</v>
      </c>
      <c r="G15" s="209"/>
      <c r="H15" s="208">
        <f t="shared" ref="H15:H27" si="8">G15*$O$10</f>
        <v>0</v>
      </c>
      <c r="I15" s="207" t="e">
        <f t="shared" ref="I15:I27" si="9">F15+H15</f>
        <v>#DIV/0!</v>
      </c>
      <c r="J15" s="207" t="e">
        <f t="shared" ref="J15:J27" si="10">ROUNDUP(I15,0)</f>
        <v>#DIV/0!</v>
      </c>
      <c r="K15" s="239" t="e">
        <f t="shared" ref="K15:K27" si="11">IF(AND($E15&lt;35,G15&lt;39.5),"E(CA&amp;ESA)",IF(G15&lt;39.5,"E(CA)",IF(J15&lt;35,"E(ESA)",IF(J15&gt;=84.5,"A+",IF(J15&gt;=79.5,"A",IF(J15&gt;=74.5,"A-",IF(J15&gt;=69.5,"B+",IF(J15&gt;=64.5,"B",IF(J15&gt;=59.5,"B-",IF(J15&gt;=54.5,"C+",IF(J15&gt;=49.5,"C",IF(J15&gt;=44.5,"C-",IF(J15&gt;=39.5,"D+",IF(J15&gt;=34.5,"D",IF(J15&gt;=0,"E")))))))))))))))</f>
        <v>#DIV/0!</v>
      </c>
      <c r="N15" s="219" t="s">
        <v>197</v>
      </c>
      <c r="O15" s="218" t="s">
        <v>126</v>
      </c>
      <c r="Q15" s="222" t="s">
        <v>225</v>
      </c>
      <c r="R15" s="218" t="s">
        <v>196</v>
      </c>
    </row>
    <row r="16" spans="1:18" ht="15.95" customHeight="1">
      <c r="A16" s="215">
        <v>9</v>
      </c>
      <c r="B16" s="214" t="s">
        <v>210</v>
      </c>
      <c r="C16" s="213"/>
      <c r="D16" s="212"/>
      <c r="E16" s="211" t="e">
        <f t="shared" si="6"/>
        <v>#DIV/0!</v>
      </c>
      <c r="F16" s="210" t="e">
        <f t="shared" si="7"/>
        <v>#DIV/0!</v>
      </c>
      <c r="G16" s="209"/>
      <c r="H16" s="208">
        <f t="shared" si="8"/>
        <v>0</v>
      </c>
      <c r="I16" s="207" t="e">
        <f t="shared" si="9"/>
        <v>#DIV/0!</v>
      </c>
      <c r="J16" s="207" t="e">
        <f t="shared" si="10"/>
        <v>#DIV/0!</v>
      </c>
      <c r="K16" s="239" t="e">
        <f t="shared" si="11"/>
        <v>#DIV/0!</v>
      </c>
      <c r="N16" s="219" t="s">
        <v>195</v>
      </c>
      <c r="O16" s="218" t="s">
        <v>128</v>
      </c>
      <c r="Q16" s="222" t="s">
        <v>226</v>
      </c>
      <c r="R16" s="218" t="s">
        <v>194</v>
      </c>
    </row>
    <row r="17" spans="1:18" ht="15.95" customHeight="1">
      <c r="A17" s="215">
        <v>10</v>
      </c>
      <c r="B17" s="214" t="s">
        <v>211</v>
      </c>
      <c r="C17" s="213"/>
      <c r="D17" s="212"/>
      <c r="E17" s="211" t="e">
        <f t="shared" si="6"/>
        <v>#DIV/0!</v>
      </c>
      <c r="F17" s="210" t="e">
        <f t="shared" si="7"/>
        <v>#DIV/0!</v>
      </c>
      <c r="G17" s="209"/>
      <c r="H17" s="208">
        <f t="shared" si="8"/>
        <v>0</v>
      </c>
      <c r="I17" s="207" t="e">
        <f t="shared" si="9"/>
        <v>#DIV/0!</v>
      </c>
      <c r="J17" s="207" t="e">
        <f t="shared" si="10"/>
        <v>#DIV/0!</v>
      </c>
      <c r="K17" s="239" t="e">
        <f t="shared" si="11"/>
        <v>#DIV/0!</v>
      </c>
      <c r="N17" s="219" t="s">
        <v>125</v>
      </c>
      <c r="O17" s="218" t="s">
        <v>130</v>
      </c>
      <c r="Q17" s="196"/>
      <c r="R17" s="221"/>
    </row>
    <row r="18" spans="1:18" ht="15.95" customHeight="1">
      <c r="A18" s="215">
        <v>11</v>
      </c>
      <c r="B18" s="214" t="s">
        <v>212</v>
      </c>
      <c r="C18" s="213"/>
      <c r="D18" s="212"/>
      <c r="E18" s="211" t="e">
        <f t="shared" si="6"/>
        <v>#DIV/0!</v>
      </c>
      <c r="F18" s="210" t="e">
        <f t="shared" si="7"/>
        <v>#DIV/0!</v>
      </c>
      <c r="G18" s="209"/>
      <c r="H18" s="208">
        <f t="shared" si="8"/>
        <v>0</v>
      </c>
      <c r="I18" s="207" t="e">
        <f t="shared" si="9"/>
        <v>#DIV/0!</v>
      </c>
      <c r="J18" s="207" t="e">
        <f t="shared" si="10"/>
        <v>#DIV/0!</v>
      </c>
      <c r="K18" s="239" t="e">
        <f t="shared" si="11"/>
        <v>#DIV/0!</v>
      </c>
      <c r="N18" s="219" t="s">
        <v>127</v>
      </c>
      <c r="O18" s="218" t="s">
        <v>132</v>
      </c>
      <c r="Q18" s="196"/>
      <c r="R18" s="221"/>
    </row>
    <row r="19" spans="1:18" ht="15.95" customHeight="1">
      <c r="A19" s="215">
        <v>12</v>
      </c>
      <c r="B19" s="214" t="s">
        <v>213</v>
      </c>
      <c r="C19" s="213"/>
      <c r="D19" s="212"/>
      <c r="E19" s="211" t="e">
        <f t="shared" si="6"/>
        <v>#DIV/0!</v>
      </c>
      <c r="F19" s="210" t="e">
        <f t="shared" si="7"/>
        <v>#DIV/0!</v>
      </c>
      <c r="G19" s="209"/>
      <c r="H19" s="208">
        <f t="shared" si="8"/>
        <v>0</v>
      </c>
      <c r="I19" s="207" t="e">
        <f t="shared" si="9"/>
        <v>#DIV/0!</v>
      </c>
      <c r="J19" s="207" t="e">
        <f t="shared" si="10"/>
        <v>#DIV/0!</v>
      </c>
      <c r="K19" s="239" t="e">
        <f t="shared" si="11"/>
        <v>#DIV/0!</v>
      </c>
      <c r="N19" s="219" t="s">
        <v>129</v>
      </c>
      <c r="O19" s="218" t="s">
        <v>134</v>
      </c>
      <c r="Q19" s="196"/>
      <c r="R19" s="221"/>
    </row>
    <row r="20" spans="1:18" ht="15.95" customHeight="1">
      <c r="A20" s="215">
        <v>13</v>
      </c>
      <c r="B20" s="214" t="s">
        <v>214</v>
      </c>
      <c r="C20" s="213"/>
      <c r="D20" s="212"/>
      <c r="E20" s="211" t="e">
        <f t="shared" si="6"/>
        <v>#DIV/0!</v>
      </c>
      <c r="F20" s="210" t="e">
        <f t="shared" si="7"/>
        <v>#DIV/0!</v>
      </c>
      <c r="G20" s="209"/>
      <c r="H20" s="208">
        <f t="shared" si="8"/>
        <v>0</v>
      </c>
      <c r="I20" s="207" t="e">
        <f t="shared" si="9"/>
        <v>#DIV/0!</v>
      </c>
      <c r="J20" s="207" t="e">
        <f t="shared" si="10"/>
        <v>#DIV/0!</v>
      </c>
      <c r="K20" s="239" t="e">
        <f t="shared" si="11"/>
        <v>#DIV/0!</v>
      </c>
      <c r="N20" s="219" t="s">
        <v>131</v>
      </c>
      <c r="O20" s="218" t="s">
        <v>136</v>
      </c>
      <c r="R20" s="220"/>
    </row>
    <row r="21" spans="1:18" ht="15.95" customHeight="1">
      <c r="A21" s="215">
        <v>14</v>
      </c>
      <c r="B21" s="214" t="s">
        <v>215</v>
      </c>
      <c r="C21" s="213"/>
      <c r="D21" s="212"/>
      <c r="E21" s="211" t="e">
        <f t="shared" si="6"/>
        <v>#DIV/0!</v>
      </c>
      <c r="F21" s="210" t="e">
        <f t="shared" si="7"/>
        <v>#DIV/0!</v>
      </c>
      <c r="G21" s="209"/>
      <c r="H21" s="208">
        <f t="shared" si="8"/>
        <v>0</v>
      </c>
      <c r="I21" s="207" t="e">
        <f t="shared" si="9"/>
        <v>#DIV/0!</v>
      </c>
      <c r="J21" s="207" t="e">
        <f t="shared" si="10"/>
        <v>#DIV/0!</v>
      </c>
      <c r="K21" s="239" t="e">
        <f t="shared" si="11"/>
        <v>#DIV/0!</v>
      </c>
      <c r="N21" s="219" t="s">
        <v>133</v>
      </c>
      <c r="O21" s="218" t="s">
        <v>138</v>
      </c>
      <c r="R21" s="220"/>
    </row>
    <row r="22" spans="1:18" ht="15.95" customHeight="1">
      <c r="A22" s="215">
        <v>15</v>
      </c>
      <c r="B22" s="214" t="s">
        <v>216</v>
      </c>
      <c r="C22" s="213"/>
      <c r="D22" s="212"/>
      <c r="E22" s="211" t="e">
        <f t="shared" si="6"/>
        <v>#DIV/0!</v>
      </c>
      <c r="F22" s="210" t="e">
        <f t="shared" si="7"/>
        <v>#DIV/0!</v>
      </c>
      <c r="G22" s="209"/>
      <c r="H22" s="208">
        <f t="shared" si="8"/>
        <v>0</v>
      </c>
      <c r="I22" s="207" t="e">
        <f t="shared" si="9"/>
        <v>#DIV/0!</v>
      </c>
      <c r="J22" s="207" t="e">
        <f t="shared" si="10"/>
        <v>#DIV/0!</v>
      </c>
      <c r="K22" s="239" t="e">
        <f t="shared" si="11"/>
        <v>#DIV/0!</v>
      </c>
      <c r="N22" s="219" t="s">
        <v>135</v>
      </c>
      <c r="O22" s="218" t="s">
        <v>140</v>
      </c>
      <c r="R22" s="220"/>
    </row>
    <row r="23" spans="1:18" ht="15.95" customHeight="1">
      <c r="A23" s="215">
        <v>16</v>
      </c>
      <c r="B23" s="214" t="s">
        <v>217</v>
      </c>
      <c r="C23" s="213"/>
      <c r="D23" s="212"/>
      <c r="E23" s="211" t="e">
        <f t="shared" si="6"/>
        <v>#DIV/0!</v>
      </c>
      <c r="F23" s="210" t="e">
        <f t="shared" si="7"/>
        <v>#DIV/0!</v>
      </c>
      <c r="G23" s="209"/>
      <c r="H23" s="208">
        <f t="shared" si="8"/>
        <v>0</v>
      </c>
      <c r="I23" s="207" t="e">
        <f t="shared" si="9"/>
        <v>#DIV/0!</v>
      </c>
      <c r="J23" s="207" t="e">
        <f t="shared" si="10"/>
        <v>#DIV/0!</v>
      </c>
      <c r="K23" s="239" t="e">
        <f t="shared" si="11"/>
        <v>#DIV/0!</v>
      </c>
      <c r="N23" s="219" t="s">
        <v>137</v>
      </c>
      <c r="O23" s="218" t="s">
        <v>142</v>
      </c>
      <c r="R23" s="220"/>
    </row>
    <row r="24" spans="1:18" ht="15.95" customHeight="1">
      <c r="A24" s="215">
        <v>17</v>
      </c>
      <c r="B24" s="214" t="s">
        <v>218</v>
      </c>
      <c r="C24" s="213"/>
      <c r="D24" s="212"/>
      <c r="E24" s="211" t="e">
        <f t="shared" si="6"/>
        <v>#DIV/0!</v>
      </c>
      <c r="F24" s="210" t="e">
        <f t="shared" si="7"/>
        <v>#DIV/0!</v>
      </c>
      <c r="G24" s="209"/>
      <c r="H24" s="208">
        <f t="shared" si="8"/>
        <v>0</v>
      </c>
      <c r="I24" s="207" t="e">
        <f t="shared" si="9"/>
        <v>#DIV/0!</v>
      </c>
      <c r="J24" s="207" t="e">
        <f t="shared" si="10"/>
        <v>#DIV/0!</v>
      </c>
      <c r="K24" s="239" t="e">
        <f t="shared" si="11"/>
        <v>#DIV/0!</v>
      </c>
      <c r="N24" s="219" t="s">
        <v>139</v>
      </c>
      <c r="O24" s="218" t="s">
        <v>144</v>
      </c>
      <c r="R24" s="220"/>
    </row>
    <row r="25" spans="1:18" ht="15.95" customHeight="1">
      <c r="A25" s="215">
        <v>18</v>
      </c>
      <c r="B25" s="214" t="s">
        <v>219</v>
      </c>
      <c r="C25" s="213"/>
      <c r="D25" s="212"/>
      <c r="E25" s="211" t="e">
        <f t="shared" si="6"/>
        <v>#DIV/0!</v>
      </c>
      <c r="F25" s="210" t="e">
        <f t="shared" si="7"/>
        <v>#DIV/0!</v>
      </c>
      <c r="G25" s="209"/>
      <c r="H25" s="208">
        <f t="shared" si="8"/>
        <v>0</v>
      </c>
      <c r="I25" s="207" t="e">
        <f t="shared" si="9"/>
        <v>#DIV/0!</v>
      </c>
      <c r="J25" s="207" t="e">
        <f t="shared" si="10"/>
        <v>#DIV/0!</v>
      </c>
      <c r="K25" s="239" t="e">
        <f t="shared" si="11"/>
        <v>#DIV/0!</v>
      </c>
      <c r="N25" s="219" t="s">
        <v>193</v>
      </c>
      <c r="O25" s="218" t="s">
        <v>146</v>
      </c>
      <c r="P25" s="217"/>
      <c r="Q25" s="217"/>
      <c r="R25" s="216"/>
    </row>
    <row r="26" spans="1:18" ht="15.95" customHeight="1">
      <c r="A26" s="215">
        <v>19</v>
      </c>
      <c r="B26" s="214" t="s">
        <v>220</v>
      </c>
      <c r="C26" s="213"/>
      <c r="D26" s="212"/>
      <c r="E26" s="211" t="e">
        <f t="shared" si="6"/>
        <v>#DIV/0!</v>
      </c>
      <c r="F26" s="210" t="e">
        <f t="shared" si="7"/>
        <v>#DIV/0!</v>
      </c>
      <c r="G26" s="209"/>
      <c r="H26" s="208">
        <f t="shared" si="8"/>
        <v>0</v>
      </c>
      <c r="I26" s="207" t="e">
        <f t="shared" si="9"/>
        <v>#DIV/0!</v>
      </c>
      <c r="J26" s="207" t="e">
        <f t="shared" si="10"/>
        <v>#DIV/0!</v>
      </c>
      <c r="K26" s="239" t="e">
        <f t="shared" si="11"/>
        <v>#DIV/0!</v>
      </c>
      <c r="N26" s="195" t="s">
        <v>228</v>
      </c>
    </row>
    <row r="27" spans="1:18" ht="15.95" customHeight="1">
      <c r="A27" s="215">
        <v>20</v>
      </c>
      <c r="B27" s="214" t="s">
        <v>221</v>
      </c>
      <c r="C27" s="213"/>
      <c r="D27" s="212"/>
      <c r="E27" s="211" t="e">
        <f t="shared" si="6"/>
        <v>#DIV/0!</v>
      </c>
      <c r="F27" s="210" t="e">
        <f t="shared" si="7"/>
        <v>#DIV/0!</v>
      </c>
      <c r="G27" s="209"/>
      <c r="H27" s="208">
        <f t="shared" si="8"/>
        <v>0</v>
      </c>
      <c r="I27" s="207" t="e">
        <f t="shared" si="9"/>
        <v>#DIV/0!</v>
      </c>
      <c r="J27" s="207" t="e">
        <f t="shared" si="10"/>
        <v>#DIV/0!</v>
      </c>
      <c r="K27" s="239" t="e">
        <f t="shared" si="11"/>
        <v>#DIV/0!</v>
      </c>
      <c r="N27" s="195" t="s">
        <v>229</v>
      </c>
    </row>
    <row r="28" spans="1:18" ht="15.95" customHeight="1">
      <c r="A28" s="205"/>
      <c r="B28" s="199"/>
      <c r="C28" s="204"/>
      <c r="D28" s="203"/>
      <c r="E28" s="204"/>
      <c r="F28" s="203"/>
      <c r="G28" s="203"/>
      <c r="H28" s="202"/>
      <c r="I28" s="201"/>
      <c r="J28" s="200"/>
      <c r="K28" s="198"/>
    </row>
    <row r="29" spans="1:18" ht="15.95" customHeight="1">
      <c r="A29" s="205"/>
      <c r="B29" s="199"/>
      <c r="C29" s="204"/>
      <c r="D29" s="203"/>
      <c r="E29" s="204"/>
      <c r="F29" s="203"/>
      <c r="G29" s="203"/>
      <c r="H29" s="202"/>
      <c r="I29" s="201"/>
      <c r="J29" s="200"/>
      <c r="K29" s="198"/>
    </row>
    <row r="30" spans="1:18" ht="15.95" customHeight="1">
      <c r="A30" s="205"/>
      <c r="B30" s="199"/>
      <c r="C30" s="204"/>
      <c r="D30" s="203"/>
      <c r="E30" s="204"/>
      <c r="F30" s="203"/>
      <c r="G30" s="203"/>
      <c r="H30" s="202"/>
      <c r="I30" s="201"/>
      <c r="J30" s="200"/>
      <c r="K30" s="198"/>
    </row>
    <row r="31" spans="1:18" ht="36" customHeight="1">
      <c r="A31" s="293" t="s">
        <v>165</v>
      </c>
      <c r="B31" s="293"/>
      <c r="C31" s="293"/>
      <c r="D31" s="293" t="s">
        <v>164</v>
      </c>
      <c r="E31" s="293"/>
      <c r="F31" s="293"/>
      <c r="G31" s="293"/>
      <c r="H31" s="293" t="s">
        <v>163</v>
      </c>
      <c r="I31" s="293"/>
      <c r="J31" s="293"/>
      <c r="K31" s="293"/>
    </row>
    <row r="32" spans="1:18" ht="45.75" customHeight="1">
      <c r="A32" s="205"/>
      <c r="B32" s="199"/>
      <c r="C32" s="204"/>
      <c r="D32" s="203"/>
      <c r="E32" s="204"/>
      <c r="F32" s="203"/>
      <c r="G32" s="203"/>
      <c r="H32" s="202"/>
      <c r="I32" s="201"/>
      <c r="J32" s="200"/>
      <c r="K32" s="198"/>
    </row>
  </sheetData>
  <mergeCells count="14">
    <mergeCell ref="A6:C6"/>
    <mergeCell ref="A1:K1"/>
    <mergeCell ref="A3:C3"/>
    <mergeCell ref="D3:H3"/>
    <mergeCell ref="I3:K3"/>
    <mergeCell ref="A5:B5"/>
    <mergeCell ref="D6:I6"/>
    <mergeCell ref="D5:E5"/>
    <mergeCell ref="D4:H4"/>
    <mergeCell ref="N13:R13"/>
    <mergeCell ref="C14:K14"/>
    <mergeCell ref="A31:C31"/>
    <mergeCell ref="H31:K31"/>
    <mergeCell ref="D31:G31"/>
  </mergeCells>
  <printOptions horizontalCentered="1"/>
  <pageMargins left="0.5" right="0.5" top="0.75" bottom="0.75" header="0.3" footer="0.3"/>
  <pageSetup paperSize="9" orientation="portrait" r:id="rId1"/>
  <headerFooter differentFirst="1">
    <oddHeader xml:space="preserve">&amp;L&amp;"Times New Roman,Bold"
 Code &amp; Title of the paper: &amp;"Times New Roman,Regular"CIS 12012 Social Computing 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5" workbookViewId="0">
      <selection sqref="A1:I42"/>
    </sheetView>
  </sheetViews>
  <sheetFormatPr defaultColWidth="11.140625" defaultRowHeight="14.25"/>
  <cols>
    <col min="1" max="1" width="8.28515625" style="158" customWidth="1"/>
    <col min="2" max="6" width="11.140625" style="157"/>
    <col min="7" max="7" width="10.28515625" style="157" customWidth="1"/>
    <col min="8" max="16384" width="11.140625" style="157"/>
  </cols>
  <sheetData>
    <row r="1" spans="1:14" ht="19.5" customHeight="1">
      <c r="A1" s="304" t="s">
        <v>148</v>
      </c>
      <c r="B1" s="304"/>
      <c r="C1" s="305" t="s">
        <v>149</v>
      </c>
      <c r="D1" s="305"/>
      <c r="E1" s="305"/>
      <c r="F1" s="305"/>
      <c r="G1" s="306" t="s">
        <v>150</v>
      </c>
      <c r="H1" s="307"/>
      <c r="I1" s="308"/>
    </row>
    <row r="2" spans="1:14" ht="19.5" customHeight="1">
      <c r="B2" s="309" t="s">
        <v>151</v>
      </c>
      <c r="C2" s="309"/>
      <c r="D2" s="309"/>
      <c r="E2" s="309"/>
      <c r="F2" s="309"/>
      <c r="G2" s="309"/>
      <c r="H2" s="309"/>
      <c r="I2" s="309"/>
    </row>
    <row r="3" spans="1:14" ht="44.25" customHeight="1">
      <c r="B3" s="159"/>
      <c r="C3" s="159"/>
      <c r="D3" s="159"/>
      <c r="E3" s="159"/>
      <c r="F3" s="159"/>
      <c r="G3" s="159"/>
      <c r="H3" s="159"/>
      <c r="I3" s="159"/>
    </row>
    <row r="4" spans="1:14" ht="19.5" customHeight="1">
      <c r="A4" s="301" t="s">
        <v>152</v>
      </c>
      <c r="B4" s="301"/>
      <c r="C4" s="301"/>
      <c r="D4" s="301"/>
      <c r="E4" s="301"/>
      <c r="F4" s="301"/>
      <c r="G4" s="301"/>
      <c r="H4" s="301"/>
      <c r="I4" s="301"/>
      <c r="N4" s="160"/>
    </row>
    <row r="5" spans="1:14" ht="19.5" customHeight="1">
      <c r="A5" s="301" t="s">
        <v>153</v>
      </c>
      <c r="B5" s="301"/>
      <c r="C5" s="301"/>
      <c r="D5" s="301"/>
      <c r="E5" s="301"/>
      <c r="F5" s="301"/>
      <c r="G5" s="301"/>
      <c r="H5" s="301"/>
      <c r="I5" s="301"/>
    </row>
    <row r="6" spans="1:14" ht="19.5" customHeight="1">
      <c r="A6" s="301" t="s">
        <v>154</v>
      </c>
      <c r="B6" s="301"/>
      <c r="C6" s="301"/>
      <c r="D6" s="301"/>
      <c r="E6" s="301"/>
      <c r="F6" s="301"/>
      <c r="G6" s="301"/>
      <c r="H6" s="301"/>
      <c r="I6" s="301"/>
    </row>
    <row r="7" spans="1:14" ht="9.75" customHeight="1">
      <c r="B7" s="161"/>
      <c r="C7" s="162"/>
      <c r="D7" s="162"/>
      <c r="E7" s="162"/>
      <c r="F7" s="4"/>
      <c r="G7" s="4"/>
      <c r="H7" s="161"/>
      <c r="I7" s="161"/>
    </row>
    <row r="8" spans="1:14" ht="51" customHeight="1">
      <c r="A8" s="163" t="s">
        <v>155</v>
      </c>
      <c r="B8" s="164" t="s">
        <v>11</v>
      </c>
      <c r="C8" s="164" t="s">
        <v>12</v>
      </c>
      <c r="D8" s="164" t="s">
        <v>13</v>
      </c>
      <c r="E8" s="164" t="s">
        <v>63</v>
      </c>
      <c r="F8" s="164" t="s">
        <v>156</v>
      </c>
      <c r="G8" s="164" t="s">
        <v>157</v>
      </c>
      <c r="H8" s="165" t="s">
        <v>104</v>
      </c>
      <c r="I8" s="165" t="s">
        <v>105</v>
      </c>
    </row>
    <row r="9" spans="1:14" ht="18" customHeight="1">
      <c r="A9" s="166">
        <v>1</v>
      </c>
      <c r="B9" s="167"/>
      <c r="C9" s="168">
        <v>65</v>
      </c>
      <c r="D9" s="168">
        <v>65</v>
      </c>
      <c r="E9" s="169">
        <f>AVERAGE(C9,D9)</f>
        <v>65</v>
      </c>
      <c r="F9" s="170">
        <f t="shared" ref="F9:F37" si="0">E9*0.6</f>
        <v>39</v>
      </c>
      <c r="G9" s="171">
        <v>30</v>
      </c>
      <c r="H9" s="172">
        <f t="shared" ref="H9:H37" si="1">F9+G9</f>
        <v>69</v>
      </c>
      <c r="I9" s="173" t="str">
        <f t="shared" ref="I9:I37" si="2">IF(H9&gt;=79.5,"A+",IF(H9&gt;=74.5,"A",IF(H9&gt;=69.5,"A-",IF(H9&gt;=64.5,"B+",IF(H9&gt;=59.5,"B",IF(H9&gt;=54.5,"B-",IF(H9&gt;=49.5,"C+",IF(H9&gt;=44.5,"C",IF(H9&gt;=39.5,"C-",IF(H9&gt;=34.5,"D+",IF(H9&gt;=29.5,"D","E")))))))))))</f>
        <v>B+</v>
      </c>
      <c r="J9" s="174"/>
    </row>
    <row r="10" spans="1:14" ht="18" customHeight="1">
      <c r="A10" s="166">
        <v>2</v>
      </c>
      <c r="B10" s="167"/>
      <c r="C10" s="168">
        <v>45</v>
      </c>
      <c r="D10" s="168">
        <v>45</v>
      </c>
      <c r="E10" s="168">
        <f t="shared" ref="E10:E36" si="3">AVERAGE(C10,D10)</f>
        <v>45</v>
      </c>
      <c r="F10" s="170">
        <f t="shared" si="0"/>
        <v>27</v>
      </c>
      <c r="G10" s="171">
        <v>22</v>
      </c>
      <c r="H10" s="172">
        <f t="shared" si="1"/>
        <v>49</v>
      </c>
      <c r="I10" s="173" t="str">
        <f t="shared" si="2"/>
        <v>C</v>
      </c>
      <c r="J10" s="174"/>
    </row>
    <row r="11" spans="1:14" ht="18" customHeight="1">
      <c r="A11" s="166">
        <v>3</v>
      </c>
      <c r="B11" s="167"/>
      <c r="C11" s="168"/>
      <c r="D11" s="168"/>
      <c r="E11" s="168" t="e">
        <f t="shared" si="3"/>
        <v>#DIV/0!</v>
      </c>
      <c r="F11" s="170" t="e">
        <f t="shared" si="0"/>
        <v>#DIV/0!</v>
      </c>
      <c r="G11" s="171"/>
      <c r="H11" s="172" t="e">
        <f t="shared" si="1"/>
        <v>#DIV/0!</v>
      </c>
      <c r="I11" s="173" t="e">
        <f t="shared" si="2"/>
        <v>#DIV/0!</v>
      </c>
      <c r="J11" s="174"/>
    </row>
    <row r="12" spans="1:14" ht="18" customHeight="1">
      <c r="A12" s="166">
        <v>4</v>
      </c>
      <c r="B12" s="167"/>
      <c r="C12" s="168"/>
      <c r="D12" s="168"/>
      <c r="E12" s="168" t="e">
        <f t="shared" si="3"/>
        <v>#DIV/0!</v>
      </c>
      <c r="F12" s="170" t="e">
        <f t="shared" si="0"/>
        <v>#DIV/0!</v>
      </c>
      <c r="G12" s="171"/>
      <c r="H12" s="172" t="e">
        <f t="shared" si="1"/>
        <v>#DIV/0!</v>
      </c>
      <c r="I12" s="173" t="e">
        <f t="shared" si="2"/>
        <v>#DIV/0!</v>
      </c>
      <c r="J12" s="174"/>
    </row>
    <row r="13" spans="1:14" ht="18" customHeight="1">
      <c r="A13" s="166">
        <v>5</v>
      </c>
      <c r="B13" s="167"/>
      <c r="C13" s="169"/>
      <c r="D13" s="168"/>
      <c r="E13" s="168" t="e">
        <f t="shared" si="3"/>
        <v>#DIV/0!</v>
      </c>
      <c r="F13" s="170" t="e">
        <f t="shared" si="0"/>
        <v>#DIV/0!</v>
      </c>
      <c r="G13" s="171"/>
      <c r="H13" s="172" t="e">
        <f t="shared" si="1"/>
        <v>#DIV/0!</v>
      </c>
      <c r="I13" s="173" t="e">
        <f t="shared" si="2"/>
        <v>#DIV/0!</v>
      </c>
      <c r="J13" s="174"/>
    </row>
    <row r="14" spans="1:14" ht="18" customHeight="1">
      <c r="A14" s="166">
        <v>6</v>
      </c>
      <c r="B14" s="167"/>
      <c r="C14" s="169"/>
      <c r="D14" s="169"/>
      <c r="E14" s="169" t="e">
        <f t="shared" si="3"/>
        <v>#DIV/0!</v>
      </c>
      <c r="F14" s="170" t="e">
        <f t="shared" si="0"/>
        <v>#DIV/0!</v>
      </c>
      <c r="G14" s="171"/>
      <c r="H14" s="172" t="e">
        <f t="shared" si="1"/>
        <v>#DIV/0!</v>
      </c>
      <c r="I14" s="173" t="e">
        <f t="shared" si="2"/>
        <v>#DIV/0!</v>
      </c>
      <c r="J14" s="174"/>
    </row>
    <row r="15" spans="1:14" ht="18" customHeight="1">
      <c r="A15" s="175">
        <v>7</v>
      </c>
      <c r="B15" s="167"/>
      <c r="C15" s="169"/>
      <c r="D15" s="169"/>
      <c r="E15" s="169" t="e">
        <f t="shared" si="3"/>
        <v>#DIV/0!</v>
      </c>
      <c r="F15" s="170" t="e">
        <f t="shared" si="0"/>
        <v>#DIV/0!</v>
      </c>
      <c r="G15" s="176"/>
      <c r="H15" s="172" t="e">
        <f t="shared" si="1"/>
        <v>#DIV/0!</v>
      </c>
      <c r="I15" s="173" t="e">
        <f t="shared" si="2"/>
        <v>#DIV/0!</v>
      </c>
      <c r="J15" s="174"/>
    </row>
    <row r="16" spans="1:14" ht="18" customHeight="1">
      <c r="A16" s="166">
        <v>8</v>
      </c>
      <c r="B16" s="167"/>
      <c r="C16" s="169"/>
      <c r="D16" s="169"/>
      <c r="E16" s="169" t="e">
        <f t="shared" si="3"/>
        <v>#DIV/0!</v>
      </c>
      <c r="F16" s="170" t="e">
        <f t="shared" si="0"/>
        <v>#DIV/0!</v>
      </c>
      <c r="G16" s="171"/>
      <c r="H16" s="172" t="e">
        <f t="shared" si="1"/>
        <v>#DIV/0!</v>
      </c>
      <c r="I16" s="173" t="e">
        <f t="shared" si="2"/>
        <v>#DIV/0!</v>
      </c>
      <c r="J16" s="174"/>
    </row>
    <row r="17" spans="1:10" ht="16.5">
      <c r="A17" s="175">
        <v>9</v>
      </c>
      <c r="B17" s="167"/>
      <c r="C17" s="169"/>
      <c r="D17" s="169"/>
      <c r="E17" s="169" t="e">
        <f t="shared" si="3"/>
        <v>#DIV/0!</v>
      </c>
      <c r="F17" s="170" t="e">
        <f t="shared" si="0"/>
        <v>#DIV/0!</v>
      </c>
      <c r="G17" s="171"/>
      <c r="H17" s="172" t="e">
        <f t="shared" si="1"/>
        <v>#DIV/0!</v>
      </c>
      <c r="I17" s="173" t="e">
        <f t="shared" si="2"/>
        <v>#DIV/0!</v>
      </c>
      <c r="J17" s="174"/>
    </row>
    <row r="18" spans="1:10" ht="16.5">
      <c r="A18" s="166">
        <v>10</v>
      </c>
      <c r="B18" s="167"/>
      <c r="C18" s="169"/>
      <c r="D18" s="169"/>
      <c r="E18" s="169" t="e">
        <f t="shared" si="3"/>
        <v>#DIV/0!</v>
      </c>
      <c r="F18" s="170" t="e">
        <f t="shared" si="0"/>
        <v>#DIV/0!</v>
      </c>
      <c r="G18" s="171"/>
      <c r="H18" s="172" t="e">
        <f t="shared" si="1"/>
        <v>#DIV/0!</v>
      </c>
      <c r="I18" s="173" t="e">
        <f t="shared" si="2"/>
        <v>#DIV/0!</v>
      </c>
      <c r="J18" s="174"/>
    </row>
    <row r="19" spans="1:10" ht="16.5">
      <c r="A19" s="175">
        <v>11</v>
      </c>
      <c r="B19" s="167"/>
      <c r="C19" s="169"/>
      <c r="D19" s="169"/>
      <c r="E19" s="169" t="e">
        <f t="shared" si="3"/>
        <v>#DIV/0!</v>
      </c>
      <c r="F19" s="170" t="e">
        <f t="shared" si="0"/>
        <v>#DIV/0!</v>
      </c>
      <c r="G19" s="171"/>
      <c r="H19" s="172" t="e">
        <f t="shared" si="1"/>
        <v>#DIV/0!</v>
      </c>
      <c r="I19" s="173" t="e">
        <f t="shared" si="2"/>
        <v>#DIV/0!</v>
      </c>
      <c r="J19" s="174"/>
    </row>
    <row r="20" spans="1:10" ht="16.5">
      <c r="A20" s="166">
        <v>12</v>
      </c>
      <c r="B20" s="167"/>
      <c r="C20" s="169"/>
      <c r="D20" s="169"/>
      <c r="E20" s="169" t="e">
        <f t="shared" si="3"/>
        <v>#DIV/0!</v>
      </c>
      <c r="F20" s="170" t="e">
        <f t="shared" si="0"/>
        <v>#DIV/0!</v>
      </c>
      <c r="G20" s="171"/>
      <c r="H20" s="172" t="e">
        <f t="shared" si="1"/>
        <v>#DIV/0!</v>
      </c>
      <c r="I20" s="173" t="e">
        <f t="shared" si="2"/>
        <v>#DIV/0!</v>
      </c>
      <c r="J20" s="174"/>
    </row>
    <row r="21" spans="1:10" ht="16.5">
      <c r="A21" s="175">
        <v>13</v>
      </c>
      <c r="B21" s="167"/>
      <c r="C21" s="169"/>
      <c r="D21" s="169"/>
      <c r="E21" s="169" t="e">
        <f t="shared" si="3"/>
        <v>#DIV/0!</v>
      </c>
      <c r="F21" s="170" t="e">
        <f t="shared" si="0"/>
        <v>#DIV/0!</v>
      </c>
      <c r="G21" s="171"/>
      <c r="H21" s="172" t="e">
        <f t="shared" si="1"/>
        <v>#DIV/0!</v>
      </c>
      <c r="I21" s="173" t="e">
        <f t="shared" si="2"/>
        <v>#DIV/0!</v>
      </c>
      <c r="J21" s="174"/>
    </row>
    <row r="22" spans="1:10" ht="16.5">
      <c r="A22" s="166">
        <v>14</v>
      </c>
      <c r="B22" s="167"/>
      <c r="C22" s="169"/>
      <c r="D22" s="169"/>
      <c r="E22" s="169" t="e">
        <f t="shared" si="3"/>
        <v>#DIV/0!</v>
      </c>
      <c r="F22" s="170" t="e">
        <f t="shared" si="0"/>
        <v>#DIV/0!</v>
      </c>
      <c r="G22" s="171"/>
      <c r="H22" s="172" t="e">
        <f t="shared" si="1"/>
        <v>#DIV/0!</v>
      </c>
      <c r="I22" s="173" t="e">
        <f t="shared" si="2"/>
        <v>#DIV/0!</v>
      </c>
      <c r="J22" s="174"/>
    </row>
    <row r="23" spans="1:10" ht="16.5">
      <c r="A23" s="175">
        <v>15</v>
      </c>
      <c r="B23" s="167"/>
      <c r="C23" s="169"/>
      <c r="D23" s="169"/>
      <c r="E23" s="169" t="e">
        <f t="shared" si="3"/>
        <v>#DIV/0!</v>
      </c>
      <c r="F23" s="170" t="e">
        <f t="shared" si="0"/>
        <v>#DIV/0!</v>
      </c>
      <c r="G23" s="171"/>
      <c r="H23" s="172" t="e">
        <f t="shared" si="1"/>
        <v>#DIV/0!</v>
      </c>
      <c r="I23" s="173" t="e">
        <f t="shared" si="2"/>
        <v>#DIV/0!</v>
      </c>
      <c r="J23" s="174"/>
    </row>
    <row r="24" spans="1:10" ht="16.5">
      <c r="A24" s="166">
        <v>16</v>
      </c>
      <c r="B24" s="167"/>
      <c r="C24" s="169"/>
      <c r="D24" s="169"/>
      <c r="E24" s="169" t="e">
        <f t="shared" si="3"/>
        <v>#DIV/0!</v>
      </c>
      <c r="F24" s="170" t="e">
        <f t="shared" si="0"/>
        <v>#DIV/0!</v>
      </c>
      <c r="G24" s="171"/>
      <c r="H24" s="172" t="e">
        <f t="shared" si="1"/>
        <v>#DIV/0!</v>
      </c>
      <c r="I24" s="173" t="e">
        <f t="shared" si="2"/>
        <v>#DIV/0!</v>
      </c>
      <c r="J24" s="174"/>
    </row>
    <row r="25" spans="1:10" ht="16.5">
      <c r="A25" s="175">
        <v>17</v>
      </c>
      <c r="B25" s="167"/>
      <c r="C25" s="169"/>
      <c r="D25" s="169"/>
      <c r="E25" s="169" t="e">
        <f t="shared" si="3"/>
        <v>#DIV/0!</v>
      </c>
      <c r="F25" s="170" t="e">
        <f t="shared" si="0"/>
        <v>#DIV/0!</v>
      </c>
      <c r="G25" s="171"/>
      <c r="H25" s="172" t="e">
        <f t="shared" si="1"/>
        <v>#DIV/0!</v>
      </c>
      <c r="I25" s="173" t="e">
        <f t="shared" si="2"/>
        <v>#DIV/0!</v>
      </c>
      <c r="J25" s="174"/>
    </row>
    <row r="26" spans="1:10" ht="16.5">
      <c r="A26" s="166">
        <v>18</v>
      </c>
      <c r="B26" s="167"/>
      <c r="C26" s="169"/>
      <c r="D26" s="169"/>
      <c r="E26" s="169" t="e">
        <f t="shared" si="3"/>
        <v>#DIV/0!</v>
      </c>
      <c r="F26" s="170" t="e">
        <f t="shared" si="0"/>
        <v>#DIV/0!</v>
      </c>
      <c r="G26" s="171"/>
      <c r="H26" s="172" t="e">
        <f t="shared" si="1"/>
        <v>#DIV/0!</v>
      </c>
      <c r="I26" s="173" t="e">
        <f t="shared" si="2"/>
        <v>#DIV/0!</v>
      </c>
      <c r="J26" s="174"/>
    </row>
    <row r="27" spans="1:10" ht="16.5">
      <c r="A27" s="175">
        <v>19</v>
      </c>
      <c r="B27" s="167"/>
      <c r="C27" s="169"/>
      <c r="D27" s="169"/>
      <c r="E27" s="169" t="e">
        <f t="shared" si="3"/>
        <v>#DIV/0!</v>
      </c>
      <c r="F27" s="170" t="e">
        <f t="shared" si="0"/>
        <v>#DIV/0!</v>
      </c>
      <c r="G27" s="171"/>
      <c r="H27" s="172" t="e">
        <f t="shared" si="1"/>
        <v>#DIV/0!</v>
      </c>
      <c r="I27" s="173" t="e">
        <f t="shared" si="2"/>
        <v>#DIV/0!</v>
      </c>
      <c r="J27" s="174"/>
    </row>
    <row r="28" spans="1:10" ht="16.5">
      <c r="A28" s="166">
        <v>20</v>
      </c>
      <c r="B28" s="167"/>
      <c r="C28" s="169"/>
      <c r="D28" s="169"/>
      <c r="E28" s="169" t="e">
        <f t="shared" si="3"/>
        <v>#DIV/0!</v>
      </c>
      <c r="F28" s="170" t="e">
        <f t="shared" si="0"/>
        <v>#DIV/0!</v>
      </c>
      <c r="G28" s="171"/>
      <c r="H28" s="172" t="e">
        <f t="shared" si="1"/>
        <v>#DIV/0!</v>
      </c>
      <c r="I28" s="173" t="e">
        <f t="shared" si="2"/>
        <v>#DIV/0!</v>
      </c>
      <c r="J28" s="174"/>
    </row>
    <row r="29" spans="1:10" ht="16.5">
      <c r="A29" s="175">
        <v>21</v>
      </c>
      <c r="B29" s="167"/>
      <c r="C29" s="169"/>
      <c r="D29" s="169"/>
      <c r="E29" s="169" t="e">
        <f t="shared" si="3"/>
        <v>#DIV/0!</v>
      </c>
      <c r="F29" s="170" t="e">
        <f t="shared" si="0"/>
        <v>#DIV/0!</v>
      </c>
      <c r="G29" s="171"/>
      <c r="H29" s="172" t="e">
        <f t="shared" si="1"/>
        <v>#DIV/0!</v>
      </c>
      <c r="I29" s="173" t="e">
        <f t="shared" si="2"/>
        <v>#DIV/0!</v>
      </c>
      <c r="J29" s="174"/>
    </row>
    <row r="30" spans="1:10" ht="16.5">
      <c r="A30" s="166">
        <v>22</v>
      </c>
      <c r="B30" s="167"/>
      <c r="C30" s="169"/>
      <c r="D30" s="169"/>
      <c r="E30" s="169" t="e">
        <f t="shared" si="3"/>
        <v>#DIV/0!</v>
      </c>
      <c r="F30" s="170" t="e">
        <f t="shared" si="0"/>
        <v>#DIV/0!</v>
      </c>
      <c r="G30" s="171"/>
      <c r="H30" s="172" t="e">
        <f t="shared" si="1"/>
        <v>#DIV/0!</v>
      </c>
      <c r="I30" s="173" t="e">
        <f t="shared" si="2"/>
        <v>#DIV/0!</v>
      </c>
      <c r="J30" s="174"/>
    </row>
    <row r="31" spans="1:10" ht="16.5">
      <c r="A31" s="175">
        <v>23</v>
      </c>
      <c r="B31" s="167"/>
      <c r="C31" s="169"/>
      <c r="D31" s="169"/>
      <c r="E31" s="169" t="e">
        <f t="shared" si="3"/>
        <v>#DIV/0!</v>
      </c>
      <c r="F31" s="170" t="e">
        <f t="shared" si="0"/>
        <v>#DIV/0!</v>
      </c>
      <c r="G31" s="171"/>
      <c r="H31" s="172" t="e">
        <f t="shared" si="1"/>
        <v>#DIV/0!</v>
      </c>
      <c r="I31" s="173" t="e">
        <f t="shared" si="2"/>
        <v>#DIV/0!</v>
      </c>
      <c r="J31" s="174"/>
    </row>
    <row r="32" spans="1:10" ht="16.5">
      <c r="A32" s="166">
        <v>24</v>
      </c>
      <c r="B32" s="167"/>
      <c r="C32" s="169"/>
      <c r="D32" s="169"/>
      <c r="E32" s="169" t="e">
        <f t="shared" si="3"/>
        <v>#DIV/0!</v>
      </c>
      <c r="F32" s="170" t="e">
        <f t="shared" si="0"/>
        <v>#DIV/0!</v>
      </c>
      <c r="G32" s="171"/>
      <c r="H32" s="172" t="e">
        <f t="shared" si="1"/>
        <v>#DIV/0!</v>
      </c>
      <c r="I32" s="173" t="e">
        <f t="shared" si="2"/>
        <v>#DIV/0!</v>
      </c>
      <c r="J32" s="174"/>
    </row>
    <row r="33" spans="1:10" ht="16.5">
      <c r="A33" s="175">
        <v>25</v>
      </c>
      <c r="B33" s="167"/>
      <c r="C33" s="169"/>
      <c r="D33" s="169"/>
      <c r="E33" s="169" t="e">
        <f t="shared" si="3"/>
        <v>#DIV/0!</v>
      </c>
      <c r="F33" s="170" t="e">
        <f t="shared" si="0"/>
        <v>#DIV/0!</v>
      </c>
      <c r="G33" s="176"/>
      <c r="H33" s="172" t="e">
        <f t="shared" si="1"/>
        <v>#DIV/0!</v>
      </c>
      <c r="I33" s="173" t="e">
        <f t="shared" si="2"/>
        <v>#DIV/0!</v>
      </c>
      <c r="J33" s="174"/>
    </row>
    <row r="34" spans="1:10" ht="16.5">
      <c r="A34" s="166">
        <v>26</v>
      </c>
      <c r="B34" s="167"/>
      <c r="C34" s="169"/>
      <c r="D34" s="169"/>
      <c r="E34" s="169" t="e">
        <f t="shared" si="3"/>
        <v>#DIV/0!</v>
      </c>
      <c r="F34" s="170" t="e">
        <f t="shared" si="0"/>
        <v>#DIV/0!</v>
      </c>
      <c r="G34" s="176"/>
      <c r="H34" s="172" t="e">
        <f t="shared" si="1"/>
        <v>#DIV/0!</v>
      </c>
      <c r="I34" s="173" t="e">
        <f t="shared" si="2"/>
        <v>#DIV/0!</v>
      </c>
      <c r="J34" s="174"/>
    </row>
    <row r="35" spans="1:10" ht="16.5">
      <c r="A35" s="175">
        <v>27</v>
      </c>
      <c r="B35" s="167"/>
      <c r="C35" s="169"/>
      <c r="D35" s="169"/>
      <c r="E35" s="169" t="e">
        <f t="shared" si="3"/>
        <v>#DIV/0!</v>
      </c>
      <c r="F35" s="170" t="e">
        <f t="shared" si="0"/>
        <v>#DIV/0!</v>
      </c>
      <c r="G35" s="176"/>
      <c r="H35" s="172" t="e">
        <f t="shared" si="1"/>
        <v>#DIV/0!</v>
      </c>
      <c r="I35" s="173" t="e">
        <f t="shared" si="2"/>
        <v>#DIV/0!</v>
      </c>
      <c r="J35" s="174"/>
    </row>
    <row r="36" spans="1:10" ht="16.5">
      <c r="A36" s="166">
        <v>28</v>
      </c>
      <c r="B36" s="167"/>
      <c r="C36" s="169"/>
      <c r="D36" s="169"/>
      <c r="E36" s="169" t="e">
        <f t="shared" si="3"/>
        <v>#DIV/0!</v>
      </c>
      <c r="F36" s="170" t="e">
        <f t="shared" si="0"/>
        <v>#DIV/0!</v>
      </c>
      <c r="G36" s="176"/>
      <c r="H36" s="172" t="e">
        <f t="shared" si="1"/>
        <v>#DIV/0!</v>
      </c>
      <c r="I36" s="173" t="e">
        <f t="shared" si="2"/>
        <v>#DIV/0!</v>
      </c>
      <c r="J36" s="174"/>
    </row>
    <row r="37" spans="1:10" ht="16.5">
      <c r="A37" s="175">
        <v>29</v>
      </c>
      <c r="B37" s="167"/>
      <c r="C37" s="169"/>
      <c r="D37" s="169"/>
      <c r="E37" s="169" t="e">
        <f>AVERAGE(C37,D37)</f>
        <v>#DIV/0!</v>
      </c>
      <c r="F37" s="170" t="e">
        <f t="shared" si="0"/>
        <v>#DIV/0!</v>
      </c>
      <c r="G37" s="176"/>
      <c r="H37" s="172" t="e">
        <f t="shared" si="1"/>
        <v>#DIV/0!</v>
      </c>
      <c r="I37" s="173" t="e">
        <f t="shared" si="2"/>
        <v>#DIV/0!</v>
      </c>
      <c r="J37" s="174"/>
    </row>
    <row r="38" spans="1:10" s="184" customFormat="1" ht="16.5">
      <c r="A38" s="177"/>
      <c r="B38" s="178"/>
      <c r="C38" s="179"/>
      <c r="D38" s="179"/>
      <c r="E38" s="179"/>
      <c r="F38" s="180"/>
      <c r="G38" s="181"/>
      <c r="H38" s="182"/>
      <c r="I38" s="183"/>
      <c r="J38" s="174"/>
    </row>
    <row r="39" spans="1:10" s="184" customFormat="1" ht="15.75">
      <c r="A39" s="177"/>
      <c r="B39" s="185" t="s">
        <v>158</v>
      </c>
      <c r="C39" s="186"/>
      <c r="D39" s="186"/>
      <c r="E39" s="187"/>
      <c r="F39" s="302" t="s">
        <v>159</v>
      </c>
      <c r="G39" s="302"/>
      <c r="H39" s="302"/>
      <c r="I39" s="302"/>
      <c r="J39" s="174"/>
    </row>
    <row r="40" spans="1:10" ht="15">
      <c r="B40" s="303" t="s">
        <v>160</v>
      </c>
      <c r="C40" s="303"/>
      <c r="D40" s="188"/>
      <c r="E40" s="188"/>
      <c r="F40" s="22"/>
      <c r="G40" s="189" t="s">
        <v>161</v>
      </c>
      <c r="H40" s="189"/>
      <c r="I40" s="189"/>
      <c r="J40" s="174"/>
    </row>
    <row r="41" spans="1:10" ht="15">
      <c r="B41" s="188"/>
      <c r="C41" s="188"/>
      <c r="D41" s="188"/>
      <c r="E41" s="188"/>
      <c r="F41" s="22"/>
      <c r="G41" s="190"/>
      <c r="H41" s="190"/>
      <c r="I41" s="190"/>
      <c r="J41" s="174"/>
    </row>
    <row r="42" spans="1:10" ht="15.75">
      <c r="B42" s="191" t="s">
        <v>162</v>
      </c>
      <c r="C42" s="192"/>
      <c r="D42" s="192"/>
      <c r="E42" s="159"/>
      <c r="F42" s="159"/>
      <c r="G42" s="159"/>
      <c r="H42" s="159"/>
      <c r="I42" s="159"/>
      <c r="J42" s="174"/>
    </row>
  </sheetData>
  <mergeCells count="10">
    <mergeCell ref="A5:I5"/>
    <mergeCell ref="A6:I6"/>
    <mergeCell ref="F39:I39"/>
    <mergeCell ref="B40:C40"/>
    <mergeCell ref="A1:B1"/>
    <mergeCell ref="C1:F1"/>
    <mergeCell ref="G1:I1"/>
    <mergeCell ref="B2:G2"/>
    <mergeCell ref="H2:I2"/>
    <mergeCell ref="A4:I4"/>
  </mergeCells>
  <pageMargins left="0.7" right="0.2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FAS</vt:lpstr>
      <vt:lpstr>FE</vt:lpstr>
      <vt:lpstr>FIA</vt:lpstr>
      <vt:lpstr>FMC</vt:lpstr>
      <vt:lpstr>FT (2015 &amp; 2016</vt:lpstr>
      <vt:lpstr>FT (2017 onwards)</vt:lpstr>
      <vt:lpstr>FAC</vt:lpstr>
      <vt:lpstr>'FT (2015 &amp; 2016'!Print_Area</vt:lpstr>
      <vt:lpstr>'FT (2017 onwards)'!Print_Area</vt:lpstr>
      <vt:lpstr>'FT (2015 &amp; 2016'!Print_Titles</vt:lpstr>
      <vt:lpstr>'FT (2017 onwards)'!Print_Titles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2020-07-13T07:03:34Z</cp:lastPrinted>
  <dcterms:created xsi:type="dcterms:W3CDTF">2019-03-18T06:06:54Z</dcterms:created>
  <dcterms:modified xsi:type="dcterms:W3CDTF">2020-07-29T10:54:37Z</dcterms:modified>
</cp:coreProperties>
</file>