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375" documentId="8_{50A2320D-A701-4D43-9EC9-8C1EC60D081B}" xr6:coauthVersionLast="47" xr6:coauthVersionMax="47" xr10:uidLastSave="{E63BFAC1-07F8-40B2-86D2-7D2D39726A2E}"/>
  <bookViews>
    <workbookView xWindow="-120" yWindow="-120" windowWidth="29040" windowHeight="15840" tabRatio="500" firstSheet="2" activeTab="2"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14" i="6" l="1"/>
  <c r="E14" i="8"/>
  <c r="E48" i="8"/>
  <c r="E49" i="8"/>
  <c r="E50" i="8"/>
  <c r="E51" i="8"/>
  <c r="E52" i="8"/>
  <c r="E28" i="8"/>
  <c r="E29" i="8"/>
  <c r="E30" i="8"/>
  <c r="E31" i="8"/>
  <c r="E32" i="8"/>
  <c r="E33" i="8"/>
  <c r="E34" i="8"/>
  <c r="E35" i="8"/>
  <c r="E11" i="8"/>
  <c r="E12" i="8"/>
  <c r="E13" i="8"/>
  <c r="E15" i="8"/>
  <c r="E16" i="8"/>
  <c r="E17" i="8"/>
  <c r="E18" i="8"/>
  <c r="E19" i="8"/>
  <c r="E10" i="8"/>
  <c r="G7" i="9" l="1"/>
  <c r="D53" i="8" l="1"/>
  <c r="D36" i="8"/>
  <c r="E9" i="8" l="1"/>
  <c r="D20" i="8"/>
  <c r="E26" i="8"/>
  <c r="E36" i="8" s="1"/>
  <c r="E43" i="8"/>
  <c r="E44" i="8"/>
  <c r="E45" i="8"/>
  <c r="E46" i="8"/>
  <c r="E47" i="8"/>
  <c r="E53" i="8" l="1"/>
  <c r="E20" i="8"/>
  <c r="B4" i="9"/>
  <c r="B6" i="9"/>
  <c r="B5" i="9"/>
  <c r="J58" i="6"/>
  <c r="I58" i="6"/>
  <c r="G58" i="6"/>
  <c r="F58" i="6"/>
  <c r="D58" i="6"/>
  <c r="C58" i="6"/>
  <c r="J51" i="6"/>
  <c r="I51" i="6"/>
  <c r="G51" i="6"/>
  <c r="F51" i="6"/>
  <c r="D51" i="6"/>
  <c r="C51" i="6"/>
  <c r="J38" i="6"/>
  <c r="I38" i="6"/>
  <c r="G38" i="6"/>
  <c r="F38" i="6"/>
  <c r="D38" i="6"/>
  <c r="C38" i="6"/>
  <c r="J32" i="6"/>
  <c r="I32" i="6"/>
  <c r="G32" i="6"/>
  <c r="F32" i="6"/>
  <c r="D32" i="6"/>
  <c r="C32" i="6"/>
  <c r="J26" i="6"/>
  <c r="I26" i="6"/>
  <c r="G26" i="6"/>
  <c r="F26" i="6"/>
  <c r="D26" i="6"/>
  <c r="C26" i="6"/>
  <c r="J21" i="6"/>
  <c r="I21" i="6"/>
  <c r="G21" i="6"/>
  <c r="F21" i="6"/>
  <c r="D21" i="6"/>
  <c r="C21" i="6"/>
  <c r="J14" i="6"/>
  <c r="I14" i="6"/>
  <c r="G14" i="6"/>
  <c r="F14" i="6"/>
  <c r="D14" i="6"/>
  <c r="I60" i="6" l="1"/>
  <c r="J60" i="6"/>
  <c r="C60" i="6"/>
  <c r="D60" i="6"/>
  <c r="F60" i="6"/>
  <c r="G60" i="6"/>
  <c r="C61" i="6" l="1"/>
  <c r="C4" i="9" s="1"/>
  <c r="I61" i="6"/>
  <c r="C6" i="9" s="1"/>
  <c r="F61" i="6"/>
  <c r="C5" i="9" s="1"/>
  <c r="D6" i="9" l="1"/>
  <c r="G6" i="9" s="1"/>
  <c r="D5" i="9"/>
  <c r="G5" i="9" s="1"/>
  <c r="D4" i="9"/>
  <c r="G4" i="9" s="1"/>
</calcChain>
</file>

<file path=xl/sharedStrings.xml><?xml version="1.0" encoding="utf-8"?>
<sst xmlns="http://schemas.openxmlformats.org/spreadsheetml/2006/main" count="284" uniqueCount="193">
  <si>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</si>
  <si>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</si>
  <si>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</si>
  <si>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</si>
  <si>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</si>
  <si>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</si>
  <si>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</si>
  <si>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</si>
  <si>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</si>
  <si>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</si>
  <si>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</si>
  <si>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</si>
  <si>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</si>
  <si>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</si>
  <si>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</si>
  <si>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</si>
  <si>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Qualité des classes</t>
  </si>
  <si>
    <t>Correcteur</t>
  </si>
  <si>
    <t>Augustin</t>
  </si>
  <si>
    <t>1.1 Responsabilité</t>
  </si>
  <si>
    <t>La classe n'a qu'une responsabilitée et elle est non triviale.</t>
  </si>
  <si>
    <t>1.2 Nom</t>
  </si>
  <si>
    <t>Le nom de la classe est approprié. 
Utilisation appropriée des suffixes ({..}Component,{..}Controller, {..}Service, etc.). 
Le format à utiliser est le PascalCase</t>
  </si>
  <si>
    <t>Attention à ne pas garder des services non utiles (e.g. ExampleService)</t>
  </si>
  <si>
    <t>1.3 Attributs</t>
  </si>
  <si>
    <t>La classe ne comporte pas d'attributs inutiles (incluant des getter/setter inutiles). 
Les attributs ne représentent que des états de la classe. 
Un attribut utilisé seulement dans les tests ne devrait pas exister.</t>
  </si>
  <si>
    <t>lettersUsedOnBoard de PlaceService n'est pas utiliser; idem pour wordIsValid, wordToCheck de PointsCountingService</t>
  </si>
  <si>
    <t>game-overview.component.ts:22, play-area.component.ts:26, switch-dialog.component.ts -&gt; matDialog n'est pas utilisé, game-page.component.ts:20</t>
  </si>
  <si>
    <t>1.4 Accessibilité</t>
  </si>
  <si>
    <t>La classe minimise l'accessibilité des membres (public/private/protected)</t>
  </si>
  <si>
    <t xml:space="preserve">debugExecutionService dans CommandExecutionService (-0.1) ; chatService dans ChatboxComponent; grid dans PlaceExecutionSErvice; messages de ChatSErvice; drawGridOutdoor, changeGridStyle, changeTileSize de GridService; reserveService, getLetterPoints dans PointsCountingService; </t>
  </si>
  <si>
    <t>game-page.component.ts:19, game-page.component.ts:20,page.component.ts:31,page.component.ts:32</t>
  </si>
  <si>
    <t>1.5 Valeur par défaut</t>
  </si>
  <si>
    <t>Les valeurs par défaut des attributs de la classe sont initialisés de manière constante (soit dans le constructeur partout, soit à la définition)</t>
  </si>
  <si>
    <t>dans vos classes/command-errors vous initialisez dans constructeur et le reste des classes hors (-0.4)</t>
  </si>
  <si>
    <t>game.service.ts, reserve.service.ts -&gt; nbLettersInReserver initialisé differemment, selection-manager.service.ts</t>
  </si>
  <si>
    <t>Sous-total</t>
  </si>
  <si>
    <t>2. Qualité des fonctions</t>
  </si>
  <si>
    <t>2.1 Nom</t>
  </si>
  <si>
    <t>Les noms des fonctions sont précis et décrivent les tâches voulues. 
Le format à utiliser doit être uniforme dans tous les fichiers (camelCase, PascalCase, ...)</t>
  </si>
  <si>
    <t>2.2 Utilité</t>
  </si>
  <si>
    <t xml:space="preserve">Chaque fonction n'a qu'une seule utilité, elle ne peut pas être fragmentée en plusieurs fonctions et elle est facilement lisible. </t>
  </si>
  <si>
    <t>placeWord() de PlaceService pourrait etre fragmenter (-0.1)</t>
  </si>
  <si>
    <t>placeWord() de PlaceService pourrait etre fragmentée (-0.1)</t>
  </si>
  <si>
    <t>2.3 Nombre de paramètres</t>
  </si>
  <si>
    <t>Les fonctions minimisent les paramètres en entrée (pas plus de trois).
Utilisation d'interfaces ou de classe pour des paramètres pouvant être regroupé logiquement.</t>
  </si>
  <si>
    <t>game-overview.component.ts:53, grid.service.ts:182, grid.service.ts:122, points-counting.service.ts:34</t>
  </si>
  <si>
    <t>2.4 Fonction pure</t>
  </si>
  <si>
    <t>Les fonctions sont pures lorsque possible. Les effets secondaires sont minimisés</t>
  </si>
  <si>
    <t>2.5 Utilisation des paramètres</t>
  </si>
  <si>
    <t>Tous les paramètres de fonction sont utilisés</t>
  </si>
  <si>
    <t>3. Exceptions</t>
  </si>
  <si>
    <t>Correcteur : Augustin</t>
  </si>
  <si>
    <t>SamSam</t>
  </si>
  <si>
    <t>3.1 Messages d'erreurs</t>
  </si>
  <si>
    <t>Les exceptions sont claires et spécifiques (Pas d'erreurs génériques). Les messages d'erreur affichés à l'utilisateur sont compréhensible pour l'utilisateur moyen (pas de code d'erreur serveur, mais plutôt un message descriptif du genre "Un problème est survenu lors de la sauvegarde du dessin")</t>
  </si>
  <si>
    <t>3.2 Valeurs limites</t>
  </si>
  <si>
    <t>Toute fonction doit gérer les valeurs limites de leurs paramètres</t>
  </si>
  <si>
    <t>La meilleur facon de gérer les exceptions c'est de ne pas en gérer. À part dans les cas des appels HTTP il y a toujours une solution meilleur que de lancer des exceptions</t>
  </si>
  <si>
    <t>3.3 Code asynchrone</t>
  </si>
  <si>
    <t>Tout code asynchrone (Promise, Observable ou Event) doit être géré adéquatement.</t>
  </si>
  <si>
    <t>return await this.placeExecutionService.execute(parameters, isCalledThoughtChat); dans command-execution.service. pas besoin de return un await, juste retourner la promise -0.1</t>
  </si>
  <si>
    <t>4. Variables</t>
  </si>
  <si>
    <t>4.1 Groupement des constantes</t>
  </si>
  <si>
    <t xml:space="preserve">Les constantes sont regroupées en groupes logiques. Des variables d'environnement sont utilisées plutôt que des constantes pour les valeurs en lien avec l'environnement de déploiement (par exemple, SERVER_URL). </t>
  </si>
  <si>
    <t>room.service.ts:35 -&gt; A mettre dans le fichier d'environnement; Regrouper les couleurs dans des fichiers de constantes; Les constantes TILE et bonuses ont été définies mais leur valeur est répétée dans l'application</t>
  </si>
  <si>
    <t>4.2 Utilisation de constantes</t>
  </si>
  <si>
    <t>Les constantes doivent être utilisées seulement dans un contexte lié à la logique d'affaire. (mauvais exemple: const DEUX = 2, bon exemple : const WAIT_TIME = 5000)</t>
  </si>
  <si>
    <t>4.3 Variables locales</t>
  </si>
  <si>
    <t xml:space="preserve">L'utilisation d'une variable locale (let ou const) doit être justifiée par son utilisation. </t>
  </si>
  <si>
    <t>4.4 Nom</t>
  </si>
  <si>
    <t>Les variables et les constantes ont des noms explicites et sont uniformes dans tous les fichiers. Le format à utiliser pour les variables est le camelCase et pour les constantes est SCREAMING_SNAKE_CASE. La troncation des noms ne doit pas être excessive. (ex: utiliser background au lieu de seulement bg)</t>
  </si>
  <si>
    <t>board.ts : tiles est pas en screaming snake case (-0.1); dans GridService : vos variables const en screaming snake case L28-34 (-0.4) et idem pour RackService L84-87 (-0.4) alors que dans les autres fichiers elles sont en camelCase;</t>
  </si>
  <si>
    <t>board-constant.ts:9</t>
  </si>
  <si>
    <t>5. Expression booléennes</t>
  </si>
  <si>
    <t>5.1 Expressions</t>
  </si>
  <si>
    <t>Les expression booléennes ne sont pas comparées à true ou false</t>
  </si>
  <si>
    <t>place-selection.service.ts:226</t>
  </si>
  <si>
    <t>5.2 Logique booléenne négative</t>
  </si>
  <si>
    <t>Minimiser la logique booléenne négative (ex: éviter "if (!notFound(...))")</t>
  </si>
  <si>
    <t>5.3 Opérateurs ternaires</t>
  </si>
  <si>
    <t>Utilisation des opérateurs ternaires dans les bon scénario</t>
  </si>
  <si>
    <t>points-counting.service.ts:44, reserve.service.ts:86, selection-manager.service.ts:154, selection-manager.service.ts:146,virtual-player.service.ts:179</t>
  </si>
  <si>
    <t>5.4 Prédicats</t>
  </si>
  <si>
    <t>Pas d'expressions booléennes complexes. 
Des prédicats sont utilisés pour simplifier les conditions complexes</t>
  </si>
  <si>
    <t>L118,L121,L144,L147 de VerifySErvice (-0.4)</t>
  </si>
  <si>
    <t>6. Qualité générale</t>
  </si>
  <si>
    <t>6.1 Arborescence et kebab-case</t>
  </si>
  <si>
    <t>Le projet suit une arborescence de fichier uniforme et stucturée (regroupement par objectifs des fichiers et par module). Les fichiers et dossiers doivent respecter le kebab-case.</t>
  </si>
  <si>
    <t>6.2 Sépration TS, HTML, CSS</t>
  </si>
  <si>
    <t>Il y a une séparation entre le code Typescript, HTML et CSS.</t>
  </si>
  <si>
    <t>Evitez d'avoir style dans votre html (play-area.component.html)</t>
  </si>
  <si>
    <t>6.3 Indentation et organisation</t>
  </si>
  <si>
    <t>Le code est correctement indenté et organisé en groupes logiques.</t>
  </si>
  <si>
    <t>6.4 Langue de programmation</t>
  </si>
  <si>
    <t>La langue utilisée pour le nom des variables, des classes et des fonctions doit être uniforme pour tout le code source (les commentaires peuvent différer de la langue du code source mais doivent tout de même rester uniformes)</t>
  </si>
  <si>
    <t>letter.ts:5 ; Le code est en Anglais donc garder les commentaires en Anglais</t>
  </si>
  <si>
    <t>melange commentaires anglais/francais: -0.25 (ex: timer.service.ts et reste francais)</t>
  </si>
  <si>
    <t>6.5 Commentaires</t>
  </si>
  <si>
    <t>Les commentaires, lorsque présents sont pertinents</t>
  </si>
  <si>
    <t>rack.service.ts; reserve.service.ts; place-execution-service.ts:41; debug-execution.service.ts:8; Code mort Enlever les parties de code pas utiles (comme material page); chat.service.ts:12 Ligne inutile; grid.service.ts:182 Ligne inutile</t>
  </si>
  <si>
    <t>-1: commentaires inutiles app.component.ts, board.ts, play-area.component, game-page.component, quit-confirmation-dialog.component...etc</t>
  </si>
  <si>
    <t>6.6 Enums</t>
  </si>
  <si>
    <t>Le programme utilise des enums lorsqu'elles sont nécessaires</t>
  </si>
  <si>
    <t>chat.ts:6 Sender devrait être une enum; exchange-enums.ts:1; ExchangeLimits ne devrait pas être une enum</t>
  </si>
  <si>
    <t>6.7 Utilisation des classes et interfaces</t>
  </si>
  <si>
    <t>Les objets anonymes Javascript ne sont pas utilisés, des classes ou des interfaces sont utilisés</t>
  </si>
  <si>
    <t>6.8 Duplication</t>
  </si>
  <si>
    <t>Il n'y a pas de duplication de code.</t>
  </si>
  <si>
    <t xml:space="preserve">rack.service.ts:13 </t>
  </si>
  <si>
    <t>beaucoup de duplications logiques entre verification horizontale/verticale dans verify.service (-0.25); getLetterCombosFromGrid() dans virtual-player.service (-0.25)</t>
  </si>
  <si>
    <t>6.9 ESLint</t>
  </si>
  <si>
    <t>Aucune erreur ESLint non justifiée. (Des commentaires TODO sont acceptables). (25% de la note sera retirée par type d'erreur présente)
L'utilisation raisonnable de eslint:disable est tolérée dans les fichiers spec.ts.</t>
  </si>
  <si>
    <t>app.component.ts:1</t>
  </si>
  <si>
    <t xml:space="preserve">6.10 Imbrication </t>
  </si>
  <si>
    <t>Les structures conditionnelles réduisent l'imbrication lorsque possible (reduce nesting).</t>
  </si>
  <si>
    <t>chatbox.component.ts:34 chatbox.component.ts:73  game-overview.component.ts:55 rack.service.ts:35 rack.service.ts:96</t>
  </si>
  <si>
    <t>replaceLetter() dans rack.service 3 niveaux de nestings -0.1; idem dans tryPossibility() -0.1</t>
  </si>
  <si>
    <t>6.11 Performance</t>
  </si>
  <si>
    <t>Le logiciel a une performance acceptable.</t>
  </si>
  <si>
    <t>7. Gestion de versions</t>
  </si>
  <si>
    <t>7.1 TAG</t>
  </si>
  <si>
    <t>La branche de production possède le bon TAG pour les remises de sprint (sprint1, sprint2, sprint3)</t>
  </si>
  <si>
    <t>7.2 Commit</t>
  </si>
  <si>
    <t>Chaque commit concerne une seule "issue" et les messages sont pertinents et suffisamment descriptifs pour chaque commit</t>
  </si>
  <si>
    <t>7.3 Branches mortes</t>
  </si>
  <si>
    <t>Le repo git ne contient pas de branches mortes (stale branches).</t>
  </si>
  <si>
    <t>N'oubliez pas de supprimer vos branches après les avoir merge</t>
  </si>
  <si>
    <t>7.4 Gitlab</t>
  </si>
  <si>
    <t>Bonne utilisation de Gitlab : des Merge Requests sont utilisées pour fusionner vers la branche de production, des politiques de branches sont mises en place, 
des commentaires sont ajoutés sur les Merge Requests pour documenter les demandes de changement lors du feedback, 
les Merge Requests sont approuvé par au moins un membre de l'équipe avant la fusion
les issues sont mises à jour, etc.</t>
  </si>
  <si>
    <t xml:space="preserve">Beaucoup de merge requests sans approval et certaines ne passent pas la pipeline. Pas de commentaires sur les merge requests. </t>
  </si>
  <si>
    <t>7.5 Fichiers</t>
  </si>
  <si>
    <t>Le repo git ne contient que les fichiers nécessaires. (pas de dossier node_modules ou coverage. Les fichiers package-lock.json et package.json ne se retrouvent que dans les dossiers client et server)</t>
  </si>
  <si>
    <t>Total QA sprint</t>
  </si>
  <si>
    <t>Note QA sprint</t>
  </si>
  <si>
    <t>Fonctionnalités</t>
  </si>
  <si>
    <t>Numéro de révision (SHA)</t>
  </si>
  <si>
    <t>Fonctionnalité</t>
  </si>
  <si>
    <t>Testé</t>
  </si>
  <si>
    <t>Note finale</t>
  </si>
  <si>
    <t>1.1 Point d'entrée de l'application</t>
  </si>
  <si>
    <t>Sami</t>
  </si>
  <si>
    <t>1.2 Initialisation d'une nouvelle partie (mode solo)</t>
  </si>
  <si>
    <t>-0.1 : on enleve de la reserve que 7 lettres du joueur et pas les 7 autres du joueur virtuel; -0.1: le joueur reel commence toujours son tour</t>
  </si>
  <si>
    <t>1.3 Mode de jeu classique - Joueur Virtuel débutant</t>
  </si>
  <si>
    <t>- Le joueur virtuel ne pose aucune action. Je suppose que la fonctionnalité n'a pas été implémentée
- Les commandes qui sont appelées ne sont pas testées</t>
  </si>
  <si>
    <t>1.4 Validation locale des mots</t>
  </si>
  <si>
    <t>- Lorsque je place un mot non valide et adjencent au mots déja formés, les mots déja formé disparaissent suite à l'échec de la validation
- Directement au début de la partie, tout mot doit valoir double car placé sur la case H8. Ce n'est pas le cas
- Beaucoup de branches importantes et non testées</t>
  </si>
  <si>
    <t>1.5 Vue de jeu</t>
  </si>
  <si>
    <t>1.6 Boite de communication</t>
  </si>
  <si>
    <t>Le système doit replacer automatiquement la barre de défilement lorsqu'un nouveau message est ajouté en bas de l'espace d'affichage : -0.1, avec beaucoup de messages ce requis ne marche pas</t>
  </si>
  <si>
    <t>1.7 Placer des lettres (commande seulement)</t>
  </si>
  <si>
    <t>- Supposons par exemple que le mot "air" est déjà sur le plateau et je veux ajouter de par et d'autres des lettres pour obtenir le mot "maires". Ce cas n'est pas bien géré par votre application. Qui fait donc que la reserve est mal géré pour ce cas. Les poids des lettres spéciales sont remplacées par ceux de leur vraies valeurs.
- La commande ne doit pas être accessible lorsque ce n'est pas le tour du joueur.</t>
  </si>
  <si>
    <t>1. Échanger des lettres (commande seulement)</t>
  </si>
  <si>
    <t xml:space="preserve">La commande ne doit pas être accessible lorsque ce n'est pas le tour du joueur. (-0.1) ; Le système doit présenter un affichage dans la boite de communication avec le nom de l'adversaire, commande et nombre de lettres échangées après une commande validée si la commande est lancée par l'adversaire/joueur . (-0.2) et  </t>
  </si>
  <si>
    <t>1.9 Passer son tour</t>
  </si>
  <si>
    <t>1.10 Fin de partie</t>
  </si>
  <si>
    <t>J'ai eu du mal à trouver une logique en rapport avec la fin de partie</t>
  </si>
  <si>
    <t>1.11 Commandes débug</t>
  </si>
  <si>
    <t>Note finale pour le sprint</t>
  </si>
  <si>
    <t>Crash</t>
  </si>
  <si>
    <t>Erreur de build</t>
  </si>
  <si>
    <t>2.1 Mode multijoueur</t>
  </si>
  <si>
    <t>Augustin &amp; Sami</t>
  </si>
  <si>
    <t>Problèmes de synchronisation : Des fois un joeur recoit un message de fin de partie et pas l'autre.
La liste des rooms est parfois incohérente
La déconnection de joueur n'est pas bien gérée
On peut jouer avec les mêmes noms</t>
  </si>
  <si>
    <t>2.2 Clavarder</t>
  </si>
  <si>
    <t>chat-box.component.ts (Tests ne marchent)</t>
  </si>
  <si>
    <t>2.3 Validation des mots sur le serveur</t>
  </si>
  <si>
    <t>On ne voit aucune logique en rapport avec la validation sur le serveur</t>
  </si>
  <si>
    <t>2.4 Paramètres de partie (minuterie et mode aléatoire)</t>
  </si>
  <si>
    <t>2.5 Initialisation d'une nouvelle partie (mode multijoueur)</t>
  </si>
  <si>
    <t>Après avoir abandonné une partie, quand on demarre une nouvelle partie, on revient à l'ancienne
Il est possible de rejoindre une partie non disponible quand le joueur qui l'a cree passe en mode solo
On s'attend à pouvoir joindre une partie sans en créer une</t>
  </si>
  <si>
    <t>2.6 Placer des lettres</t>
  </si>
  <si>
    <t>La partie du sprint 2 n'a pas été suffisament testée</t>
  </si>
  <si>
    <t>2.7 Échanger des lettres</t>
  </si>
  <si>
    <t>SelectionManagerService et ExchangeService n´ont pas et tester donc la feature ná pas ete tester</t>
  </si>
  <si>
    <t>2.8 Abandonner une partie</t>
  </si>
  <si>
    <t>Le systeme ne declare pas le gagnant quand on abandonne la partie</t>
  </si>
  <si>
    <t>2.9 Manipuler les lettres du chevalet</t>
  </si>
  <si>
    <t>rack-letters-manipulation.service.ts n´a pas ete tester</t>
  </si>
  <si>
    <t>2.10 Commande réserve</t>
  </si>
  <si>
    <t>Ne build pas</t>
  </si>
  <si>
    <t>Anciennes fonctionnalités brisées</t>
  </si>
  <si>
    <t>3.1 Meilleurs scores</t>
  </si>
  <si>
    <t>3.2 Mode admin</t>
  </si>
  <si>
    <t>3.3. Joueur virtuel expert</t>
  </si>
  <si>
    <t>3.4 Mode LOG2990 - Objectifs publics</t>
  </si>
  <si>
    <t>3.5 Mode LOG2990 - Objectifs privés</t>
  </si>
  <si>
    <t>3.6 Placement aléatoire dans une partie</t>
  </si>
  <si>
    <t>3.7 Téléverser un nouveau dictionnaire</t>
  </si>
  <si>
    <t>3.8 Paramètres de partie (dictionnaire)</t>
  </si>
  <si>
    <t>3.9 Abandonner une partie multijoueur</t>
  </si>
  <si>
    <t>3.10 Commande aide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</si>
</sst>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theme="1"/>
      <name val="Calibri"/>
      <scheme val="minor"/>
    </font>
    <font>
      <b/>
      <sz val="11"/>
      <color rgb="FF3F3F3F"/>
      <name val="Calibri"/>
      <scheme val="minor"/>
    </font>
    <font>
      <b/>
      <sz val="16"/>
      <color rgb="FF000000"/>
      <name val="Calibri"/>
      <family val="2"/>
      <charset val="1"/>
    </font>
    <font>
      <b/>
      <sz val="11"/>
      <color theme="1"/>
      <name val="Calibri"/>
      <family val="2"/>
      <scheme val="minor"/>
    </font>
    <font>
      <sz val="14"/>
      <color rgb="FF000000"/>
      <name val="Calibri"/>
      <family val="2"/>
    </font>
    <font>
      <sz val="11"/>
      <color rgb="FF000000"/>
      <name val="Calibri"/>
      <family val="2"/>
    </font>
    <font>
      <b/>
      <sz val="11"/>
      <color rgb="FF000000"/>
      <name val="Calibri"/>
      <family val="2"/>
    </font>
    <font>
      <b/>
      <sz val="14"/>
      <color rgb="FF000000"/>
      <name val="Calibri"/>
      <family val="2"/>
    </font>
    <font>
      <b/>
      <sz val="12"/>
      <color rgb="FF000000"/>
      <name val="Calibri"/>
      <family val="2"/>
    </font>
    <font>
      <b/>
      <sz val="18"/>
      <color theme="1"/>
      <name val="Calibri"/>
      <family val="2"/>
      <scheme val="minor"/>
    </font>
  </fonts>
  <fills count="24">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s>
  <borders count="4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top style="medium">
        <color rgb="FF000000"/>
      </top>
      <bottom style="medium">
        <color rgb="FF000000"/>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
      <left style="medium">
        <color rgb="FF000000"/>
      </left>
      <right style="medium">
        <color rgb="FF000000"/>
      </right>
      <top style="medium">
        <color rgb="FF000000"/>
      </top>
      <bottom style="medium">
        <color rgb="FF000000"/>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style="thin">
        <color auto="1"/>
      </left>
      <right/>
      <top/>
      <bottom style="thin">
        <color auto="1"/>
      </bottom>
      <diagonal/>
    </border>
  </borders>
  <cellStyleXfs count="7">
    <xf numFmtId="0" fontId="0" fillId="0" borderId="0"/>
    <xf numFmtId="9" fontId="4" fillId="0" borderId="0" applyBorder="0" applyProtection="0"/>
    <xf numFmtId="0" fontId="2" fillId="2" borderId="0" applyBorder="0" applyProtection="0"/>
    <xf numFmtId="0" fontId="9" fillId="3" borderId="26"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9">
    <xf numFmtId="0" fontId="0" fillId="0" borderId="0" xfId="0"/>
    <xf numFmtId="0" fontId="0" fillId="0" borderId="0" xfId="0" applyAlignment="1">
      <alignment wrapText="1"/>
    </xf>
    <xf numFmtId="0" fontId="0" fillId="0" borderId="0" xfId="0" applyAlignment="1">
      <alignment horizontal="center"/>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9" fillId="3" borderId="26" xfId="3" applyAlignment="1">
      <alignment horizontal="center" vertical="center"/>
    </xf>
    <xf numFmtId="0" fontId="0" fillId="7" borderId="28" xfId="0" applyFill="1" applyBorder="1" applyAlignment="1">
      <alignment horizontal="center"/>
    </xf>
    <xf numFmtId="0" fontId="0" fillId="7" borderId="20" xfId="0" applyFill="1" applyBorder="1" applyAlignment="1">
      <alignment horizontal="center"/>
    </xf>
    <xf numFmtId="2" fontId="0" fillId="0" borderId="0" xfId="0" applyNumberFormat="1" applyAlignment="1">
      <alignment horizontal="center"/>
    </xf>
    <xf numFmtId="1" fontId="0" fillId="0" borderId="0" xfId="0" applyNumberFormat="1" applyAlignment="1">
      <alignment horizontal="center"/>
    </xf>
    <xf numFmtId="10" fontId="0" fillId="7" borderId="28" xfId="0" applyNumberFormat="1" applyFill="1" applyBorder="1" applyAlignment="1">
      <alignment horizontal="center"/>
    </xf>
    <xf numFmtId="0" fontId="3" fillId="0" borderId="0" xfId="0" applyFont="1"/>
    <xf numFmtId="0" fontId="10" fillId="0" borderId="0" xfId="0" applyFont="1"/>
    <xf numFmtId="0" fontId="0" fillId="0" borderId="0" xfId="0" applyAlignment="1">
      <alignment horizontal="left" wrapText="1"/>
    </xf>
    <xf numFmtId="0" fontId="3" fillId="0" borderId="4" xfId="0" applyFont="1" applyBorder="1" applyAlignment="1">
      <alignment horizontal="center" vertical="center" wrapText="1"/>
    </xf>
    <xf numFmtId="0" fontId="15" fillId="0" borderId="0" xfId="0" applyFont="1" applyAlignment="1">
      <alignment vertical="center" wrapText="1"/>
    </xf>
    <xf numFmtId="0" fontId="12" fillId="0" borderId="0" xfId="0" applyFont="1"/>
    <xf numFmtId="49" fontId="0" fillId="0" borderId="15" xfId="0" applyNumberFormat="1" applyBorder="1" applyAlignment="1">
      <alignment horizontal="left" vertical="center" wrapText="1"/>
    </xf>
    <xf numFmtId="0" fontId="3" fillId="8" borderId="24" xfId="0" applyFont="1" applyFill="1" applyBorder="1" applyAlignment="1">
      <alignment horizontal="center" vertical="center" wrapText="1"/>
    </xf>
    <xf numFmtId="0" fontId="3" fillId="8" borderId="25"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25" xfId="0" applyFont="1" applyFill="1" applyBorder="1" applyAlignment="1">
      <alignment horizontal="center" vertical="center" wrapText="1"/>
    </xf>
    <xf numFmtId="0" fontId="3" fillId="13" borderId="24" xfId="0" applyFont="1" applyFill="1" applyBorder="1" applyAlignment="1">
      <alignment horizontal="center" vertical="center" wrapText="1"/>
    </xf>
    <xf numFmtId="0" fontId="3" fillId="13" borderId="25" xfId="0" applyFont="1" applyFill="1" applyBorder="1" applyAlignment="1">
      <alignment horizontal="center" vertical="center" wrapText="1"/>
    </xf>
    <xf numFmtId="0" fontId="3" fillId="9" borderId="17" xfId="0" applyFont="1" applyFill="1" applyBorder="1" applyAlignment="1">
      <alignment horizontal="left" vertical="center" wrapText="1"/>
    </xf>
    <xf numFmtId="0" fontId="3" fillId="8" borderId="17" xfId="0" applyFont="1" applyFill="1" applyBorder="1" applyAlignment="1">
      <alignment horizontal="left" vertical="center" wrapText="1"/>
    </xf>
    <xf numFmtId="0" fontId="3" fillId="13" borderId="13" xfId="0" applyFont="1" applyFill="1" applyBorder="1" applyAlignment="1">
      <alignment horizontal="left" vertical="center" wrapText="1"/>
    </xf>
    <xf numFmtId="49" fontId="0" fillId="0" borderId="34" xfId="0" applyNumberFormat="1" applyBorder="1" applyAlignment="1">
      <alignment horizontal="left" vertical="center" wrapText="1"/>
    </xf>
    <xf numFmtId="0" fontId="0" fillId="8" borderId="34" xfId="0" applyFill="1" applyBorder="1" applyAlignment="1">
      <alignment horizontal="center" vertical="center" wrapText="1"/>
    </xf>
    <xf numFmtId="0" fontId="0" fillId="9" borderId="34" xfId="0" applyFill="1" applyBorder="1" applyAlignment="1">
      <alignment horizontal="center" vertical="center" wrapText="1"/>
    </xf>
    <xf numFmtId="0" fontId="0" fillId="15" borderId="34" xfId="0" applyFill="1" applyBorder="1" applyAlignment="1">
      <alignment horizontal="center" vertical="center" wrapText="1"/>
    </xf>
    <xf numFmtId="0" fontId="0" fillId="8" borderId="16" xfId="0" applyFill="1" applyBorder="1" applyAlignment="1">
      <alignment horizontal="center" vertical="center" wrapText="1"/>
    </xf>
    <xf numFmtId="0" fontId="0" fillId="8" borderId="38" xfId="0" applyFill="1" applyBorder="1" applyAlignment="1">
      <alignment horizontal="left" vertical="center" wrapText="1"/>
    </xf>
    <xf numFmtId="0" fontId="0" fillId="9" borderId="16" xfId="0" applyFill="1" applyBorder="1" applyAlignment="1">
      <alignment horizontal="center" vertical="center" wrapText="1"/>
    </xf>
    <xf numFmtId="0" fontId="0" fillId="9" borderId="38" xfId="0" applyFill="1" applyBorder="1" applyAlignment="1">
      <alignment horizontal="left" vertical="center" wrapText="1"/>
    </xf>
    <xf numFmtId="0" fontId="0" fillId="13" borderId="16" xfId="0" applyFill="1" applyBorder="1" applyAlignment="1">
      <alignment horizontal="center" vertical="center" wrapText="1"/>
    </xf>
    <xf numFmtId="0" fontId="0" fillId="15" borderId="38" xfId="0" applyFill="1" applyBorder="1" applyAlignment="1">
      <alignment horizontal="left" vertical="center" wrapText="1"/>
    </xf>
    <xf numFmtId="0" fontId="13" fillId="8" borderId="34" xfId="0" applyFont="1" applyFill="1" applyBorder="1" applyAlignment="1">
      <alignment horizontal="center" vertical="center" wrapText="1"/>
    </xf>
    <xf numFmtId="0" fontId="13" fillId="9" borderId="34"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5" borderId="34"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13" fillId="15" borderId="38" xfId="0" applyFont="1" applyFill="1" applyBorder="1" applyAlignment="1">
      <alignment horizontal="left" vertical="center" wrapText="1"/>
    </xf>
    <xf numFmtId="0" fontId="0" fillId="8" borderId="29" xfId="0" applyFill="1" applyBorder="1" applyAlignment="1">
      <alignment horizontal="center" vertical="center" wrapText="1"/>
    </xf>
    <xf numFmtId="0" fontId="0" fillId="9" borderId="29"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41" xfId="0" applyFill="1" applyBorder="1" applyAlignment="1">
      <alignment horizontal="left" vertical="center" wrapText="1"/>
    </xf>
    <xf numFmtId="0" fontId="0" fillId="8" borderId="40" xfId="0" applyFill="1" applyBorder="1" applyAlignment="1">
      <alignment horizontal="center" vertical="center" wrapText="1"/>
    </xf>
    <xf numFmtId="0" fontId="0" fillId="8" borderId="41" xfId="0" applyFill="1" applyBorder="1" applyAlignment="1">
      <alignment horizontal="left" vertical="center" wrapText="1"/>
    </xf>
    <xf numFmtId="0" fontId="0" fillId="9" borderId="40" xfId="0" applyFill="1" applyBorder="1" applyAlignment="1">
      <alignment horizontal="center" vertical="center" wrapText="1"/>
    </xf>
    <xf numFmtId="0" fontId="0" fillId="9" borderId="41" xfId="0" applyFill="1" applyBorder="1" applyAlignment="1">
      <alignment horizontal="left" vertical="center" wrapText="1"/>
    </xf>
    <xf numFmtId="0" fontId="0" fillId="13" borderId="40" xfId="0" applyFill="1" applyBorder="1" applyAlignment="1">
      <alignment horizontal="center" vertical="center" wrapText="1"/>
    </xf>
    <xf numFmtId="49" fontId="0" fillId="0" borderId="15" xfId="0" applyNumberFormat="1" applyBorder="1" applyAlignment="1">
      <alignment vertical="center" wrapText="1"/>
    </xf>
    <xf numFmtId="49" fontId="0" fillId="0" borderId="34" xfId="0" applyNumberFormat="1" applyBorder="1" applyAlignment="1">
      <alignment vertical="center" wrapText="1"/>
    </xf>
    <xf numFmtId="0" fontId="13" fillId="16" borderId="9" xfId="0" applyFont="1" applyFill="1" applyBorder="1" applyAlignment="1">
      <alignment vertical="center"/>
    </xf>
    <xf numFmtId="0" fontId="13" fillId="16" borderId="19" xfId="0" applyFont="1" applyFill="1" applyBorder="1" applyAlignment="1">
      <alignment vertical="center" wrapText="1"/>
    </xf>
    <xf numFmtId="0" fontId="13" fillId="16" borderId="21" xfId="0" applyFont="1" applyFill="1" applyBorder="1" applyAlignment="1">
      <alignment vertical="center" wrapText="1"/>
    </xf>
    <xf numFmtId="0" fontId="13" fillId="8" borderId="29" xfId="0" applyFont="1" applyFill="1" applyBorder="1" applyAlignment="1">
      <alignment horizontal="center" vertical="center" wrapText="1"/>
    </xf>
    <xf numFmtId="0" fontId="0" fillId="8" borderId="10" xfId="0" applyFill="1" applyBorder="1" applyAlignment="1">
      <alignment horizontal="center" vertical="center" wrapText="1"/>
    </xf>
    <xf numFmtId="0" fontId="0" fillId="8" borderId="33" xfId="0" applyFill="1" applyBorder="1" applyAlignment="1">
      <alignment horizontal="center" vertical="center" wrapText="1"/>
    </xf>
    <xf numFmtId="0" fontId="0" fillId="8" borderId="42" xfId="0" applyFill="1" applyBorder="1" applyAlignment="1">
      <alignment horizontal="left" vertical="center" wrapText="1"/>
    </xf>
    <xf numFmtId="0" fontId="13" fillId="8" borderId="38" xfId="0" applyFont="1" applyFill="1" applyBorder="1" applyAlignment="1">
      <alignment horizontal="left" vertical="center" wrapText="1"/>
    </xf>
    <xf numFmtId="0" fontId="13" fillId="9" borderId="29" xfId="0" applyFont="1" applyFill="1" applyBorder="1" applyAlignment="1">
      <alignment horizontal="center" vertical="center" wrapText="1"/>
    </xf>
    <xf numFmtId="0" fontId="13" fillId="9" borderId="29" xfId="0" applyFont="1" applyFill="1" applyBorder="1" applyAlignment="1">
      <alignment horizontal="left" vertical="center" wrapText="1"/>
    </xf>
    <xf numFmtId="0" fontId="0" fillId="9" borderId="10" xfId="0" applyFill="1" applyBorder="1" applyAlignment="1">
      <alignment horizontal="center" vertical="center" wrapText="1"/>
    </xf>
    <xf numFmtId="0" fontId="0" fillId="9" borderId="33" xfId="0" applyFill="1" applyBorder="1" applyAlignment="1">
      <alignment horizontal="center" vertical="center" wrapText="1"/>
    </xf>
    <xf numFmtId="0" fontId="0" fillId="9" borderId="42" xfId="0" applyFill="1" applyBorder="1" applyAlignment="1">
      <alignment horizontal="left" vertical="center" wrapText="1"/>
    </xf>
    <xf numFmtId="0" fontId="13" fillId="9" borderId="16" xfId="0" applyFont="1" applyFill="1" applyBorder="1" applyAlignment="1">
      <alignment horizontal="center" vertical="center" wrapText="1"/>
    </xf>
    <xf numFmtId="0" fontId="13" fillId="9" borderId="38" xfId="0" applyFont="1" applyFill="1" applyBorder="1" applyAlignment="1">
      <alignment horizontal="left" vertical="center" wrapText="1"/>
    </xf>
    <xf numFmtId="0" fontId="13" fillId="15" borderId="29" xfId="0" applyFont="1" applyFill="1" applyBorder="1" applyAlignment="1">
      <alignment horizontal="center" vertical="center" wrapText="1"/>
    </xf>
    <xf numFmtId="0" fontId="0" fillId="13" borderId="10" xfId="0" applyFill="1" applyBorder="1" applyAlignment="1">
      <alignment horizontal="center" vertical="center" wrapText="1"/>
    </xf>
    <xf numFmtId="0" fontId="0" fillId="15" borderId="33" xfId="0" applyFill="1" applyBorder="1" applyAlignment="1">
      <alignment horizontal="center" vertical="center" wrapText="1"/>
    </xf>
    <xf numFmtId="0" fontId="0" fillId="15" borderId="42" xfId="0" applyFill="1" applyBorder="1" applyAlignment="1">
      <alignment horizontal="left" vertical="center" wrapText="1"/>
    </xf>
    <xf numFmtId="0" fontId="13" fillId="13" borderId="16" xfId="0" applyFont="1" applyFill="1" applyBorder="1" applyAlignment="1">
      <alignment horizontal="center" vertical="center" wrapText="1"/>
    </xf>
    <xf numFmtId="49" fontId="0" fillId="0" borderId="43" xfId="0" applyNumberFormat="1" applyBorder="1" applyAlignment="1">
      <alignment horizontal="left" vertical="center" wrapText="1"/>
    </xf>
    <xf numFmtId="49" fontId="0" fillId="0" borderId="29" xfId="0" applyNumberFormat="1" applyBorder="1" applyAlignment="1">
      <alignment horizontal="left" vertical="center" wrapText="1"/>
    </xf>
    <xf numFmtId="49" fontId="0" fillId="0" borderId="10" xfId="0" applyNumberFormat="1" applyBorder="1" applyAlignment="1">
      <alignment horizontal="left" vertical="center" wrapText="1"/>
    </xf>
    <xf numFmtId="49" fontId="0" fillId="0" borderId="42"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38" xfId="0" applyNumberFormat="1" applyBorder="1" applyAlignment="1">
      <alignment horizontal="left" vertical="center" wrapText="1"/>
    </xf>
    <xf numFmtId="0" fontId="13" fillId="8" borderId="10" xfId="0" applyFont="1" applyFill="1" applyBorder="1" applyAlignment="1">
      <alignment horizontal="center" vertical="center" wrapText="1"/>
    </xf>
    <xf numFmtId="0" fontId="13" fillId="8" borderId="33" xfId="0" applyFont="1" applyFill="1" applyBorder="1" applyAlignment="1">
      <alignment horizontal="center" vertical="center" wrapText="1"/>
    </xf>
    <xf numFmtId="0" fontId="13" fillId="8" borderId="42" xfId="0" applyFont="1" applyFill="1" applyBorder="1" applyAlignment="1">
      <alignment horizontal="left" vertical="center" wrapText="1"/>
    </xf>
    <xf numFmtId="0" fontId="16" fillId="8" borderId="12" xfId="0" applyFont="1" applyFill="1" applyBorder="1" applyAlignment="1">
      <alignment horizontal="center" vertical="center" wrapText="1"/>
    </xf>
    <xf numFmtId="0" fontId="16" fillId="8" borderId="31" xfId="0" applyFont="1" applyFill="1" applyBorder="1" applyAlignment="1">
      <alignment horizontal="center" vertical="center" wrapText="1"/>
    </xf>
    <xf numFmtId="0" fontId="16" fillId="8" borderId="39" xfId="0" applyFont="1" applyFill="1" applyBorder="1" applyAlignment="1">
      <alignment horizontal="left" vertical="center" wrapText="1"/>
    </xf>
    <xf numFmtId="0" fontId="16" fillId="9" borderId="12" xfId="0" applyFont="1" applyFill="1" applyBorder="1" applyAlignment="1">
      <alignment horizontal="center" vertical="center" wrapText="1"/>
    </xf>
    <xf numFmtId="0" fontId="16" fillId="9" borderId="31" xfId="0" applyFont="1" applyFill="1" applyBorder="1" applyAlignment="1">
      <alignment horizontal="center" vertical="center" wrapText="1"/>
    </xf>
    <xf numFmtId="0" fontId="16" fillId="9" borderId="39" xfId="0" applyFont="1" applyFill="1" applyBorder="1" applyAlignment="1">
      <alignment horizontal="left" vertical="center" wrapText="1"/>
    </xf>
    <xf numFmtId="0" fontId="16" fillId="13" borderId="12" xfId="0" applyFont="1" applyFill="1" applyBorder="1" applyAlignment="1">
      <alignment horizontal="center" vertical="center" wrapText="1"/>
    </xf>
    <xf numFmtId="0" fontId="16" fillId="13" borderId="31" xfId="0" applyFont="1" applyFill="1" applyBorder="1" applyAlignment="1">
      <alignment horizontal="center" vertical="center" wrapText="1"/>
    </xf>
    <xf numFmtId="0" fontId="16" fillId="13" borderId="39" xfId="0" applyFont="1" applyFill="1" applyBorder="1" applyAlignment="1">
      <alignment horizontal="left" vertical="center" wrapText="1"/>
    </xf>
    <xf numFmtId="0" fontId="16" fillId="0" borderId="0" xfId="0" applyFont="1" applyAlignment="1">
      <alignment horizontal="center" vertical="center" wrapText="1"/>
    </xf>
    <xf numFmtId="0" fontId="16" fillId="0" borderId="0" xfId="0" applyFont="1"/>
    <xf numFmtId="0" fontId="16" fillId="8" borderId="11" xfId="0" applyFont="1" applyFill="1" applyBorder="1" applyAlignment="1">
      <alignment horizontal="center" vertical="center" wrapText="1"/>
    </xf>
    <xf numFmtId="0" fontId="16" fillId="8" borderId="30" xfId="0" applyFont="1" applyFill="1" applyBorder="1" applyAlignment="1">
      <alignment horizontal="center" vertical="center" wrapText="1"/>
    </xf>
    <xf numFmtId="0" fontId="16" fillId="8" borderId="35" xfId="0" applyFont="1" applyFill="1" applyBorder="1" applyAlignment="1">
      <alignment horizontal="left" vertical="center" wrapText="1"/>
    </xf>
    <xf numFmtId="0" fontId="16" fillId="9" borderId="11" xfId="0" applyFont="1" applyFill="1" applyBorder="1" applyAlignment="1">
      <alignment horizontal="center" vertical="center" wrapText="1"/>
    </xf>
    <xf numFmtId="0" fontId="16" fillId="9" borderId="30" xfId="0" applyFont="1" applyFill="1" applyBorder="1" applyAlignment="1">
      <alignment horizontal="center" vertical="center" wrapText="1"/>
    </xf>
    <xf numFmtId="0" fontId="16" fillId="9" borderId="35" xfId="0" applyFont="1" applyFill="1" applyBorder="1" applyAlignment="1">
      <alignment horizontal="left" vertical="center" wrapText="1"/>
    </xf>
    <xf numFmtId="0" fontId="16" fillId="13" borderId="11" xfId="0" applyFont="1" applyFill="1" applyBorder="1" applyAlignment="1">
      <alignment horizontal="center" vertical="center" wrapText="1"/>
    </xf>
    <xf numFmtId="0" fontId="16" fillId="13" borderId="30" xfId="0" applyFont="1" applyFill="1" applyBorder="1" applyAlignment="1">
      <alignment horizontal="center" vertical="center" wrapText="1"/>
    </xf>
    <xf numFmtId="0" fontId="16" fillId="13" borderId="35" xfId="0" applyFont="1" applyFill="1" applyBorder="1" applyAlignment="1">
      <alignment horizontal="left" vertical="center" wrapText="1"/>
    </xf>
    <xf numFmtId="0" fontId="13" fillId="9" borderId="40" xfId="0" applyFont="1" applyFill="1" applyBorder="1" applyAlignment="1">
      <alignment horizontal="center" vertical="center" wrapText="1"/>
    </xf>
    <xf numFmtId="0" fontId="13" fillId="9" borderId="41"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33" xfId="0" applyFont="1" applyFill="1" applyBorder="1" applyAlignment="1">
      <alignment horizontal="center" vertical="center" wrapText="1"/>
    </xf>
    <xf numFmtId="0" fontId="13" fillId="9" borderId="42" xfId="0" applyFont="1" applyFill="1" applyBorder="1" applyAlignment="1">
      <alignment horizontal="left" vertical="center" wrapText="1"/>
    </xf>
    <xf numFmtId="0" fontId="13" fillId="8" borderId="40" xfId="0" applyFont="1" applyFill="1" applyBorder="1" applyAlignment="1">
      <alignment horizontal="center" vertical="center" wrapText="1"/>
    </xf>
    <xf numFmtId="0" fontId="13" fillId="8" borderId="41"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5" borderId="33" xfId="0" applyFont="1" applyFill="1" applyBorder="1" applyAlignment="1">
      <alignment horizontal="center" vertical="center" wrapText="1"/>
    </xf>
    <xf numFmtId="0" fontId="13" fillId="15" borderId="42" xfId="0" applyFont="1" applyFill="1" applyBorder="1" applyAlignment="1">
      <alignment horizontal="left" vertical="center" wrapText="1"/>
    </xf>
    <xf numFmtId="0" fontId="16" fillId="9" borderId="31" xfId="0" applyFont="1" applyFill="1" applyBorder="1" applyAlignment="1">
      <alignment horizontal="left" vertical="center" wrapText="1"/>
    </xf>
    <xf numFmtId="0" fontId="13" fillId="13" borderId="40" xfId="0" applyFont="1" applyFill="1" applyBorder="1" applyAlignment="1">
      <alignment horizontal="center" vertical="center" wrapText="1"/>
    </xf>
    <xf numFmtId="0" fontId="13" fillId="15" borderId="41" xfId="0" applyFont="1" applyFill="1" applyBorder="1" applyAlignment="1">
      <alignment horizontal="left" vertical="center" wrapText="1"/>
    </xf>
    <xf numFmtId="49" fontId="0" fillId="0" borderId="43" xfId="0" applyNumberFormat="1" applyBorder="1" applyAlignment="1">
      <alignment vertical="center" wrapText="1"/>
    </xf>
    <xf numFmtId="49" fontId="0" fillId="0" borderId="29" xfId="0" applyNumberFormat="1" applyBorder="1" applyAlignment="1">
      <alignment vertical="center" wrapText="1"/>
    </xf>
    <xf numFmtId="49" fontId="16" fillId="8" borderId="12" xfId="0" applyNumberFormat="1" applyFont="1" applyFill="1" applyBorder="1" applyAlignment="1">
      <alignment horizontal="center" vertical="center" wrapText="1"/>
    </xf>
    <xf numFmtId="49" fontId="16" fillId="9" borderId="12" xfId="0" applyNumberFormat="1" applyFont="1" applyFill="1" applyBorder="1" applyAlignment="1">
      <alignment horizontal="center" vertical="center" wrapText="1"/>
    </xf>
    <xf numFmtId="0" fontId="14" fillId="15" borderId="34" xfId="0" applyFont="1" applyFill="1" applyBorder="1" applyAlignment="1">
      <alignment horizontal="center" vertical="center" wrapText="1"/>
    </xf>
    <xf numFmtId="0" fontId="0" fillId="10" borderId="33" xfId="0" applyFill="1" applyBorder="1" applyAlignment="1">
      <alignment horizontal="center" vertical="center" wrapText="1"/>
    </xf>
    <xf numFmtId="0" fontId="0" fillId="10" borderId="42" xfId="0" applyFill="1" applyBorder="1" applyAlignment="1">
      <alignment horizontal="left" vertical="center" wrapText="1"/>
    </xf>
    <xf numFmtId="0" fontId="14" fillId="13" borderId="10" xfId="0" applyFont="1" applyFill="1" applyBorder="1" applyAlignment="1">
      <alignment horizontal="center" vertical="center" wrapText="1"/>
    </xf>
    <xf numFmtId="0" fontId="14" fillId="15" borderId="33" xfId="0" applyFont="1" applyFill="1" applyBorder="1" applyAlignment="1">
      <alignment horizontal="center" vertical="center" wrapText="1"/>
    </xf>
    <xf numFmtId="0" fontId="14" fillId="15" borderId="42" xfId="0" applyFont="1" applyFill="1" applyBorder="1" applyAlignment="1">
      <alignment horizontal="left" vertical="center" wrapText="1"/>
    </xf>
    <xf numFmtId="0" fontId="14" fillId="13" borderId="16" xfId="0" applyFont="1" applyFill="1" applyBorder="1" applyAlignment="1">
      <alignment horizontal="center" vertical="center" wrapText="1"/>
    </xf>
    <xf numFmtId="0" fontId="14" fillId="15" borderId="38" xfId="0" applyFont="1" applyFill="1" applyBorder="1" applyAlignment="1">
      <alignment horizontal="left" vertical="center" wrapText="1"/>
    </xf>
    <xf numFmtId="49" fontId="16" fillId="8" borderId="11" xfId="0" applyNumberFormat="1" applyFont="1" applyFill="1" applyBorder="1" applyAlignment="1">
      <alignment horizontal="center" vertical="center" wrapText="1"/>
    </xf>
    <xf numFmtId="49" fontId="0" fillId="8" borderId="10" xfId="0" applyNumberFormat="1" applyFill="1" applyBorder="1" applyAlignment="1">
      <alignment horizontal="center" vertical="center" wrapText="1"/>
    </xf>
    <xf numFmtId="49" fontId="0" fillId="9" borderId="10" xfId="0" applyNumberFormat="1" applyFill="1" applyBorder="1" applyAlignment="1">
      <alignment horizontal="center" vertical="center" wrapText="1"/>
    </xf>
    <xf numFmtId="49" fontId="0" fillId="10" borderId="10" xfId="0" applyNumberFormat="1" applyFill="1" applyBorder="1" applyAlignment="1">
      <alignment horizontal="center" vertical="center" wrapText="1"/>
    </xf>
    <xf numFmtId="9" fontId="16" fillId="0" borderId="0" xfId="1" applyFont="1" applyBorder="1" applyAlignment="1" applyProtection="1">
      <alignment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11" borderId="34" xfId="0" applyFill="1" applyBorder="1" applyAlignment="1">
      <alignment horizontal="left" vertical="center"/>
    </xf>
    <xf numFmtId="0" fontId="0" fillId="12" borderId="34" xfId="0" applyFill="1" applyBorder="1" applyAlignment="1">
      <alignment horizontal="left" vertical="center" wrapText="1"/>
    </xf>
    <xf numFmtId="0" fontId="0" fillId="12" borderId="34" xfId="0" applyFill="1" applyBorder="1" applyAlignment="1">
      <alignment horizontal="left"/>
    </xf>
    <xf numFmtId="9" fontId="0" fillId="12" borderId="34" xfId="0" applyNumberFormat="1" applyFill="1" applyBorder="1" applyAlignment="1">
      <alignment horizontal="left"/>
    </xf>
    <xf numFmtId="0" fontId="0" fillId="14" borderId="34" xfId="0" applyFill="1" applyBorder="1" applyAlignment="1">
      <alignment horizontal="left" vertical="center"/>
    </xf>
    <xf numFmtId="0" fontId="0" fillId="14" borderId="34" xfId="0" applyFill="1" applyBorder="1" applyAlignment="1">
      <alignment horizontal="left"/>
    </xf>
    <xf numFmtId="9" fontId="0" fillId="14" borderId="34" xfId="0" applyNumberFormat="1" applyFill="1" applyBorder="1" applyAlignment="1">
      <alignment horizontal="left"/>
    </xf>
    <xf numFmtId="0" fontId="0" fillId="11" borderId="16" xfId="0" applyFill="1" applyBorder="1" applyAlignment="1">
      <alignment horizontal="left" vertical="center"/>
    </xf>
    <xf numFmtId="0" fontId="0" fillId="11" borderId="38" xfId="0" applyFill="1" applyBorder="1" applyAlignment="1">
      <alignment horizontal="left" vertical="center"/>
    </xf>
    <xf numFmtId="0" fontId="0" fillId="11" borderId="12" xfId="0" applyFill="1" applyBorder="1" applyAlignment="1">
      <alignment horizontal="left" vertical="center"/>
    </xf>
    <xf numFmtId="0" fontId="0" fillId="11" borderId="31" xfId="0" applyFill="1" applyBorder="1" applyAlignment="1">
      <alignment horizontal="left"/>
    </xf>
    <xf numFmtId="9" fontId="0" fillId="11" borderId="31" xfId="0" applyNumberFormat="1" applyFill="1" applyBorder="1" applyAlignment="1">
      <alignment horizontal="left"/>
    </xf>
    <xf numFmtId="0" fontId="0" fillId="11" borderId="39" xfId="0" applyFill="1" applyBorder="1" applyAlignment="1">
      <alignment horizontal="left"/>
    </xf>
    <xf numFmtId="0" fontId="0" fillId="12" borderId="16" xfId="0" applyFill="1" applyBorder="1" applyAlignment="1">
      <alignment horizontal="left" vertical="center" wrapText="1"/>
    </xf>
    <xf numFmtId="0" fontId="0" fillId="12" borderId="38" xfId="0" applyFill="1" applyBorder="1" applyAlignment="1">
      <alignment horizontal="left"/>
    </xf>
    <xf numFmtId="0" fontId="0" fillId="14" borderId="16" xfId="0" applyFill="1" applyBorder="1" applyAlignment="1">
      <alignment horizontal="left" vertical="center"/>
    </xf>
    <xf numFmtId="0" fontId="0" fillId="14" borderId="38" xfId="0" applyFill="1" applyBorder="1" applyAlignment="1">
      <alignment horizontal="left" vertical="center"/>
    </xf>
    <xf numFmtId="0" fontId="0" fillId="14" borderId="38" xfId="0" applyFill="1" applyBorder="1" applyAlignment="1">
      <alignment horizontal="left"/>
    </xf>
    <xf numFmtId="0" fontId="0" fillId="14" borderId="40" xfId="0" applyFill="1" applyBorder="1" applyAlignment="1">
      <alignment horizontal="left" vertical="center"/>
    </xf>
    <xf numFmtId="0" fontId="0" fillId="12" borderId="40" xfId="0" applyFill="1" applyBorder="1" applyAlignment="1">
      <alignment horizontal="left" vertical="center" wrapText="1"/>
    </xf>
    <xf numFmtId="0" fontId="0" fillId="11" borderId="40" xfId="0" applyFill="1" applyBorder="1" applyAlignment="1">
      <alignment horizontal="left" vertical="center"/>
    </xf>
    <xf numFmtId="0" fontId="0" fillId="12" borderId="38" xfId="0" applyFill="1" applyBorder="1" applyAlignment="1">
      <alignment horizontal="left" vertical="center"/>
    </xf>
    <xf numFmtId="0" fontId="8" fillId="14" borderId="10" xfId="0" applyFont="1" applyFill="1" applyBorder="1" applyAlignment="1">
      <alignment horizontal="left" vertical="center"/>
    </xf>
    <xf numFmtId="0" fontId="8" fillId="14" borderId="33" xfId="0" applyFont="1" applyFill="1" applyBorder="1" applyAlignment="1">
      <alignment horizontal="left" vertical="center"/>
    </xf>
    <xf numFmtId="10" fontId="8" fillId="14" borderId="33" xfId="1" applyNumberFormat="1" applyFont="1" applyFill="1" applyBorder="1" applyAlignment="1">
      <alignment horizontal="left" vertical="center"/>
    </xf>
    <xf numFmtId="0" fontId="0" fillId="14" borderId="42" xfId="0" applyFill="1" applyBorder="1" applyAlignment="1">
      <alignment horizontal="left" vertical="center"/>
    </xf>
    <xf numFmtId="0" fontId="8" fillId="12" borderId="10" xfId="0" applyFont="1" applyFill="1" applyBorder="1" applyAlignment="1">
      <alignment horizontal="left" vertical="center" wrapText="1"/>
    </xf>
    <xf numFmtId="0" fontId="8" fillId="12" borderId="33" xfId="0" applyFont="1" applyFill="1" applyBorder="1" applyAlignment="1">
      <alignment horizontal="left" vertical="center" wrapText="1"/>
    </xf>
    <xf numFmtId="10" fontId="8" fillId="12" borderId="33" xfId="1" applyNumberFormat="1" applyFont="1" applyFill="1" applyBorder="1" applyAlignment="1">
      <alignment horizontal="left" vertical="center" wrapText="1"/>
    </xf>
    <xf numFmtId="0" fontId="8" fillId="12" borderId="42" xfId="0" applyFont="1" applyFill="1" applyBorder="1" applyAlignment="1">
      <alignment horizontal="left" vertical="center"/>
    </xf>
    <xf numFmtId="0" fontId="8" fillId="11" borderId="10" xfId="0" applyFont="1" applyFill="1" applyBorder="1" applyAlignment="1">
      <alignment horizontal="left" vertical="center"/>
    </xf>
    <xf numFmtId="10" fontId="8" fillId="11" borderId="33" xfId="0" applyNumberFormat="1" applyFont="1" applyFill="1" applyBorder="1" applyAlignment="1">
      <alignment horizontal="left" vertical="center"/>
    </xf>
    <xf numFmtId="0" fontId="0" fillId="11" borderId="42" xfId="0" applyFill="1" applyBorder="1" applyAlignment="1">
      <alignment horizontal="left" vertical="center"/>
    </xf>
    <xf numFmtId="10" fontId="11" fillId="11" borderId="33" xfId="0" applyNumberFormat="1" applyFont="1" applyFill="1" applyBorder="1" applyAlignment="1">
      <alignment horizontal="left" vertical="center"/>
    </xf>
    <xf numFmtId="0" fontId="0" fillId="18" borderId="16" xfId="0" applyFill="1" applyBorder="1" applyAlignment="1">
      <alignment horizontal="left" vertical="center"/>
    </xf>
    <xf numFmtId="0" fontId="0" fillId="18" borderId="34" xfId="0" applyFill="1" applyBorder="1" applyAlignment="1">
      <alignment horizontal="left" vertical="center"/>
    </xf>
    <xf numFmtId="0" fontId="0" fillId="18" borderId="38" xfId="0" applyFill="1" applyBorder="1" applyAlignment="1">
      <alignment horizontal="left" vertical="center"/>
    </xf>
    <xf numFmtId="0" fontId="8" fillId="18" borderId="6" xfId="0" applyFont="1" applyFill="1" applyBorder="1" applyAlignment="1">
      <alignment horizontal="left" vertical="center"/>
    </xf>
    <xf numFmtId="0" fontId="8" fillId="18" borderId="23" xfId="0" applyFont="1" applyFill="1" applyBorder="1" applyAlignment="1">
      <alignment horizontal="left" vertical="center"/>
    </xf>
    <xf numFmtId="0" fontId="11" fillId="18" borderId="23" xfId="0" applyFont="1" applyFill="1" applyBorder="1" applyAlignment="1">
      <alignment horizontal="left" vertical="center"/>
    </xf>
    <xf numFmtId="0" fontId="14" fillId="18" borderId="7" xfId="0" applyFont="1" applyFill="1" applyBorder="1" applyAlignment="1">
      <alignment horizontal="left" vertical="center"/>
    </xf>
    <xf numFmtId="0" fontId="0" fillId="18" borderId="34" xfId="0" applyFill="1" applyBorder="1" applyAlignment="1">
      <alignment horizontal="left"/>
    </xf>
    <xf numFmtId="9" fontId="0" fillId="18" borderId="34" xfId="0" applyNumberFormat="1" applyFill="1" applyBorder="1" applyAlignment="1">
      <alignment horizontal="left"/>
    </xf>
    <xf numFmtId="0" fontId="0" fillId="18" borderId="38" xfId="0" applyFill="1" applyBorder="1" applyAlignment="1">
      <alignment horizontal="left"/>
    </xf>
    <xf numFmtId="0" fontId="0" fillId="18" borderId="12" xfId="0" applyFill="1" applyBorder="1" applyAlignment="1">
      <alignment horizontal="left" vertical="center"/>
    </xf>
    <xf numFmtId="0" fontId="0" fillId="18" borderId="31" xfId="0" applyFill="1" applyBorder="1" applyAlignment="1">
      <alignment horizontal="left"/>
    </xf>
    <xf numFmtId="9" fontId="0" fillId="18" borderId="31" xfId="0" applyNumberFormat="1" applyFill="1" applyBorder="1" applyAlignment="1">
      <alignment horizontal="left" vertical="center"/>
    </xf>
    <xf numFmtId="0" fontId="0" fillId="18" borderId="39" xfId="0" applyFill="1" applyBorder="1" applyAlignment="1">
      <alignment horizontal="left"/>
    </xf>
    <xf numFmtId="0" fontId="11" fillId="19" borderId="23" xfId="0" applyFont="1" applyFill="1" applyBorder="1" applyAlignment="1">
      <alignment horizontal="left" vertical="center"/>
    </xf>
    <xf numFmtId="0" fontId="14" fillId="19" borderId="7" xfId="0" applyFont="1" applyFill="1" applyBorder="1" applyAlignment="1">
      <alignment horizontal="left" vertical="center"/>
    </xf>
    <xf numFmtId="0" fontId="0" fillId="19" borderId="16" xfId="0" applyFill="1" applyBorder="1" applyAlignment="1">
      <alignment horizontal="left" vertical="center"/>
    </xf>
    <xf numFmtId="0" fontId="0" fillId="19" borderId="34" xfId="0" applyFill="1" applyBorder="1" applyAlignment="1">
      <alignment horizontal="left" vertical="center"/>
    </xf>
    <xf numFmtId="0" fontId="0" fillId="19" borderId="38" xfId="0" applyFill="1" applyBorder="1" applyAlignment="1">
      <alignment horizontal="left" vertical="center"/>
    </xf>
    <xf numFmtId="0" fontId="0" fillId="19" borderId="34" xfId="0" applyFill="1" applyBorder="1" applyAlignment="1">
      <alignment horizontal="left"/>
    </xf>
    <xf numFmtId="9" fontId="0" fillId="19" borderId="34" xfId="0" applyNumberFormat="1" applyFill="1" applyBorder="1" applyAlignment="1">
      <alignment horizontal="left"/>
    </xf>
    <xf numFmtId="0" fontId="0" fillId="19" borderId="38" xfId="0" applyFill="1" applyBorder="1" applyAlignment="1">
      <alignment horizontal="left"/>
    </xf>
    <xf numFmtId="0" fontId="14" fillId="20" borderId="23" xfId="0" applyFont="1" applyFill="1" applyBorder="1" applyAlignment="1">
      <alignment horizontal="left" vertical="center" wrapText="1"/>
    </xf>
    <xf numFmtId="0" fontId="14" fillId="20" borderId="7" xfId="0" applyFont="1" applyFill="1" applyBorder="1" applyAlignment="1">
      <alignment horizontal="left" vertical="center"/>
    </xf>
    <xf numFmtId="0" fontId="0" fillId="20" borderId="16" xfId="0" applyFill="1" applyBorder="1" applyAlignment="1">
      <alignment horizontal="left" vertical="center" wrapText="1"/>
    </xf>
    <xf numFmtId="0" fontId="0" fillId="20" borderId="34" xfId="0" applyFill="1" applyBorder="1" applyAlignment="1">
      <alignment horizontal="left" vertical="center" wrapText="1"/>
    </xf>
    <xf numFmtId="0" fontId="0" fillId="20" borderId="38" xfId="0" applyFill="1" applyBorder="1" applyAlignment="1">
      <alignment horizontal="left" vertical="center"/>
    </xf>
    <xf numFmtId="0" fontId="0" fillId="20" borderId="34" xfId="0" applyFill="1" applyBorder="1" applyAlignment="1">
      <alignment horizontal="left"/>
    </xf>
    <xf numFmtId="9" fontId="0" fillId="20" borderId="34" xfId="0" applyNumberFormat="1" applyFill="1" applyBorder="1" applyAlignment="1">
      <alignment horizontal="left" vertical="center" wrapText="1"/>
    </xf>
    <xf numFmtId="0" fontId="0" fillId="20" borderId="38" xfId="0" applyFill="1" applyBorder="1" applyAlignment="1">
      <alignment horizontal="left"/>
    </xf>
    <xf numFmtId="0" fontId="0" fillId="20" borderId="12" xfId="0" applyFill="1" applyBorder="1" applyAlignment="1">
      <alignment horizontal="left" vertical="center" wrapText="1"/>
    </xf>
    <xf numFmtId="0" fontId="0" fillId="20" borderId="31" xfId="0" applyFill="1" applyBorder="1" applyAlignment="1">
      <alignment horizontal="left"/>
    </xf>
    <xf numFmtId="9" fontId="0" fillId="20" borderId="31" xfId="0" applyNumberFormat="1" applyFill="1" applyBorder="1" applyAlignment="1">
      <alignment horizontal="left" vertical="center"/>
    </xf>
    <xf numFmtId="0" fontId="0" fillId="20" borderId="39" xfId="0" applyFill="1" applyBorder="1" applyAlignment="1">
      <alignment horizontal="left"/>
    </xf>
    <xf numFmtId="0" fontId="14" fillId="20" borderId="6" xfId="0" applyFont="1" applyFill="1" applyBorder="1" applyAlignment="1">
      <alignment horizontal="left" vertical="center" wrapText="1"/>
    </xf>
    <xf numFmtId="0" fontId="14" fillId="19" borderId="6" xfId="0" applyFont="1" applyFill="1" applyBorder="1" applyAlignment="1">
      <alignment horizontal="left" vertical="center" wrapText="1"/>
    </xf>
    <xf numFmtId="0" fontId="9" fillId="3" borderId="27" xfId="3" applyBorder="1" applyAlignment="1">
      <alignment horizontal="center" vertical="center" wrapText="1"/>
    </xf>
    <xf numFmtId="0" fontId="1" fillId="21" borderId="1" xfId="4" applyFill="1" applyBorder="1" applyAlignment="1">
      <alignment horizontal="center" vertical="center"/>
    </xf>
    <xf numFmtId="10" fontId="1" fillId="21" borderId="3" xfId="4" applyNumberFormat="1" applyFill="1" applyBorder="1" applyAlignment="1">
      <alignment horizontal="center" vertical="center"/>
    </xf>
    <xf numFmtId="10" fontId="1" fillId="21" borderId="8" xfId="4" applyNumberFormat="1" applyFill="1" applyBorder="1" applyAlignment="1">
      <alignment horizontal="center" vertical="center"/>
    </xf>
    <xf numFmtId="0" fontId="1" fillId="22" borderId="2" xfId="5" applyFill="1" applyBorder="1" applyAlignment="1">
      <alignment horizontal="center" vertical="center"/>
    </xf>
    <xf numFmtId="10" fontId="1" fillId="22" borderId="4" xfId="5" applyNumberFormat="1" applyFill="1" applyBorder="1" applyAlignment="1">
      <alignment horizontal="center" vertical="center"/>
    </xf>
    <xf numFmtId="10" fontId="1" fillId="22" borderId="0" xfId="5" applyNumberFormat="1" applyFill="1" applyAlignment="1">
      <alignment horizontal="center" vertical="center"/>
    </xf>
    <xf numFmtId="0" fontId="1" fillId="23" borderId="2" xfId="6" applyFill="1" applyBorder="1" applyAlignment="1">
      <alignment horizontal="center" vertical="center"/>
    </xf>
    <xf numFmtId="10" fontId="1" fillId="23" borderId="4" xfId="6" applyNumberFormat="1" applyFill="1" applyBorder="1" applyAlignment="1">
      <alignment horizontal="center" vertical="center"/>
    </xf>
    <xf numFmtId="10" fontId="1" fillId="23" borderId="0" xfId="6" applyNumberFormat="1" applyFill="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wrapText="1"/>
    </xf>
    <xf numFmtId="0" fontId="8" fillId="11" borderId="33" xfId="0" applyFont="1" applyFill="1" applyBorder="1" applyAlignment="1">
      <alignment horizontal="left" vertical="center"/>
    </xf>
    <xf numFmtId="0" fontId="0" fillId="19" borderId="38" xfId="0" applyFill="1" applyBorder="1" applyAlignment="1">
      <alignment horizontal="left" vertical="center" wrapText="1"/>
    </xf>
    <xf numFmtId="0" fontId="0" fillId="11" borderId="38" xfId="0" applyFill="1" applyBorder="1" applyAlignment="1">
      <alignment horizontal="left" vertical="center" wrapText="1"/>
    </xf>
    <xf numFmtId="0" fontId="0" fillId="12" borderId="38" xfId="0" applyFill="1" applyBorder="1" applyAlignment="1">
      <alignment horizontal="left" vertical="center" wrapText="1"/>
    </xf>
    <xf numFmtId="0" fontId="0" fillId="20" borderId="38" xfId="0" applyFill="1" applyBorder="1" applyAlignment="1">
      <alignment horizontal="left" vertical="center" wrapText="1"/>
    </xf>
    <xf numFmtId="0" fontId="13" fillId="16" borderId="9" xfId="0" applyFont="1" applyFill="1" applyBorder="1" applyAlignment="1">
      <alignment horizontal="center" vertical="center"/>
    </xf>
    <xf numFmtId="0" fontId="13" fillId="16" borderId="19" xfId="0" applyFont="1" applyFill="1" applyBorder="1" applyAlignment="1">
      <alignment horizontal="center" vertical="center"/>
    </xf>
    <xf numFmtId="49" fontId="16" fillId="0" borderId="14" xfId="0" applyNumberFormat="1" applyFont="1" applyBorder="1" applyAlignment="1">
      <alignment horizontal="right" vertical="center" wrapText="1"/>
    </xf>
    <xf numFmtId="49" fontId="16" fillId="0" borderId="30" xfId="0" applyNumberFormat="1" applyFont="1" applyBorder="1" applyAlignment="1">
      <alignment horizontal="right" vertical="center" wrapText="1"/>
    </xf>
    <xf numFmtId="0" fontId="12" fillId="16" borderId="9" xfId="0" applyFont="1" applyFill="1" applyBorder="1" applyAlignment="1">
      <alignment horizontal="left" vertical="center" wrapText="1"/>
    </xf>
    <xf numFmtId="0" fontId="12" fillId="16" borderId="21" xfId="0" applyFont="1" applyFill="1" applyBorder="1" applyAlignment="1">
      <alignment horizontal="left" vertical="center" wrapText="1"/>
    </xf>
    <xf numFmtId="0" fontId="12" fillId="16" borderId="19" xfId="0" applyFont="1" applyFill="1" applyBorder="1" applyAlignment="1">
      <alignment horizontal="left" vertical="center" wrapText="1"/>
    </xf>
    <xf numFmtId="49" fontId="16" fillId="0" borderId="12" xfId="0" applyNumberFormat="1" applyFont="1" applyBorder="1" applyAlignment="1">
      <alignment horizontal="right" vertical="center" wrapText="1"/>
    </xf>
    <xf numFmtId="49" fontId="16" fillId="0" borderId="39" xfId="0" applyNumberFormat="1" applyFont="1" applyBorder="1" applyAlignment="1">
      <alignment horizontal="right" vertical="center" wrapText="1"/>
    </xf>
    <xf numFmtId="0" fontId="12" fillId="16" borderId="9" xfId="0" applyFont="1" applyFill="1" applyBorder="1" applyAlignment="1">
      <alignment horizontal="left" vertical="center"/>
    </xf>
    <xf numFmtId="0" fontId="12" fillId="16" borderId="21" xfId="0" applyFont="1" applyFill="1" applyBorder="1" applyAlignment="1">
      <alignment horizontal="left" vertical="center"/>
    </xf>
    <xf numFmtId="49" fontId="16" fillId="0" borderId="17" xfId="0" applyNumberFormat="1" applyFont="1" applyBorder="1" applyAlignment="1">
      <alignment horizontal="right" vertical="center" wrapText="1"/>
    </xf>
    <xf numFmtId="0" fontId="0" fillId="0" borderId="0" xfId="0" applyAlignment="1">
      <alignment horizontal="center" vertical="center"/>
    </xf>
    <xf numFmtId="0" fontId="0" fillId="0" borderId="4" xfId="0" applyBorder="1" applyAlignment="1">
      <alignment horizontal="center" vertical="center"/>
    </xf>
    <xf numFmtId="49" fontId="3" fillId="0" borderId="3"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0" fontId="3" fillId="8" borderId="3"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9" borderId="36"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9" borderId="37"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6"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13" borderId="18" xfId="0" applyFont="1" applyFill="1" applyBorder="1" applyAlignment="1">
      <alignment horizontal="center" vertical="center" wrapText="1"/>
    </xf>
    <xf numFmtId="49" fontId="3" fillId="0" borderId="8" xfId="0" applyNumberFormat="1" applyFont="1" applyBorder="1" applyAlignment="1">
      <alignment horizontal="left" vertical="center" wrapText="1"/>
    </xf>
    <xf numFmtId="49" fontId="3" fillId="0" borderId="32" xfId="0" applyNumberFormat="1" applyFont="1" applyBorder="1" applyAlignment="1">
      <alignment horizontal="left" vertical="center" wrapText="1"/>
    </xf>
    <xf numFmtId="0" fontId="12" fillId="17" borderId="9" xfId="0" applyFont="1" applyFill="1" applyBorder="1" applyAlignment="1">
      <alignment horizontal="left" vertical="center" wrapText="1"/>
    </xf>
    <xf numFmtId="0" fontId="12" fillId="17" borderId="19" xfId="0" applyFont="1" applyFill="1" applyBorder="1" applyAlignment="1">
      <alignment horizontal="left" vertical="center" wrapText="1"/>
    </xf>
    <xf numFmtId="0" fontId="12" fillId="17" borderId="21" xfId="0" applyFont="1" applyFill="1" applyBorder="1" applyAlignment="1">
      <alignment horizontal="left" vertical="center" wrapText="1"/>
    </xf>
    <xf numFmtId="0" fontId="0" fillId="0" borderId="10" xfId="0" applyBorder="1" applyAlignment="1">
      <alignment horizontal="right" vertical="center" wrapText="1"/>
    </xf>
    <xf numFmtId="0" fontId="0" fillId="0" borderId="33" xfId="0" applyBorder="1" applyAlignment="1">
      <alignment horizontal="right" vertical="center" wrapText="1"/>
    </xf>
    <xf numFmtId="0" fontId="16" fillId="0" borderId="12" xfId="0" applyFont="1" applyBorder="1" applyAlignment="1">
      <alignment horizontal="right" vertical="center" wrapText="1"/>
    </xf>
    <xf numFmtId="0" fontId="16" fillId="0" borderId="31" xfId="0" applyFont="1" applyBorder="1" applyAlignment="1">
      <alignment horizontal="right" vertical="center" wrapText="1"/>
    </xf>
    <xf numFmtId="9" fontId="16" fillId="8" borderId="12" xfId="1" applyFont="1" applyFill="1" applyBorder="1" applyAlignment="1" applyProtection="1">
      <alignment horizontal="center" vertical="center" wrapText="1"/>
    </xf>
    <xf numFmtId="9" fontId="16" fillId="8" borderId="31" xfId="1" applyFont="1" applyFill="1" applyBorder="1" applyAlignment="1" applyProtection="1">
      <alignment horizontal="center" vertical="center" wrapText="1"/>
    </xf>
    <xf numFmtId="9" fontId="16" fillId="8" borderId="39" xfId="1" applyFont="1" applyFill="1" applyBorder="1" applyAlignment="1" applyProtection="1">
      <alignment horizontal="center" vertical="center" wrapText="1"/>
    </xf>
    <xf numFmtId="9" fontId="16" fillId="9" borderId="12" xfId="1" applyFont="1" applyFill="1" applyBorder="1" applyAlignment="1" applyProtection="1">
      <alignment horizontal="center" vertical="center" wrapText="1"/>
    </xf>
    <xf numFmtId="9" fontId="16" fillId="9" borderId="31" xfId="1" applyFont="1" applyFill="1" applyBorder="1" applyAlignment="1" applyProtection="1">
      <alignment horizontal="center" vertical="center" wrapText="1"/>
    </xf>
    <xf numFmtId="9" fontId="16" fillId="9" borderId="39" xfId="1" applyFont="1" applyFill="1" applyBorder="1" applyAlignment="1" applyProtection="1">
      <alignment horizontal="center" vertical="center" wrapText="1"/>
    </xf>
    <xf numFmtId="9" fontId="16" fillId="10" borderId="12" xfId="1" applyFont="1" applyFill="1" applyBorder="1" applyAlignment="1" applyProtection="1">
      <alignment horizontal="center" vertical="center" wrapText="1"/>
    </xf>
    <xf numFmtId="9" fontId="16" fillId="10" borderId="31" xfId="1" applyFont="1" applyFill="1" applyBorder="1" applyAlignment="1" applyProtection="1">
      <alignment horizontal="center" vertical="center" wrapText="1"/>
    </xf>
    <xf numFmtId="9" fontId="16" fillId="10" borderId="39" xfId="1" applyFont="1" applyFill="1" applyBorder="1" applyAlignment="1" applyProtection="1">
      <alignment horizontal="center" vertical="center" wrapText="1"/>
    </xf>
    <xf numFmtId="0" fontId="6" fillId="0" borderId="0" xfId="0" applyFont="1" applyAlignment="1">
      <alignment horizontal="center" vertical="center"/>
    </xf>
    <xf numFmtId="0" fontId="0" fillId="12" borderId="29" xfId="0" applyFill="1" applyBorder="1" applyAlignment="1">
      <alignment horizontal="left" vertical="center" wrapText="1"/>
    </xf>
    <xf numFmtId="0" fontId="0" fillId="12" borderId="41" xfId="0" applyFill="1" applyBorder="1" applyAlignment="1">
      <alignment horizontal="left" vertical="center" wrapText="1"/>
    </xf>
    <xf numFmtId="0" fontId="17" fillId="18" borderId="9" xfId="0" applyFont="1" applyFill="1" applyBorder="1" applyAlignment="1">
      <alignment horizontal="center"/>
    </xf>
    <xf numFmtId="0" fontId="17" fillId="18" borderId="19" xfId="0" applyFont="1" applyFill="1" applyBorder="1" applyAlignment="1">
      <alignment horizontal="center"/>
    </xf>
    <xf numFmtId="0" fontId="17" fillId="18" borderId="21" xfId="0" applyFont="1" applyFill="1" applyBorder="1" applyAlignment="1">
      <alignment horizontal="center"/>
    </xf>
    <xf numFmtId="0" fontId="0" fillId="14" borderId="29" xfId="0" applyFill="1" applyBorder="1" applyAlignment="1">
      <alignment horizontal="left" vertical="center"/>
    </xf>
    <xf numFmtId="0" fontId="0" fillId="14" borderId="41" xfId="0" applyFill="1" applyBorder="1" applyAlignment="1">
      <alignment horizontal="left" vertical="center"/>
    </xf>
    <xf numFmtId="0" fontId="7" fillId="19" borderId="9" xfId="0" applyFont="1" applyFill="1" applyBorder="1" applyAlignment="1">
      <alignment horizontal="center"/>
    </xf>
    <xf numFmtId="0" fontId="7" fillId="19" borderId="19" xfId="0" applyFont="1" applyFill="1" applyBorder="1" applyAlignment="1">
      <alignment horizontal="center"/>
    </xf>
    <xf numFmtId="0" fontId="7" fillId="19" borderId="21" xfId="0" applyFont="1" applyFill="1" applyBorder="1" applyAlignment="1">
      <alignment horizontal="center"/>
    </xf>
    <xf numFmtId="0" fontId="0" fillId="11" borderId="29" xfId="0" applyFill="1" applyBorder="1" applyAlignment="1">
      <alignment horizontal="left" vertical="center"/>
    </xf>
    <xf numFmtId="0" fontId="0" fillId="11" borderId="41" xfId="0" applyFill="1" applyBorder="1" applyAlignment="1">
      <alignment horizontal="left" vertical="center"/>
    </xf>
    <xf numFmtId="0" fontId="8" fillId="11" borderId="33" xfId="0" applyFont="1" applyFill="1" applyBorder="1" applyAlignment="1">
      <alignment horizontal="left" vertical="center"/>
    </xf>
    <xf numFmtId="0" fontId="7" fillId="20" borderId="9"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21" xfId="0"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D10" sqref="D10"/>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s>
  <sheetData>
    <row r="3" spans="1:7" ht="30">
      <c r="A3" s="221"/>
      <c r="B3" s="9" t="s">
        <v>0</v>
      </c>
      <c r="C3" s="9" t="s">
        <v>1</v>
      </c>
      <c r="D3" s="9" t="s">
        <v>2</v>
      </c>
      <c r="E3" s="211" t="s">
        <v>3</v>
      </c>
      <c r="F3" s="2" t="s">
        <v>4</v>
      </c>
      <c r="G3" t="s">
        <v>5</v>
      </c>
    </row>
    <row r="4" spans="1:7">
      <c r="A4" s="212" t="s">
        <v>6</v>
      </c>
      <c r="B4" s="213">
        <f>(Fonctionnalités!E20)</f>
        <v>0.6</v>
      </c>
      <c r="C4" s="214">
        <f>'Assurance Qualité'!C61</f>
        <v>0.70250000000000001</v>
      </c>
      <c r="D4" s="214">
        <f>B4*0.6+C4*0.4 - 0.1*E4</f>
        <v>0.64100000000000001</v>
      </c>
      <c r="F4" s="13">
        <v>15</v>
      </c>
      <c r="G4" s="12">
        <f>D4*F4</f>
        <v>9.6150000000000002</v>
      </c>
    </row>
    <row r="5" spans="1:7">
      <c r="A5" s="215" t="s">
        <v>7</v>
      </c>
      <c r="B5" s="216">
        <f>(Fonctionnalités!E36)</f>
        <v>0.49400000000000005</v>
      </c>
      <c r="C5" s="217">
        <f>'Assurance Qualité'!F61</f>
        <v>0.77800000000000014</v>
      </c>
      <c r="D5" s="217">
        <f t="shared" ref="D5:D6" si="0">B5*0.6+C5*0.4 - 0.1*E5</f>
        <v>0.60760000000000014</v>
      </c>
      <c r="F5" s="13">
        <v>25</v>
      </c>
      <c r="G5" s="12">
        <f t="shared" ref="G5:G7" si="1">D5*F5</f>
        <v>15.190000000000003</v>
      </c>
    </row>
    <row r="6" spans="1:7">
      <c r="A6" s="218" t="s">
        <v>8</v>
      </c>
      <c r="B6" s="219">
        <f>(Fonctionnalités!E53)</f>
        <v>0</v>
      </c>
      <c r="C6" s="220">
        <f>'Assurance Qualité'!I61</f>
        <v>0</v>
      </c>
      <c r="D6" s="220">
        <f t="shared" si="0"/>
        <v>0</v>
      </c>
      <c r="F6" s="13">
        <v>20</v>
      </c>
      <c r="G6" s="12">
        <f t="shared" si="1"/>
        <v>0</v>
      </c>
    </row>
    <row r="7" spans="1:7">
      <c r="A7" s="10" t="s">
        <v>9</v>
      </c>
      <c r="B7" s="11"/>
      <c r="C7" s="11"/>
      <c r="D7" s="14"/>
      <c r="F7" s="2">
        <v>10</v>
      </c>
      <c r="G7" s="12">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61"/>
  <sheetViews>
    <sheetView topLeftCell="A48" zoomScaleNormal="100" workbookViewId="0">
      <selection activeCell="H65" sqref="H65"/>
    </sheetView>
  </sheetViews>
  <sheetFormatPr defaultColWidth="9.140625" defaultRowHeight="15"/>
  <cols>
    <col min="1" max="1" width="22.7109375" style="1" customWidth="1"/>
    <col min="2" max="2" width="77.5703125" style="17" customWidth="1"/>
    <col min="3" max="3" width="13.7109375" style="1" customWidth="1"/>
    <col min="4" max="4" width="10.7109375" style="1" customWidth="1"/>
    <col min="5" max="5" width="20.7109375" style="17" customWidth="1"/>
    <col min="6" max="7" width="10.7109375" customWidth="1"/>
    <col min="8" max="8" width="20.7109375" style="17" customWidth="1"/>
    <col min="9" max="10" width="10.7109375" customWidth="1"/>
    <col min="11" max="11" width="20.7109375" style="17" customWidth="1"/>
    <col min="12" max="13" width="12.7109375" customWidth="1"/>
    <col min="14" max="16" width="15.7109375" customWidth="1"/>
    <col min="17" max="1029" width="11.42578125"/>
  </cols>
  <sheetData>
    <row r="2" spans="1:17" ht="18.399999999999999" customHeight="1">
      <c r="A2" s="249" t="s">
        <v>10</v>
      </c>
      <c r="B2" s="249"/>
      <c r="C2" s="249"/>
      <c r="D2" s="249"/>
      <c r="E2" s="249"/>
      <c r="F2" s="249"/>
      <c r="G2" s="249"/>
      <c r="H2" s="249"/>
      <c r="I2" s="249"/>
      <c r="J2" s="249"/>
      <c r="K2" s="249"/>
      <c r="L2" s="8"/>
      <c r="M2" s="8"/>
    </row>
    <row r="4" spans="1:17" ht="18.399999999999999" customHeight="1">
      <c r="A4" s="250" t="s">
        <v>11</v>
      </c>
      <c r="B4" s="250"/>
      <c r="C4" s="250"/>
      <c r="D4" s="250"/>
      <c r="E4" s="250"/>
      <c r="F4" s="250"/>
      <c r="G4" s="250"/>
      <c r="H4" s="250"/>
      <c r="I4" s="250"/>
      <c r="J4" s="250"/>
      <c r="K4" s="250"/>
      <c r="L4" s="5"/>
      <c r="M4" s="5"/>
    </row>
    <row r="5" spans="1:17" ht="19.5" thickBot="1">
      <c r="A5" s="18"/>
      <c r="B5" s="222"/>
      <c r="C5" s="3"/>
      <c r="D5" s="3"/>
      <c r="E5" s="222"/>
      <c r="F5" s="3"/>
      <c r="G5" s="3"/>
      <c r="H5" s="222"/>
      <c r="I5" s="3"/>
      <c r="J5" s="3"/>
      <c r="K5" s="222"/>
      <c r="L5" s="3"/>
      <c r="M5" s="3"/>
    </row>
    <row r="6" spans="1:17" ht="18.399999999999999" customHeight="1">
      <c r="A6" s="242" t="s">
        <v>12</v>
      </c>
      <c r="B6" s="254" t="s">
        <v>13</v>
      </c>
      <c r="C6" s="244" t="s">
        <v>6</v>
      </c>
      <c r="D6" s="245"/>
      <c r="E6" s="245"/>
      <c r="F6" s="246" t="s">
        <v>7</v>
      </c>
      <c r="G6" s="247"/>
      <c r="H6" s="248"/>
      <c r="I6" s="251" t="s">
        <v>8</v>
      </c>
      <c r="J6" s="252"/>
      <c r="K6" s="253"/>
      <c r="L6" s="4"/>
      <c r="M6" s="4"/>
      <c r="N6" s="240"/>
      <c r="O6" s="241"/>
      <c r="P6" s="241"/>
    </row>
    <row r="7" spans="1:17" ht="19.5" thickBot="1">
      <c r="A7" s="243"/>
      <c r="B7" s="255"/>
      <c r="C7" s="22" t="s">
        <v>14</v>
      </c>
      <c r="D7" s="23" t="s">
        <v>4</v>
      </c>
      <c r="E7" s="29" t="s">
        <v>15</v>
      </c>
      <c r="F7" s="24" t="s">
        <v>14</v>
      </c>
      <c r="G7" s="25" t="s">
        <v>4</v>
      </c>
      <c r="H7" s="28" t="s">
        <v>15</v>
      </c>
      <c r="I7" s="26" t="s">
        <v>14</v>
      </c>
      <c r="J7" s="27" t="s">
        <v>4</v>
      </c>
      <c r="K7" s="30" t="s">
        <v>15</v>
      </c>
      <c r="L7" s="4"/>
      <c r="M7" s="4"/>
      <c r="N7" s="221"/>
      <c r="O7" s="221"/>
      <c r="P7" s="221"/>
      <c r="Q7" s="221"/>
    </row>
    <row r="8" spans="1:17" s="20" customFormat="1" ht="18.399999999999999" customHeight="1">
      <c r="A8" s="232" t="s">
        <v>16</v>
      </c>
      <c r="B8" s="233"/>
      <c r="C8" s="228" t="s">
        <v>17</v>
      </c>
      <c r="D8" s="229"/>
      <c r="E8" s="60"/>
      <c r="F8" s="228" t="s">
        <v>17</v>
      </c>
      <c r="G8" s="229"/>
      <c r="H8" s="60" t="s">
        <v>18</v>
      </c>
      <c r="I8" s="228" t="s">
        <v>17</v>
      </c>
      <c r="J8" s="229"/>
      <c r="K8" s="60"/>
      <c r="L8" s="19"/>
      <c r="M8" s="19"/>
    </row>
    <row r="9" spans="1:17">
      <c r="A9" s="78" t="s">
        <v>19</v>
      </c>
      <c r="B9" s="79" t="s">
        <v>20</v>
      </c>
      <c r="C9" s="51">
        <v>1</v>
      </c>
      <c r="D9" s="47">
        <v>3</v>
      </c>
      <c r="E9" s="52"/>
      <c r="F9" s="53">
        <v>1</v>
      </c>
      <c r="G9" s="48">
        <v>3</v>
      </c>
      <c r="H9" s="54"/>
      <c r="I9" s="55"/>
      <c r="J9" s="49">
        <v>3</v>
      </c>
      <c r="K9" s="50"/>
      <c r="L9" s="6"/>
      <c r="M9" s="6"/>
    </row>
    <row r="10" spans="1:17" ht="60">
      <c r="A10" s="21" t="s">
        <v>21</v>
      </c>
      <c r="B10" s="31" t="s">
        <v>22</v>
      </c>
      <c r="C10" s="35">
        <v>1</v>
      </c>
      <c r="D10" s="32">
        <v>2</v>
      </c>
      <c r="E10" s="36"/>
      <c r="F10" s="37">
        <v>1</v>
      </c>
      <c r="G10" s="33">
        <v>2</v>
      </c>
      <c r="H10" s="38" t="s">
        <v>23</v>
      </c>
      <c r="I10" s="39"/>
      <c r="J10" s="34">
        <v>2</v>
      </c>
      <c r="K10" s="40"/>
      <c r="L10" s="6"/>
      <c r="M10" s="6"/>
    </row>
    <row r="11" spans="1:17" ht="108.75" customHeight="1">
      <c r="A11" s="21" t="s">
        <v>24</v>
      </c>
      <c r="B11" s="31" t="s">
        <v>25</v>
      </c>
      <c r="C11" s="35">
        <v>0.7</v>
      </c>
      <c r="D11" s="32">
        <v>3</v>
      </c>
      <c r="E11" s="36" t="s">
        <v>26</v>
      </c>
      <c r="F11" s="37">
        <v>0</v>
      </c>
      <c r="G11" s="33">
        <v>3</v>
      </c>
      <c r="H11" s="38" t="s">
        <v>27</v>
      </c>
      <c r="I11" s="39"/>
      <c r="J11" s="34">
        <v>3</v>
      </c>
      <c r="K11" s="40"/>
      <c r="L11" s="6"/>
      <c r="M11" s="6"/>
    </row>
    <row r="12" spans="1:17" ht="210">
      <c r="A12" s="21" t="s">
        <v>28</v>
      </c>
      <c r="B12" s="31" t="s">
        <v>29</v>
      </c>
      <c r="C12" s="35">
        <v>0</v>
      </c>
      <c r="D12" s="32">
        <v>2</v>
      </c>
      <c r="E12" s="36" t="s">
        <v>30</v>
      </c>
      <c r="F12" s="37">
        <v>0</v>
      </c>
      <c r="G12" s="33">
        <v>2</v>
      </c>
      <c r="H12" s="38" t="s">
        <v>31</v>
      </c>
      <c r="I12" s="39"/>
      <c r="J12" s="34">
        <v>2</v>
      </c>
      <c r="K12" s="40"/>
      <c r="L12" s="6"/>
      <c r="M12" s="6"/>
    </row>
    <row r="13" spans="1:17" ht="90">
      <c r="A13" s="21" t="s">
        <v>32</v>
      </c>
      <c r="B13" s="31" t="s">
        <v>33</v>
      </c>
      <c r="C13" s="35">
        <v>0.6</v>
      </c>
      <c r="D13" s="32">
        <v>4</v>
      </c>
      <c r="E13" s="36" t="s">
        <v>34</v>
      </c>
      <c r="F13" s="37">
        <v>1</v>
      </c>
      <c r="G13" s="33">
        <v>4</v>
      </c>
      <c r="H13" s="38" t="s">
        <v>35</v>
      </c>
      <c r="I13" s="39"/>
      <c r="J13" s="34">
        <v>4</v>
      </c>
      <c r="K13" s="40"/>
      <c r="L13" s="6"/>
      <c r="M13" s="6"/>
    </row>
    <row r="14" spans="1:17" s="97" customFormat="1" ht="16.5" thickBot="1">
      <c r="A14" s="230" t="s">
        <v>36</v>
      </c>
      <c r="B14" s="231"/>
      <c r="C14" s="87">
        <f>SUMPRODUCT(C9:C13,D9:D13)</f>
        <v>9.5</v>
      </c>
      <c r="D14" s="88">
        <f>SUM(D9:D13)</f>
        <v>14</v>
      </c>
      <c r="E14" s="89"/>
      <c r="F14" s="90">
        <f>SUMPRODUCT(F9:F13,G9:G13)</f>
        <v>9</v>
      </c>
      <c r="G14" s="91">
        <f>SUM(G9:G13)</f>
        <v>14</v>
      </c>
      <c r="H14" s="92"/>
      <c r="I14" s="93">
        <f>SUMPRODUCT(I9:I13,J9:J13)</f>
        <v>0</v>
      </c>
      <c r="J14" s="94">
        <f>SUM(J9:J13)</f>
        <v>14</v>
      </c>
      <c r="K14" s="95"/>
      <c r="L14" s="96"/>
      <c r="M14" s="96"/>
    </row>
    <row r="15" spans="1:17" s="20" customFormat="1" ht="18.399999999999999" customHeight="1">
      <c r="A15" s="237" t="s">
        <v>37</v>
      </c>
      <c r="B15" s="238"/>
      <c r="C15" s="228" t="s">
        <v>17</v>
      </c>
      <c r="D15" s="229"/>
      <c r="E15" s="60"/>
      <c r="F15" s="228" t="s">
        <v>17</v>
      </c>
      <c r="G15" s="229"/>
      <c r="H15" s="60" t="s">
        <v>18</v>
      </c>
      <c r="I15" s="228" t="s">
        <v>17</v>
      </c>
      <c r="J15" s="229"/>
      <c r="K15" s="60"/>
      <c r="L15" s="19"/>
      <c r="M15" s="19"/>
    </row>
    <row r="16" spans="1:17" ht="45">
      <c r="A16" s="78" t="s">
        <v>38</v>
      </c>
      <c r="B16" s="79" t="s">
        <v>39</v>
      </c>
      <c r="C16" s="62">
        <v>1</v>
      </c>
      <c r="D16" s="63">
        <v>2</v>
      </c>
      <c r="E16" s="64"/>
      <c r="F16" s="68">
        <v>1</v>
      </c>
      <c r="G16" s="69">
        <v>2</v>
      </c>
      <c r="H16" s="70"/>
      <c r="I16" s="74"/>
      <c r="J16" s="75">
        <v>2</v>
      </c>
      <c r="K16" s="76"/>
      <c r="L16" s="6"/>
      <c r="M16" s="6"/>
    </row>
    <row r="17" spans="1:13" ht="45">
      <c r="A17" s="21" t="s">
        <v>40</v>
      </c>
      <c r="B17" s="31" t="s">
        <v>41</v>
      </c>
      <c r="C17" s="45">
        <v>0.9</v>
      </c>
      <c r="D17" s="41">
        <v>3</v>
      </c>
      <c r="E17" s="65" t="s">
        <v>42</v>
      </c>
      <c r="F17" s="71">
        <v>0.75</v>
      </c>
      <c r="G17" s="42">
        <v>3</v>
      </c>
      <c r="H17" s="72" t="s">
        <v>43</v>
      </c>
      <c r="I17" s="77"/>
      <c r="J17" s="44">
        <v>3</v>
      </c>
      <c r="K17" s="46"/>
      <c r="L17" s="6"/>
      <c r="M17" s="6"/>
    </row>
    <row r="18" spans="1:13" ht="75">
      <c r="A18" s="21" t="s">
        <v>44</v>
      </c>
      <c r="B18" s="31" t="s">
        <v>45</v>
      </c>
      <c r="C18" s="45">
        <v>1</v>
      </c>
      <c r="D18" s="41">
        <v>3</v>
      </c>
      <c r="E18" s="65"/>
      <c r="F18" s="71">
        <v>0</v>
      </c>
      <c r="G18" s="42">
        <v>3</v>
      </c>
      <c r="H18" s="72" t="s">
        <v>46</v>
      </c>
      <c r="I18" s="77"/>
      <c r="J18" s="44">
        <v>3</v>
      </c>
      <c r="K18" s="46"/>
      <c r="L18" s="6"/>
      <c r="M18" s="6"/>
    </row>
    <row r="19" spans="1:13">
      <c r="A19" s="21" t="s">
        <v>47</v>
      </c>
      <c r="B19" s="31" t="s">
        <v>48</v>
      </c>
      <c r="C19" s="45">
        <v>1</v>
      </c>
      <c r="D19" s="41">
        <v>3</v>
      </c>
      <c r="E19" s="65"/>
      <c r="F19" s="71">
        <v>1</v>
      </c>
      <c r="G19" s="42">
        <v>3</v>
      </c>
      <c r="H19" s="72"/>
      <c r="I19" s="77"/>
      <c r="J19" s="44">
        <v>3</v>
      </c>
      <c r="K19" s="46"/>
      <c r="L19" s="6"/>
      <c r="M19" s="6"/>
    </row>
    <row r="20" spans="1:13" ht="30">
      <c r="A20" s="21" t="s">
        <v>49</v>
      </c>
      <c r="B20" s="31" t="s">
        <v>50</v>
      </c>
      <c r="C20" s="45">
        <v>1</v>
      </c>
      <c r="D20" s="41">
        <v>2</v>
      </c>
      <c r="E20" s="65"/>
      <c r="F20" s="71">
        <v>1</v>
      </c>
      <c r="G20" s="42">
        <v>2</v>
      </c>
      <c r="H20" s="72"/>
      <c r="I20" s="77"/>
      <c r="J20" s="44">
        <v>2</v>
      </c>
      <c r="K20" s="46"/>
      <c r="L20" s="6"/>
      <c r="M20" s="6"/>
    </row>
    <row r="21" spans="1:13" s="97" customFormat="1" ht="15.75">
      <c r="A21" s="239" t="s">
        <v>36</v>
      </c>
      <c r="B21" s="236"/>
      <c r="C21" s="98">
        <f>SUMPRODUCT(C16:C20,D16:D20)</f>
        <v>12.7</v>
      </c>
      <c r="D21" s="99">
        <f>SUM(D16:D20)</f>
        <v>13</v>
      </c>
      <c r="E21" s="100"/>
      <c r="F21" s="101">
        <f>SUMPRODUCT(F16:F20,G16:G20)</f>
        <v>9.25</v>
      </c>
      <c r="G21" s="102">
        <f>SUM(G16:G20)</f>
        <v>13</v>
      </c>
      <c r="H21" s="103"/>
      <c r="I21" s="104">
        <f>SUMPRODUCT(I16:I20,J16:J20)</f>
        <v>0</v>
      </c>
      <c r="J21" s="105">
        <f>SUM(J16:J20)</f>
        <v>13</v>
      </c>
      <c r="K21" s="106"/>
      <c r="L21" s="96"/>
      <c r="M21" s="96"/>
    </row>
    <row r="22" spans="1:13" ht="18.399999999999999" customHeight="1">
      <c r="A22" s="232" t="s">
        <v>51</v>
      </c>
      <c r="B22" s="233"/>
      <c r="C22" s="228" t="s">
        <v>52</v>
      </c>
      <c r="D22" s="229"/>
      <c r="E22" s="60"/>
      <c r="F22" s="228" t="s">
        <v>17</v>
      </c>
      <c r="G22" s="229"/>
      <c r="H22" s="60" t="s">
        <v>53</v>
      </c>
      <c r="I22" s="228" t="s">
        <v>17</v>
      </c>
      <c r="J22" s="229"/>
      <c r="K22" s="60"/>
      <c r="L22" s="5"/>
      <c r="M22" s="5"/>
    </row>
    <row r="23" spans="1:13" ht="60">
      <c r="A23" s="80" t="s">
        <v>54</v>
      </c>
      <c r="B23" s="81" t="s">
        <v>55</v>
      </c>
      <c r="C23" s="84">
        <v>1</v>
      </c>
      <c r="D23" s="85">
        <v>2</v>
      </c>
      <c r="E23" s="86"/>
      <c r="F23" s="109">
        <v>1</v>
      </c>
      <c r="G23" s="110">
        <v>2</v>
      </c>
      <c r="H23" s="111"/>
      <c r="I23" s="114"/>
      <c r="J23" s="115">
        <v>2</v>
      </c>
      <c r="K23" s="116"/>
      <c r="L23" s="6"/>
      <c r="M23" s="6"/>
    </row>
    <row r="24" spans="1:13" ht="120">
      <c r="A24" s="82" t="s">
        <v>56</v>
      </c>
      <c r="B24" s="83" t="s">
        <v>57</v>
      </c>
      <c r="C24" s="45">
        <v>0</v>
      </c>
      <c r="D24" s="41">
        <v>1</v>
      </c>
      <c r="E24" s="65" t="s">
        <v>58</v>
      </c>
      <c r="F24" s="71">
        <v>1</v>
      </c>
      <c r="G24" s="42">
        <v>1</v>
      </c>
      <c r="H24" s="72"/>
      <c r="I24" s="77"/>
      <c r="J24" s="44">
        <v>1</v>
      </c>
      <c r="K24" s="46"/>
      <c r="L24" s="6"/>
      <c r="M24" s="6"/>
    </row>
    <row r="25" spans="1:13" ht="135">
      <c r="A25" s="82" t="s">
        <v>59</v>
      </c>
      <c r="B25" s="83" t="s">
        <v>60</v>
      </c>
      <c r="C25" s="45">
        <v>0</v>
      </c>
      <c r="D25" s="41">
        <v>1</v>
      </c>
      <c r="E25" s="65" t="s">
        <v>58</v>
      </c>
      <c r="F25" s="71">
        <v>0.9</v>
      </c>
      <c r="G25" s="42">
        <v>1</v>
      </c>
      <c r="H25" s="72" t="s">
        <v>61</v>
      </c>
      <c r="I25" s="77"/>
      <c r="J25" s="44">
        <v>1</v>
      </c>
      <c r="K25" s="46"/>
      <c r="L25" s="6"/>
      <c r="M25" s="6"/>
    </row>
    <row r="26" spans="1:13" s="97" customFormat="1" ht="16.5" thickBot="1">
      <c r="A26" s="235" t="s">
        <v>36</v>
      </c>
      <c r="B26" s="236"/>
      <c r="C26" s="87">
        <f>SUMPRODUCT(C23:C25,D23:D25)</f>
        <v>2</v>
      </c>
      <c r="D26" s="88">
        <f>SUM(D23:D25)</f>
        <v>4</v>
      </c>
      <c r="E26" s="89"/>
      <c r="F26" s="101">
        <f>SUMPRODUCT(F23:F25,G23:G25)</f>
        <v>3.9</v>
      </c>
      <c r="G26" s="102">
        <f>SUM(G23:G25)</f>
        <v>4</v>
      </c>
      <c r="H26" s="103"/>
      <c r="I26" s="104">
        <f>SUMPRODUCT(I23:I25,J23:J25)</f>
        <v>0</v>
      </c>
      <c r="J26" s="105">
        <f>SUM(J23:J25)</f>
        <v>4</v>
      </c>
      <c r="K26" s="106"/>
      <c r="L26" s="96"/>
      <c r="M26" s="96"/>
    </row>
    <row r="27" spans="1:13" ht="18.399999999999999" customHeight="1">
      <c r="A27" s="232" t="s">
        <v>62</v>
      </c>
      <c r="B27" s="233"/>
      <c r="C27" s="228" t="s">
        <v>17</v>
      </c>
      <c r="D27" s="229"/>
      <c r="E27" s="60"/>
      <c r="F27" s="228" t="s">
        <v>17</v>
      </c>
      <c r="G27" s="229"/>
      <c r="H27" s="59" t="s">
        <v>18</v>
      </c>
      <c r="I27" s="228" t="s">
        <v>17</v>
      </c>
      <c r="J27" s="229"/>
      <c r="K27" s="60"/>
      <c r="L27" s="16"/>
      <c r="M27" s="5"/>
    </row>
    <row r="28" spans="1:13" ht="150">
      <c r="A28" s="120" t="s">
        <v>63</v>
      </c>
      <c r="B28" s="121" t="s">
        <v>64</v>
      </c>
      <c r="C28" s="112">
        <v>1</v>
      </c>
      <c r="D28" s="61">
        <v>2</v>
      </c>
      <c r="E28" s="113"/>
      <c r="F28" s="107">
        <v>0</v>
      </c>
      <c r="G28" s="66">
        <v>2</v>
      </c>
      <c r="H28" s="67" t="s">
        <v>65</v>
      </c>
      <c r="I28" s="118"/>
      <c r="J28" s="73">
        <v>2</v>
      </c>
      <c r="K28" s="119"/>
      <c r="L28" s="6"/>
      <c r="M28" s="6"/>
    </row>
    <row r="29" spans="1:13" ht="30">
      <c r="A29" s="56" t="s">
        <v>66</v>
      </c>
      <c r="B29" s="57" t="s">
        <v>67</v>
      </c>
      <c r="C29" s="45">
        <v>1</v>
      </c>
      <c r="D29" s="41">
        <v>2</v>
      </c>
      <c r="E29" s="65"/>
      <c r="F29" s="71">
        <v>1</v>
      </c>
      <c r="G29" s="42">
        <v>2</v>
      </c>
      <c r="H29" s="43"/>
      <c r="I29" s="77"/>
      <c r="J29" s="44">
        <v>2</v>
      </c>
      <c r="K29" s="46"/>
      <c r="L29" s="6"/>
      <c r="M29" s="6"/>
    </row>
    <row r="30" spans="1:13">
      <c r="A30" s="21" t="s">
        <v>68</v>
      </c>
      <c r="B30" s="57" t="s">
        <v>69</v>
      </c>
      <c r="C30" s="45">
        <v>1</v>
      </c>
      <c r="D30" s="41">
        <v>2</v>
      </c>
      <c r="E30" s="65"/>
      <c r="F30" s="71">
        <v>1</v>
      </c>
      <c r="G30" s="42">
        <v>2</v>
      </c>
      <c r="H30" s="43"/>
      <c r="I30" s="77"/>
      <c r="J30" s="44">
        <v>2</v>
      </c>
      <c r="K30" s="46"/>
      <c r="L30" s="6"/>
      <c r="M30" s="6"/>
    </row>
    <row r="31" spans="1:13" ht="165">
      <c r="A31" s="21" t="s">
        <v>70</v>
      </c>
      <c r="B31" s="57" t="s">
        <v>71</v>
      </c>
      <c r="C31" s="45">
        <v>0</v>
      </c>
      <c r="D31" s="41">
        <v>3</v>
      </c>
      <c r="E31" s="65" t="s">
        <v>72</v>
      </c>
      <c r="F31" s="71">
        <v>0.75</v>
      </c>
      <c r="G31" s="42">
        <v>3</v>
      </c>
      <c r="H31" s="43" t="s">
        <v>73</v>
      </c>
      <c r="I31" s="77"/>
      <c r="J31" s="44">
        <v>3</v>
      </c>
      <c r="K31" s="46"/>
      <c r="L31" s="6"/>
      <c r="M31" s="6"/>
    </row>
    <row r="32" spans="1:13" s="97" customFormat="1" ht="16.5" thickBot="1">
      <c r="A32" s="230" t="s">
        <v>36</v>
      </c>
      <c r="B32" s="231"/>
      <c r="C32" s="87">
        <f>SUMPRODUCT(C28:C31,D28:D31)</f>
        <v>6</v>
      </c>
      <c r="D32" s="88">
        <f>SUM(D28:D31)</f>
        <v>9</v>
      </c>
      <c r="E32" s="89"/>
      <c r="F32" s="90">
        <f>SUMPRODUCT(F28:F31,G28:G31)</f>
        <v>6.25</v>
      </c>
      <c r="G32" s="91">
        <f>SUM(G28:G31)</f>
        <v>9</v>
      </c>
      <c r="H32" s="117"/>
      <c r="I32" s="104">
        <f>SUMPRODUCT(I28:I31,J28:J31)</f>
        <v>0</v>
      </c>
      <c r="J32" s="105">
        <f>SUM(J28:J31)</f>
        <v>9</v>
      </c>
      <c r="K32" s="106"/>
      <c r="L32" s="96"/>
      <c r="M32" s="96"/>
    </row>
    <row r="33" spans="1:13" ht="18.399999999999999" customHeight="1">
      <c r="A33" s="232" t="s">
        <v>74</v>
      </c>
      <c r="B33" s="234"/>
      <c r="C33" s="228" t="s">
        <v>17</v>
      </c>
      <c r="D33" s="229"/>
      <c r="E33" s="60"/>
      <c r="F33" s="228" t="s">
        <v>17</v>
      </c>
      <c r="G33" s="229"/>
      <c r="H33" s="60" t="s">
        <v>18</v>
      </c>
      <c r="I33" s="58" t="s">
        <v>17</v>
      </c>
      <c r="J33" s="59"/>
      <c r="K33" s="60"/>
      <c r="L33" s="15"/>
      <c r="M33" s="5"/>
    </row>
    <row r="34" spans="1:13" ht="30">
      <c r="A34" s="120" t="s">
        <v>75</v>
      </c>
      <c r="B34" s="79" t="s">
        <v>76</v>
      </c>
      <c r="C34" s="112">
        <v>1</v>
      </c>
      <c r="D34" s="61">
        <v>1</v>
      </c>
      <c r="E34" s="113"/>
      <c r="F34" s="107">
        <v>0.5</v>
      </c>
      <c r="G34" s="66">
        <v>1</v>
      </c>
      <c r="H34" s="108" t="s">
        <v>77</v>
      </c>
      <c r="I34" s="118"/>
      <c r="J34" s="73">
        <v>1</v>
      </c>
      <c r="K34" s="119"/>
      <c r="L34" s="6"/>
      <c r="M34" s="6"/>
    </row>
    <row r="35" spans="1:13" ht="30">
      <c r="A35" s="56" t="s">
        <v>78</v>
      </c>
      <c r="B35" s="31" t="s">
        <v>79</v>
      </c>
      <c r="C35" s="45">
        <v>1</v>
      </c>
      <c r="D35" s="41">
        <v>1</v>
      </c>
      <c r="E35" s="65"/>
      <c r="F35" s="71">
        <v>1</v>
      </c>
      <c r="G35" s="42">
        <v>1</v>
      </c>
      <c r="H35" s="72"/>
      <c r="I35" s="77"/>
      <c r="J35" s="44">
        <v>1</v>
      </c>
      <c r="K35" s="46"/>
      <c r="L35" s="6"/>
      <c r="M35" s="6"/>
    </row>
    <row r="36" spans="1:13" ht="105">
      <c r="A36" s="21" t="s">
        <v>80</v>
      </c>
      <c r="B36" s="31" t="s">
        <v>81</v>
      </c>
      <c r="C36" s="45">
        <v>1</v>
      </c>
      <c r="D36" s="41">
        <v>3</v>
      </c>
      <c r="E36" s="65"/>
      <c r="F36" s="71">
        <v>0</v>
      </c>
      <c r="G36" s="42">
        <v>3</v>
      </c>
      <c r="H36" s="72" t="s">
        <v>82</v>
      </c>
      <c r="I36" s="77"/>
      <c r="J36" s="44">
        <v>3</v>
      </c>
      <c r="K36" s="46"/>
      <c r="L36" s="6"/>
      <c r="M36" s="6"/>
    </row>
    <row r="37" spans="1:13" ht="30">
      <c r="A37" s="21" t="s">
        <v>83</v>
      </c>
      <c r="B37" s="31" t="s">
        <v>84</v>
      </c>
      <c r="C37" s="45">
        <v>0.6</v>
      </c>
      <c r="D37" s="41">
        <v>3</v>
      </c>
      <c r="E37" s="65" t="s">
        <v>85</v>
      </c>
      <c r="F37" s="71">
        <v>1</v>
      </c>
      <c r="G37" s="42">
        <v>3</v>
      </c>
      <c r="H37" s="72"/>
      <c r="I37" s="77"/>
      <c r="J37" s="44">
        <v>3</v>
      </c>
      <c r="K37" s="46"/>
      <c r="L37" s="6"/>
      <c r="M37" s="6"/>
    </row>
    <row r="38" spans="1:13" s="97" customFormat="1" ht="15.75">
      <c r="A38" s="230" t="s">
        <v>36</v>
      </c>
      <c r="B38" s="231"/>
      <c r="C38" s="122">
        <f>SUMPRODUCT(C34:C37,D34:D37)</f>
        <v>6.8</v>
      </c>
      <c r="D38" s="88">
        <f>SUM(D34:D37)</f>
        <v>8</v>
      </c>
      <c r="E38" s="89"/>
      <c r="F38" s="123">
        <f>SUMPRODUCT(F34:F37,G34:G37)</f>
        <v>4.5</v>
      </c>
      <c r="G38" s="91">
        <f>SUM(G34:G37)</f>
        <v>8</v>
      </c>
      <c r="H38" s="92"/>
      <c r="I38" s="104">
        <f>SUMPRODUCT(I34:I37,J34:J37)</f>
        <v>0</v>
      </c>
      <c r="J38" s="105">
        <f>SUM(J34:J37)</f>
        <v>8</v>
      </c>
      <c r="K38" s="106"/>
      <c r="L38" s="96"/>
      <c r="M38" s="96"/>
    </row>
    <row r="39" spans="1:13" ht="18.399999999999999" customHeight="1">
      <c r="A39" s="232" t="s">
        <v>86</v>
      </c>
      <c r="B39" s="233"/>
      <c r="C39" s="228" t="s">
        <v>52</v>
      </c>
      <c r="D39" s="229"/>
      <c r="E39" s="59"/>
      <c r="F39" s="228" t="s">
        <v>17</v>
      </c>
      <c r="G39" s="229"/>
      <c r="H39" s="60" t="s">
        <v>53</v>
      </c>
      <c r="I39" s="228" t="s">
        <v>17</v>
      </c>
      <c r="J39" s="229"/>
      <c r="K39" s="60"/>
      <c r="L39" s="5"/>
      <c r="M39" s="5"/>
    </row>
    <row r="40" spans="1:13" ht="45">
      <c r="A40" s="78" t="s">
        <v>87</v>
      </c>
      <c r="B40" s="79" t="s">
        <v>88</v>
      </c>
      <c r="C40" s="84">
        <v>1</v>
      </c>
      <c r="D40" s="85">
        <v>1</v>
      </c>
      <c r="E40" s="86"/>
      <c r="F40" s="109">
        <v>1</v>
      </c>
      <c r="G40" s="110">
        <v>1</v>
      </c>
      <c r="H40" s="111"/>
      <c r="I40" s="114"/>
      <c r="J40" s="115">
        <v>1</v>
      </c>
      <c r="K40" s="116"/>
      <c r="L40" s="6"/>
      <c r="M40" s="6"/>
    </row>
    <row r="41" spans="1:13" ht="45">
      <c r="A41" s="21" t="s">
        <v>89</v>
      </c>
      <c r="B41" s="31" t="s">
        <v>90</v>
      </c>
      <c r="C41" s="45">
        <v>1</v>
      </c>
      <c r="D41" s="41">
        <v>4</v>
      </c>
      <c r="E41" s="65"/>
      <c r="F41" s="71">
        <v>0.9</v>
      </c>
      <c r="G41" s="42">
        <v>4</v>
      </c>
      <c r="H41" s="72" t="s">
        <v>91</v>
      </c>
      <c r="I41" s="77"/>
      <c r="J41" s="44">
        <v>4</v>
      </c>
      <c r="K41" s="46"/>
      <c r="L41" s="6"/>
      <c r="M41" s="6"/>
    </row>
    <row r="42" spans="1:13" ht="30">
      <c r="A42" s="21" t="s">
        <v>92</v>
      </c>
      <c r="B42" s="31" t="s">
        <v>93</v>
      </c>
      <c r="C42" s="45">
        <v>1</v>
      </c>
      <c r="D42" s="41">
        <v>3</v>
      </c>
      <c r="E42" s="65"/>
      <c r="F42" s="71">
        <v>1</v>
      </c>
      <c r="G42" s="42">
        <v>3</v>
      </c>
      <c r="H42" s="72"/>
      <c r="I42" s="77"/>
      <c r="J42" s="44">
        <v>3</v>
      </c>
      <c r="K42" s="46"/>
      <c r="L42" s="6"/>
      <c r="M42" s="6"/>
    </row>
    <row r="43" spans="1:13" ht="60">
      <c r="A43" s="21" t="s">
        <v>94</v>
      </c>
      <c r="B43" s="31" t="s">
        <v>95</v>
      </c>
      <c r="C43" s="45">
        <v>0.5</v>
      </c>
      <c r="D43" s="41">
        <v>2</v>
      </c>
      <c r="E43" s="65" t="s">
        <v>96</v>
      </c>
      <c r="F43" s="71">
        <v>0.75</v>
      </c>
      <c r="G43" s="42">
        <v>2</v>
      </c>
      <c r="H43" s="72" t="s">
        <v>97</v>
      </c>
      <c r="I43" s="77"/>
      <c r="J43" s="44">
        <v>2</v>
      </c>
      <c r="K43" s="46"/>
      <c r="L43" s="6"/>
    </row>
    <row r="44" spans="1:13" ht="165">
      <c r="A44" s="21" t="s">
        <v>98</v>
      </c>
      <c r="B44" s="31" t="s">
        <v>99</v>
      </c>
      <c r="C44" s="35">
        <v>0</v>
      </c>
      <c r="D44" s="32">
        <v>2</v>
      </c>
      <c r="E44" s="36" t="s">
        <v>100</v>
      </c>
      <c r="F44" s="37">
        <v>0</v>
      </c>
      <c r="G44" s="33">
        <v>2</v>
      </c>
      <c r="H44" s="38" t="s">
        <v>101</v>
      </c>
      <c r="I44" s="39"/>
      <c r="J44" s="34">
        <v>2</v>
      </c>
      <c r="K44" s="40"/>
      <c r="L44" s="6"/>
      <c r="M44" s="6"/>
    </row>
    <row r="45" spans="1:13" ht="75">
      <c r="A45" s="21" t="s">
        <v>102</v>
      </c>
      <c r="B45" s="31" t="s">
        <v>103</v>
      </c>
      <c r="C45" s="35">
        <v>0</v>
      </c>
      <c r="D45" s="32">
        <v>3</v>
      </c>
      <c r="E45" s="36" t="s">
        <v>104</v>
      </c>
      <c r="F45" s="37">
        <v>1</v>
      </c>
      <c r="G45" s="33">
        <v>3</v>
      </c>
      <c r="H45" s="38"/>
      <c r="I45" s="39"/>
      <c r="J45" s="34">
        <v>3</v>
      </c>
      <c r="K45" s="40"/>
      <c r="L45" s="6"/>
      <c r="M45" s="6"/>
    </row>
    <row r="46" spans="1:13" ht="30">
      <c r="A46" s="21" t="s">
        <v>105</v>
      </c>
      <c r="B46" s="31" t="s">
        <v>106</v>
      </c>
      <c r="C46" s="45">
        <v>1</v>
      </c>
      <c r="D46" s="41">
        <v>3</v>
      </c>
      <c r="E46" s="65"/>
      <c r="F46" s="71">
        <v>1</v>
      </c>
      <c r="G46" s="42">
        <v>3</v>
      </c>
      <c r="H46" s="72"/>
      <c r="I46" s="77"/>
      <c r="J46" s="44">
        <v>3</v>
      </c>
      <c r="K46" s="46"/>
      <c r="L46" s="6"/>
      <c r="M46" s="6"/>
    </row>
    <row r="47" spans="1:13" ht="120">
      <c r="A47" s="21" t="s">
        <v>107</v>
      </c>
      <c r="B47" s="31" t="s">
        <v>108</v>
      </c>
      <c r="C47" s="45">
        <v>0.75</v>
      </c>
      <c r="D47" s="41">
        <v>6</v>
      </c>
      <c r="E47" s="65" t="s">
        <v>109</v>
      </c>
      <c r="F47" s="71">
        <v>0.5</v>
      </c>
      <c r="G47" s="42">
        <v>6</v>
      </c>
      <c r="H47" s="72" t="s">
        <v>110</v>
      </c>
      <c r="I47" s="77"/>
      <c r="J47" s="44">
        <v>6</v>
      </c>
      <c r="K47" s="46"/>
      <c r="L47" s="6"/>
      <c r="M47" s="6"/>
    </row>
    <row r="48" spans="1:13" ht="45">
      <c r="A48" s="21" t="s">
        <v>111</v>
      </c>
      <c r="B48" s="31" t="s">
        <v>112</v>
      </c>
      <c r="C48" s="45">
        <v>0.75</v>
      </c>
      <c r="D48" s="41">
        <v>8</v>
      </c>
      <c r="E48" s="65" t="s">
        <v>113</v>
      </c>
      <c r="F48" s="71">
        <v>1</v>
      </c>
      <c r="G48" s="42">
        <v>8</v>
      </c>
      <c r="H48" s="72"/>
      <c r="I48" s="77"/>
      <c r="J48" s="44">
        <v>8</v>
      </c>
      <c r="K48" s="46"/>
      <c r="L48" s="6"/>
      <c r="M48" s="6"/>
    </row>
    <row r="49" spans="1:13" ht="90">
      <c r="A49" s="21" t="s">
        <v>114</v>
      </c>
      <c r="B49" s="31" t="s">
        <v>115</v>
      </c>
      <c r="C49" s="45">
        <v>0</v>
      </c>
      <c r="D49" s="41">
        <v>6</v>
      </c>
      <c r="E49" s="65" t="s">
        <v>116</v>
      </c>
      <c r="F49" s="71">
        <v>0.8</v>
      </c>
      <c r="G49" s="42">
        <v>6</v>
      </c>
      <c r="H49" s="72" t="s">
        <v>117</v>
      </c>
      <c r="I49" s="77"/>
      <c r="J49" s="44">
        <v>6</v>
      </c>
      <c r="K49" s="46"/>
      <c r="L49" s="6"/>
      <c r="M49" s="6"/>
    </row>
    <row r="50" spans="1:13">
      <c r="A50" s="21" t="s">
        <v>118</v>
      </c>
      <c r="B50" s="31" t="s">
        <v>119</v>
      </c>
      <c r="C50" s="45">
        <v>1</v>
      </c>
      <c r="D50" s="41">
        <v>3</v>
      </c>
      <c r="E50" s="65"/>
      <c r="F50" s="71">
        <v>1</v>
      </c>
      <c r="G50" s="42">
        <v>3</v>
      </c>
      <c r="H50" s="72"/>
      <c r="I50" s="77"/>
      <c r="J50" s="44">
        <v>3</v>
      </c>
      <c r="K50" s="46"/>
      <c r="L50" s="6"/>
      <c r="M50" s="6"/>
    </row>
    <row r="51" spans="1:13" s="97" customFormat="1" ht="16.5" thickBot="1">
      <c r="A51" s="230" t="s">
        <v>36</v>
      </c>
      <c r="B51" s="231"/>
      <c r="C51" s="132">
        <f>SUMPRODUCT(C40:C50,D40:D50)</f>
        <v>25.5</v>
      </c>
      <c r="D51" s="99">
        <f>SUM(D40:D50)</f>
        <v>41</v>
      </c>
      <c r="E51" s="100"/>
      <c r="F51" s="123">
        <f>SUMPRODUCT(F40:F50,G40:G50)</f>
        <v>33.900000000000006</v>
      </c>
      <c r="G51" s="91">
        <f>SUM(G40:G50)</f>
        <v>41</v>
      </c>
      <c r="H51" s="92"/>
      <c r="I51" s="93">
        <f>SUMPRODUCT(I40:I50,J40:J50)</f>
        <v>0</v>
      </c>
      <c r="J51" s="94">
        <f>SUM(J40:J50)</f>
        <v>41</v>
      </c>
      <c r="K51" s="95"/>
      <c r="L51" s="96"/>
      <c r="M51" s="96"/>
    </row>
    <row r="52" spans="1:13" ht="18.399999999999999" customHeight="1">
      <c r="A52" s="232" t="s">
        <v>120</v>
      </c>
      <c r="B52" s="234"/>
      <c r="C52" s="228" t="s">
        <v>52</v>
      </c>
      <c r="D52" s="229"/>
      <c r="E52" s="60"/>
      <c r="F52" s="228" t="s">
        <v>17</v>
      </c>
      <c r="G52" s="229"/>
      <c r="H52" s="60" t="s">
        <v>53</v>
      </c>
      <c r="I52" s="228" t="s">
        <v>17</v>
      </c>
      <c r="J52" s="229"/>
      <c r="K52" s="60"/>
      <c r="L52" s="15"/>
      <c r="M52" s="5"/>
    </row>
    <row r="53" spans="1:13" ht="30">
      <c r="A53" s="78" t="s">
        <v>121</v>
      </c>
      <c r="B53" s="79" t="s">
        <v>122</v>
      </c>
      <c r="C53" s="112">
        <v>1</v>
      </c>
      <c r="D53" s="61">
        <v>2</v>
      </c>
      <c r="E53" s="113"/>
      <c r="F53" s="109">
        <v>1</v>
      </c>
      <c r="G53" s="110">
        <v>2</v>
      </c>
      <c r="H53" s="111"/>
      <c r="I53" s="127"/>
      <c r="J53" s="128">
        <v>2</v>
      </c>
      <c r="K53" s="129"/>
      <c r="L53" s="6"/>
      <c r="M53" s="6"/>
    </row>
    <row r="54" spans="1:13" ht="30">
      <c r="A54" s="21" t="s">
        <v>123</v>
      </c>
      <c r="B54" s="31" t="s">
        <v>124</v>
      </c>
      <c r="C54" s="45">
        <v>1</v>
      </c>
      <c r="D54" s="41">
        <v>2</v>
      </c>
      <c r="E54" s="65"/>
      <c r="F54" s="71">
        <v>1</v>
      </c>
      <c r="G54" s="42">
        <v>2</v>
      </c>
      <c r="H54" s="72"/>
      <c r="I54" s="130"/>
      <c r="J54" s="124">
        <v>2</v>
      </c>
      <c r="K54" s="131"/>
      <c r="L54" s="6"/>
      <c r="M54" s="6"/>
    </row>
    <row r="55" spans="1:13" ht="45">
      <c r="A55" s="56" t="s">
        <v>125</v>
      </c>
      <c r="B55" s="31" t="s">
        <v>126</v>
      </c>
      <c r="C55" s="45">
        <v>0.75</v>
      </c>
      <c r="D55" s="41">
        <v>1</v>
      </c>
      <c r="E55" s="65" t="s">
        <v>127</v>
      </c>
      <c r="F55" s="71">
        <v>1</v>
      </c>
      <c r="G55" s="42">
        <v>1</v>
      </c>
      <c r="H55" s="72"/>
      <c r="I55" s="130"/>
      <c r="J55" s="124">
        <v>1</v>
      </c>
      <c r="K55" s="131"/>
      <c r="L55" s="6"/>
      <c r="M55" s="6"/>
    </row>
    <row r="56" spans="1:13" ht="105">
      <c r="A56" s="56" t="s">
        <v>128</v>
      </c>
      <c r="B56" s="31" t="s">
        <v>129</v>
      </c>
      <c r="C56" s="45">
        <v>0.25</v>
      </c>
      <c r="D56" s="41">
        <v>4</v>
      </c>
      <c r="E56" s="65" t="s">
        <v>130</v>
      </c>
      <c r="F56" s="71">
        <v>1</v>
      </c>
      <c r="G56" s="42">
        <v>4</v>
      </c>
      <c r="H56" s="72"/>
      <c r="I56" s="130"/>
      <c r="J56" s="124">
        <v>4</v>
      </c>
      <c r="K56" s="131"/>
      <c r="L56" s="6"/>
      <c r="M56" s="6"/>
    </row>
    <row r="57" spans="1:13" ht="45">
      <c r="A57" s="21" t="s">
        <v>131</v>
      </c>
      <c r="B57" s="31" t="s">
        <v>132</v>
      </c>
      <c r="C57" s="45">
        <v>1</v>
      </c>
      <c r="D57" s="41">
        <v>2</v>
      </c>
      <c r="E57" s="65"/>
      <c r="F57" s="71">
        <v>1</v>
      </c>
      <c r="G57" s="42">
        <v>2</v>
      </c>
      <c r="H57" s="72"/>
      <c r="I57" s="130"/>
      <c r="J57" s="124">
        <v>2</v>
      </c>
      <c r="K57" s="131"/>
      <c r="L57" s="7"/>
      <c r="M57" s="6"/>
    </row>
    <row r="58" spans="1:13" s="97" customFormat="1" ht="16.5" thickBot="1">
      <c r="A58" s="230" t="s">
        <v>36</v>
      </c>
      <c r="B58" s="231"/>
      <c r="C58" s="98">
        <f>SUMPRODUCT(C53:C57,D53:D57)</f>
        <v>7.75</v>
      </c>
      <c r="D58" s="99">
        <f>SUM(D53:D57)</f>
        <v>11</v>
      </c>
      <c r="E58" s="100"/>
      <c r="F58" s="101">
        <f>SUMPRODUCT(F53:F57,G53:G57)</f>
        <v>11</v>
      </c>
      <c r="G58" s="102">
        <f>SUM(G53:G57)</f>
        <v>11</v>
      </c>
      <c r="H58" s="103"/>
      <c r="I58" s="93">
        <f>SUMPRODUCT(I53:I57,J53:J57)</f>
        <v>0</v>
      </c>
      <c r="J58" s="94">
        <f>SUM(J53:J57)</f>
        <v>11</v>
      </c>
      <c r="K58" s="95"/>
      <c r="L58" s="96"/>
      <c r="M58" s="96"/>
    </row>
    <row r="59" spans="1:13" ht="18.399999999999999" customHeight="1" thickBot="1">
      <c r="A59" s="256" t="s">
        <v>2</v>
      </c>
      <c r="B59" s="257"/>
      <c r="C59" s="257"/>
      <c r="D59" s="257"/>
      <c r="E59" s="257"/>
      <c r="F59" s="257"/>
      <c r="G59" s="257"/>
      <c r="H59" s="257"/>
      <c r="I59" s="257"/>
      <c r="J59" s="257"/>
      <c r="K59" s="258"/>
      <c r="L59" s="5"/>
      <c r="M59" s="5"/>
    </row>
    <row r="60" spans="1:13">
      <c r="A60" s="259" t="s">
        <v>133</v>
      </c>
      <c r="B60" s="260"/>
      <c r="C60" s="133">
        <f t="shared" ref="C60:J60" si="0">C14+C21+C26+C32+C38+C51+C58</f>
        <v>70.25</v>
      </c>
      <c r="D60" s="63">
        <f t="shared" si="0"/>
        <v>100</v>
      </c>
      <c r="E60" s="64"/>
      <c r="F60" s="134">
        <f t="shared" si="0"/>
        <v>77.800000000000011</v>
      </c>
      <c r="G60" s="69">
        <f t="shared" si="0"/>
        <v>100</v>
      </c>
      <c r="H60" s="70"/>
      <c r="I60" s="135">
        <f t="shared" si="0"/>
        <v>0</v>
      </c>
      <c r="J60" s="125">
        <f t="shared" si="0"/>
        <v>100</v>
      </c>
      <c r="K60" s="126"/>
      <c r="L60" s="7"/>
      <c r="M60" s="6"/>
    </row>
    <row r="61" spans="1:13" s="97" customFormat="1" ht="16.5" thickBot="1">
      <c r="A61" s="261" t="s">
        <v>134</v>
      </c>
      <c r="B61" s="262"/>
      <c r="C61" s="263">
        <f>C60/D60</f>
        <v>0.70250000000000001</v>
      </c>
      <c r="D61" s="264"/>
      <c r="E61" s="265"/>
      <c r="F61" s="266">
        <f>F60/G60</f>
        <v>0.77800000000000014</v>
      </c>
      <c r="G61" s="267"/>
      <c r="H61" s="268"/>
      <c r="I61" s="269">
        <f>I60/J60</f>
        <v>0</v>
      </c>
      <c r="J61" s="270"/>
      <c r="K61" s="271"/>
      <c r="L61" s="136"/>
      <c r="M61" s="136"/>
    </row>
  </sheetData>
  <mergeCells count="48">
    <mergeCell ref="A59:K59"/>
    <mergeCell ref="A60:B60"/>
    <mergeCell ref="A61:B61"/>
    <mergeCell ref="A52:B52"/>
    <mergeCell ref="C61:E61"/>
    <mergeCell ref="F61:H61"/>
    <mergeCell ref="I61:K61"/>
    <mergeCell ref="N6:P6"/>
    <mergeCell ref="A6:A7"/>
    <mergeCell ref="C6:E6"/>
    <mergeCell ref="F6:H6"/>
    <mergeCell ref="A2:K2"/>
    <mergeCell ref="A4:K4"/>
    <mergeCell ref="I6:K6"/>
    <mergeCell ref="B6:B7"/>
    <mergeCell ref="A14:B14"/>
    <mergeCell ref="A26:B26"/>
    <mergeCell ref="A32:B32"/>
    <mergeCell ref="A8:B8"/>
    <mergeCell ref="A22:B22"/>
    <mergeCell ref="A27:B27"/>
    <mergeCell ref="A15:B15"/>
    <mergeCell ref="A21:B21"/>
    <mergeCell ref="A38:B38"/>
    <mergeCell ref="A51:B51"/>
    <mergeCell ref="A58:B58"/>
    <mergeCell ref="A39:B39"/>
    <mergeCell ref="A33:B33"/>
    <mergeCell ref="C8:D8"/>
    <mergeCell ref="F8:G8"/>
    <mergeCell ref="I8:J8"/>
    <mergeCell ref="C15:D15"/>
    <mergeCell ref="F15:G15"/>
    <mergeCell ref="I15:J15"/>
    <mergeCell ref="C22:D22"/>
    <mergeCell ref="F22:G22"/>
    <mergeCell ref="I22:J22"/>
    <mergeCell ref="C52:D52"/>
    <mergeCell ref="F52:G52"/>
    <mergeCell ref="C39:D39"/>
    <mergeCell ref="C33:D33"/>
    <mergeCell ref="F33:G33"/>
    <mergeCell ref="F27:G27"/>
    <mergeCell ref="C27:D27"/>
    <mergeCell ref="I27:J27"/>
    <mergeCell ref="I39:J39"/>
    <mergeCell ref="F39:G39"/>
    <mergeCell ref="I52:J52"/>
  </mergeCells>
  <dataValidations count="2">
    <dataValidation type="decimal" allowBlank="1" showInputMessage="1" showErrorMessage="1" sqref="L14 L21 L26 L32 L38 L51" xr:uid="{00000000-0002-0000-0500-000000000000}">
      <formula1>0</formula1>
      <formula2>1</formula2>
    </dataValidation>
    <dataValidation type="decimal" allowBlank="1" showInputMessage="1" showErrorMessage="1" error="Les évaluations sont faites en terme de pourcentage. Veuillez entrer une valeur entre 0 et 1" sqref="I9:I13 C28:C31 C9:C13 L9:L13 C16:C20 F16:F20 I16:I20 L16:L20 C34:C37 F34:F37 I34:I37 L34:L37 C40:C50 F40:F50 I40:I50 L40:L50 C53:C57 F53:F57 I53:I57 L53:L57 L28:L31 I28:I31 F28:F31 F9:F13 C23:C25 F23:F25 I23:I25 L23:L25" xr:uid="{00000000-0002-0000-05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56"/>
  <sheetViews>
    <sheetView tabSelected="1" topLeftCell="A22" workbookViewId="0">
      <selection activeCell="C32" sqref="C32"/>
    </sheetView>
  </sheetViews>
  <sheetFormatPr defaultColWidth="9.140625" defaultRowHeight="15"/>
  <cols>
    <col min="1" max="1" width="50.5703125" style="138" customWidth="1"/>
    <col min="2" max="4" width="9.140625" style="138"/>
    <col min="5" max="5" width="11" style="138" bestFit="1" customWidth="1"/>
    <col min="6" max="6" width="11" style="138" customWidth="1"/>
    <col min="7" max="7" width="54.85546875" style="138" customWidth="1"/>
    <col min="8" max="16384" width="9.140625" style="138"/>
  </cols>
  <sheetData>
    <row r="2" spans="1:7" ht="18.75">
      <c r="A2" s="272" t="s">
        <v>10</v>
      </c>
      <c r="B2" s="272"/>
      <c r="C2" s="272"/>
      <c r="D2" s="272"/>
      <c r="E2" s="272"/>
      <c r="F2" s="272"/>
      <c r="G2" s="272"/>
    </row>
    <row r="3" spans="1:7">
      <c r="A3" s="139"/>
      <c r="B3" s="139"/>
      <c r="C3" s="140"/>
      <c r="D3" s="140"/>
      <c r="E3" s="139"/>
      <c r="F3" s="139"/>
      <c r="G3" s="140"/>
    </row>
    <row r="4" spans="1:7" ht="18.75">
      <c r="A4" s="137" t="s">
        <v>135</v>
      </c>
      <c r="B4" s="137"/>
      <c r="C4" s="137"/>
      <c r="D4" s="137"/>
      <c r="E4" s="137"/>
      <c r="F4" s="137"/>
      <c r="G4" s="137"/>
    </row>
    <row r="5" spans="1:7" ht="15.75" thickBot="1"/>
    <row r="6" spans="1:7" ht="24" thickBot="1">
      <c r="A6" s="280" t="s">
        <v>6</v>
      </c>
      <c r="B6" s="281"/>
      <c r="C6" s="281"/>
      <c r="D6" s="281"/>
      <c r="E6" s="281"/>
      <c r="F6" s="281"/>
      <c r="G6" s="282"/>
    </row>
    <row r="7" spans="1:7">
      <c r="A7" s="161" t="s">
        <v>136</v>
      </c>
      <c r="B7" s="283"/>
      <c r="C7" s="283"/>
      <c r="D7" s="283"/>
      <c r="E7" s="283"/>
      <c r="F7" s="283"/>
      <c r="G7" s="284"/>
    </row>
    <row r="8" spans="1:7">
      <c r="A8" s="210" t="s">
        <v>137</v>
      </c>
      <c r="B8" s="189" t="s">
        <v>14</v>
      </c>
      <c r="C8" s="189" t="s">
        <v>138</v>
      </c>
      <c r="D8" s="189" t="s">
        <v>4</v>
      </c>
      <c r="E8" s="189" t="s">
        <v>139</v>
      </c>
      <c r="F8" s="189" t="s">
        <v>17</v>
      </c>
      <c r="G8" s="190" t="s">
        <v>15</v>
      </c>
    </row>
    <row r="9" spans="1:7">
      <c r="A9" s="148" t="s">
        <v>140</v>
      </c>
      <c r="B9" s="141">
        <v>1</v>
      </c>
      <c r="C9" s="141">
        <v>1</v>
      </c>
      <c r="D9" s="141">
        <v>5</v>
      </c>
      <c r="E9" s="141">
        <f t="shared" ref="E9:E19" si="0">B9*C9*D9</f>
        <v>5</v>
      </c>
      <c r="F9" s="141" t="s">
        <v>141</v>
      </c>
      <c r="G9" s="149"/>
    </row>
    <row r="10" spans="1:7" ht="45">
      <c r="A10" s="191" t="s">
        <v>142</v>
      </c>
      <c r="B10" s="192">
        <v>0.8</v>
      </c>
      <c r="C10" s="192">
        <v>1</v>
      </c>
      <c r="D10" s="192">
        <v>5</v>
      </c>
      <c r="E10" s="192">
        <f t="shared" si="0"/>
        <v>4</v>
      </c>
      <c r="F10" s="192" t="s">
        <v>141</v>
      </c>
      <c r="G10" s="224" t="s">
        <v>143</v>
      </c>
    </row>
    <row r="11" spans="1:7" ht="45">
      <c r="A11" s="148" t="s">
        <v>144</v>
      </c>
      <c r="B11" s="141">
        <v>0</v>
      </c>
      <c r="C11" s="141">
        <v>0.5</v>
      </c>
      <c r="D11" s="141">
        <v>18</v>
      </c>
      <c r="E11" s="141">
        <f t="shared" si="0"/>
        <v>0</v>
      </c>
      <c r="F11" s="141" t="s">
        <v>18</v>
      </c>
      <c r="G11" s="225" t="s">
        <v>145</v>
      </c>
    </row>
    <row r="12" spans="1:7" ht="90">
      <c r="A12" s="191" t="s">
        <v>146</v>
      </c>
      <c r="B12" s="192">
        <v>0.7</v>
      </c>
      <c r="C12" s="192">
        <v>0.75</v>
      </c>
      <c r="D12" s="192">
        <v>16</v>
      </c>
      <c r="E12" s="192">
        <f t="shared" si="0"/>
        <v>8.3999999999999986</v>
      </c>
      <c r="F12" s="141" t="s">
        <v>18</v>
      </c>
      <c r="G12" s="224" t="s">
        <v>147</v>
      </c>
    </row>
    <row r="13" spans="1:7">
      <c r="A13" s="148" t="s">
        <v>148</v>
      </c>
      <c r="B13" s="141">
        <v>1</v>
      </c>
      <c r="C13" s="141">
        <v>1</v>
      </c>
      <c r="D13" s="141">
        <v>10</v>
      </c>
      <c r="E13" s="141">
        <f t="shared" si="0"/>
        <v>10</v>
      </c>
      <c r="F13" s="141" t="s">
        <v>141</v>
      </c>
      <c r="G13" s="149"/>
    </row>
    <row r="14" spans="1:7" ht="60">
      <c r="A14" s="148" t="s">
        <v>149</v>
      </c>
      <c r="B14" s="141">
        <v>0.9</v>
      </c>
      <c r="C14" s="141">
        <v>1</v>
      </c>
      <c r="D14" s="141">
        <v>8</v>
      </c>
      <c r="E14" s="141">
        <f t="shared" si="0"/>
        <v>7.2</v>
      </c>
      <c r="F14" s="141" t="s">
        <v>141</v>
      </c>
      <c r="G14" s="225" t="s">
        <v>150</v>
      </c>
    </row>
    <row r="15" spans="1:7" ht="120">
      <c r="A15" s="191" t="s">
        <v>151</v>
      </c>
      <c r="B15" s="192">
        <v>0.7</v>
      </c>
      <c r="C15" s="192">
        <v>1</v>
      </c>
      <c r="D15" s="192">
        <v>12</v>
      </c>
      <c r="E15" s="192">
        <f t="shared" si="0"/>
        <v>8.3999999999999986</v>
      </c>
      <c r="F15" s="192" t="s">
        <v>18</v>
      </c>
      <c r="G15" s="224" t="s">
        <v>152</v>
      </c>
    </row>
    <row r="16" spans="1:7" ht="90">
      <c r="A16" s="148" t="s">
        <v>153</v>
      </c>
      <c r="B16" s="141">
        <v>0.7</v>
      </c>
      <c r="C16" s="141">
        <v>1</v>
      </c>
      <c r="D16" s="141">
        <v>10</v>
      </c>
      <c r="E16" s="141">
        <f t="shared" si="0"/>
        <v>7</v>
      </c>
      <c r="F16" s="141" t="s">
        <v>141</v>
      </c>
      <c r="G16" s="225" t="s">
        <v>154</v>
      </c>
    </row>
    <row r="17" spans="1:7">
      <c r="A17" s="191" t="s">
        <v>155</v>
      </c>
      <c r="B17" s="192">
        <v>1</v>
      </c>
      <c r="C17" s="192">
        <v>1</v>
      </c>
      <c r="D17" s="192">
        <v>4</v>
      </c>
      <c r="E17" s="192">
        <f t="shared" si="0"/>
        <v>4</v>
      </c>
      <c r="F17" s="192" t="s">
        <v>141</v>
      </c>
      <c r="G17" s="193"/>
    </row>
    <row r="18" spans="1:7" ht="30">
      <c r="A18" s="148" t="s">
        <v>156</v>
      </c>
      <c r="B18" s="141">
        <v>0</v>
      </c>
      <c r="C18" s="141">
        <v>1</v>
      </c>
      <c r="D18" s="141">
        <v>6</v>
      </c>
      <c r="E18" s="141">
        <f t="shared" si="0"/>
        <v>0</v>
      </c>
      <c r="F18" s="141" t="s">
        <v>18</v>
      </c>
      <c r="G18" s="225" t="s">
        <v>157</v>
      </c>
    </row>
    <row r="19" spans="1:7">
      <c r="A19" s="191" t="s">
        <v>158</v>
      </c>
      <c r="B19" s="192">
        <v>1</v>
      </c>
      <c r="C19" s="192">
        <v>1</v>
      </c>
      <c r="D19" s="192">
        <v>6</v>
      </c>
      <c r="E19" s="192">
        <f t="shared" si="0"/>
        <v>6</v>
      </c>
      <c r="F19" s="192" t="s">
        <v>141</v>
      </c>
      <c r="G19" s="193"/>
    </row>
    <row r="20" spans="1:7">
      <c r="A20" s="171" t="s">
        <v>159</v>
      </c>
      <c r="B20" s="285"/>
      <c r="C20" s="285"/>
      <c r="D20" s="223">
        <f>SUM(D9:D19)</f>
        <v>100</v>
      </c>
      <c r="E20" s="172">
        <f>SUM(E9:E19)/D20 + E22*D22 + E21*D21</f>
        <v>0.6</v>
      </c>
      <c r="F20" s="174"/>
      <c r="G20" s="173"/>
    </row>
    <row r="21" spans="1:7">
      <c r="A21" s="191" t="s">
        <v>160</v>
      </c>
      <c r="B21" s="194"/>
      <c r="C21" s="194"/>
      <c r="D21" s="195">
        <v>-0.15</v>
      </c>
      <c r="E21" s="194"/>
      <c r="F21" s="194"/>
      <c r="G21" s="196"/>
    </row>
    <row r="22" spans="1:7" ht="15.75" thickBot="1">
      <c r="A22" s="150" t="s">
        <v>161</v>
      </c>
      <c r="B22" s="151"/>
      <c r="C22" s="151"/>
      <c r="D22" s="152">
        <v>-0.2</v>
      </c>
      <c r="E22" s="151"/>
      <c r="F22" s="151"/>
      <c r="G22" s="153"/>
    </row>
    <row r="23" spans="1:7" ht="24" thickBot="1">
      <c r="A23" s="286" t="s">
        <v>7</v>
      </c>
      <c r="B23" s="287"/>
      <c r="C23" s="287"/>
      <c r="D23" s="287"/>
      <c r="E23" s="287"/>
      <c r="F23" s="287"/>
      <c r="G23" s="288"/>
    </row>
    <row r="24" spans="1:7" ht="15.75" customHeight="1">
      <c r="A24" s="160" t="s">
        <v>136</v>
      </c>
      <c r="B24" s="273"/>
      <c r="C24" s="273"/>
      <c r="D24" s="273"/>
      <c r="E24" s="273"/>
      <c r="F24" s="273"/>
      <c r="G24" s="274"/>
    </row>
    <row r="25" spans="1:7">
      <c r="A25" s="209" t="s">
        <v>137</v>
      </c>
      <c r="B25" s="197" t="s">
        <v>14</v>
      </c>
      <c r="C25" s="197" t="s">
        <v>138</v>
      </c>
      <c r="D25" s="197" t="s">
        <v>4</v>
      </c>
      <c r="E25" s="197" t="s">
        <v>139</v>
      </c>
      <c r="F25" s="197" t="s">
        <v>17</v>
      </c>
      <c r="G25" s="198" t="s">
        <v>15</v>
      </c>
    </row>
    <row r="26" spans="1:7" ht="75">
      <c r="A26" s="154" t="s">
        <v>162</v>
      </c>
      <c r="B26" s="142">
        <v>0.8</v>
      </c>
      <c r="C26" s="142">
        <v>1</v>
      </c>
      <c r="D26" s="142">
        <v>24</v>
      </c>
      <c r="E26" s="142">
        <f>B26*C26*D26</f>
        <v>19.200000000000003</v>
      </c>
      <c r="F26" s="142" t="s">
        <v>163</v>
      </c>
      <c r="G26" s="226" t="s">
        <v>164</v>
      </c>
    </row>
    <row r="27" spans="1:7" ht="30">
      <c r="A27" s="199" t="s">
        <v>165</v>
      </c>
      <c r="B27" s="200">
        <v>1</v>
      </c>
      <c r="C27" s="142">
        <v>0.5</v>
      </c>
      <c r="D27" s="200">
        <v>8</v>
      </c>
      <c r="E27" s="200"/>
      <c r="F27" s="142" t="s">
        <v>163</v>
      </c>
      <c r="G27" s="201" t="s">
        <v>166</v>
      </c>
    </row>
    <row r="28" spans="1:7" ht="30">
      <c r="A28" s="154" t="s">
        <v>167</v>
      </c>
      <c r="B28" s="142">
        <v>0</v>
      </c>
      <c r="C28" s="142">
        <v>1</v>
      </c>
      <c r="D28" s="142">
        <v>10</v>
      </c>
      <c r="E28" s="142">
        <f t="shared" ref="E27:E35" si="1">B28*C28*D28</f>
        <v>0</v>
      </c>
      <c r="F28" s="142" t="s">
        <v>163</v>
      </c>
      <c r="G28" s="226" t="s">
        <v>168</v>
      </c>
    </row>
    <row r="29" spans="1:7" ht="30">
      <c r="A29" s="199" t="s">
        <v>169</v>
      </c>
      <c r="B29" s="200">
        <v>1</v>
      </c>
      <c r="C29" s="142">
        <v>1</v>
      </c>
      <c r="D29" s="200">
        <v>8</v>
      </c>
      <c r="E29" s="200">
        <f t="shared" si="1"/>
        <v>8</v>
      </c>
      <c r="F29" s="142" t="s">
        <v>163</v>
      </c>
      <c r="G29" s="201"/>
    </row>
    <row r="30" spans="1:7" ht="75">
      <c r="A30" s="154" t="s">
        <v>170</v>
      </c>
      <c r="B30" s="142">
        <v>0.7</v>
      </c>
      <c r="C30" s="142">
        <v>1</v>
      </c>
      <c r="D30" s="142">
        <v>10</v>
      </c>
      <c r="E30" s="142">
        <f t="shared" si="1"/>
        <v>7</v>
      </c>
      <c r="F30" s="142" t="s">
        <v>163</v>
      </c>
      <c r="G30" s="226" t="s">
        <v>171</v>
      </c>
    </row>
    <row r="31" spans="1:7" ht="30">
      <c r="A31" s="199" t="s">
        <v>172</v>
      </c>
      <c r="B31" s="200">
        <v>1</v>
      </c>
      <c r="C31" s="142">
        <v>0.25</v>
      </c>
      <c r="D31" s="200">
        <v>12</v>
      </c>
      <c r="E31" s="200">
        <f t="shared" si="1"/>
        <v>3</v>
      </c>
      <c r="F31" s="142" t="s">
        <v>163</v>
      </c>
      <c r="G31" s="201" t="s">
        <v>173</v>
      </c>
    </row>
    <row r="32" spans="1:7" ht="30">
      <c r="A32" s="154" t="s">
        <v>174</v>
      </c>
      <c r="B32" s="142">
        <v>1</v>
      </c>
      <c r="C32" s="142">
        <v>0.25</v>
      </c>
      <c r="D32" s="142">
        <v>10</v>
      </c>
      <c r="E32" s="142">
        <f t="shared" si="1"/>
        <v>2.5</v>
      </c>
      <c r="F32" s="142" t="s">
        <v>163</v>
      </c>
      <c r="G32" s="226" t="s">
        <v>175</v>
      </c>
    </row>
    <row r="33" spans="1:7" ht="30">
      <c r="A33" s="199" t="s">
        <v>176</v>
      </c>
      <c r="B33" s="200">
        <v>0.8</v>
      </c>
      <c r="C33" s="142">
        <v>1</v>
      </c>
      <c r="D33" s="200">
        <v>4</v>
      </c>
      <c r="E33" s="200">
        <f t="shared" si="1"/>
        <v>3.2</v>
      </c>
      <c r="F33" s="142" t="s">
        <v>163</v>
      </c>
      <c r="G33" s="227" t="s">
        <v>177</v>
      </c>
    </row>
    <row r="34" spans="1:7" ht="30">
      <c r="A34" s="154" t="s">
        <v>178</v>
      </c>
      <c r="B34" s="142">
        <v>1</v>
      </c>
      <c r="C34" s="142">
        <v>0.25</v>
      </c>
      <c r="D34" s="142">
        <v>10</v>
      </c>
      <c r="E34" s="142">
        <f t="shared" si="1"/>
        <v>2.5</v>
      </c>
      <c r="F34" s="142" t="s">
        <v>163</v>
      </c>
      <c r="G34" s="162" t="s">
        <v>179</v>
      </c>
    </row>
    <row r="35" spans="1:7" ht="30">
      <c r="A35" s="154" t="s">
        <v>180</v>
      </c>
      <c r="B35" s="142">
        <v>1</v>
      </c>
      <c r="C35" s="142">
        <v>1</v>
      </c>
      <c r="D35" s="142">
        <v>4</v>
      </c>
      <c r="E35" s="142">
        <f t="shared" si="1"/>
        <v>4</v>
      </c>
      <c r="F35" s="142" t="s">
        <v>163</v>
      </c>
      <c r="G35" s="162"/>
    </row>
    <row r="36" spans="1:7">
      <c r="A36" s="167" t="s">
        <v>159</v>
      </c>
      <c r="B36" s="168"/>
      <c r="C36" s="168"/>
      <c r="D36" s="168">
        <f>SUM(D26:D35)</f>
        <v>100</v>
      </c>
      <c r="E36" s="169">
        <f>SUM(E26:E35)/D36 + E37*D37 + E38*D38 + E39*D39</f>
        <v>0.49400000000000005</v>
      </c>
      <c r="F36" s="169"/>
      <c r="G36" s="170"/>
    </row>
    <row r="37" spans="1:7">
      <c r="A37" s="199" t="s">
        <v>160</v>
      </c>
      <c r="B37" s="202"/>
      <c r="C37" s="202"/>
      <c r="D37" s="203">
        <v>-0.15</v>
      </c>
      <c r="E37" s="202"/>
      <c r="F37" s="202"/>
      <c r="G37" s="204"/>
    </row>
    <row r="38" spans="1:7">
      <c r="A38" s="154" t="s">
        <v>181</v>
      </c>
      <c r="B38" s="143"/>
      <c r="C38" s="143"/>
      <c r="D38" s="144">
        <v>-0.2</v>
      </c>
      <c r="E38" s="143"/>
      <c r="F38" s="143"/>
      <c r="G38" s="155"/>
    </row>
    <row r="39" spans="1:7" ht="15.75" thickBot="1">
      <c r="A39" s="205" t="s">
        <v>182</v>
      </c>
      <c r="B39" s="206"/>
      <c r="C39" s="206"/>
      <c r="D39" s="207">
        <v>-0.05</v>
      </c>
      <c r="E39" s="206"/>
      <c r="F39" s="206"/>
      <c r="G39" s="208"/>
    </row>
    <row r="40" spans="1:7" ht="24" thickBot="1">
      <c r="A40" s="275" t="s">
        <v>8</v>
      </c>
      <c r="B40" s="276"/>
      <c r="C40" s="276"/>
      <c r="D40" s="276"/>
      <c r="E40" s="276"/>
      <c r="F40" s="276"/>
      <c r="G40" s="277"/>
    </row>
    <row r="41" spans="1:7">
      <c r="A41" s="159" t="s">
        <v>136</v>
      </c>
      <c r="B41" s="278"/>
      <c r="C41" s="278"/>
      <c r="D41" s="278"/>
      <c r="E41" s="278"/>
      <c r="F41" s="278"/>
      <c r="G41" s="279"/>
    </row>
    <row r="42" spans="1:7">
      <c r="A42" s="178" t="s">
        <v>137</v>
      </c>
      <c r="B42" s="179" t="s">
        <v>14</v>
      </c>
      <c r="C42" s="179" t="s">
        <v>138</v>
      </c>
      <c r="D42" s="179" t="s">
        <v>4</v>
      </c>
      <c r="E42" s="179" t="s">
        <v>139</v>
      </c>
      <c r="F42" s="180" t="s">
        <v>17</v>
      </c>
      <c r="G42" s="181" t="s">
        <v>15</v>
      </c>
    </row>
    <row r="43" spans="1:7">
      <c r="A43" s="156" t="s">
        <v>183</v>
      </c>
      <c r="B43" s="145">
        <v>0</v>
      </c>
      <c r="C43" s="145">
        <v>0</v>
      </c>
      <c r="D43" s="145">
        <v>14</v>
      </c>
      <c r="E43" s="145">
        <f t="shared" ref="E43:E52" si="2">B43*C43*D43</f>
        <v>0</v>
      </c>
      <c r="F43" s="145"/>
      <c r="G43" s="157"/>
    </row>
    <row r="44" spans="1:7">
      <c r="A44" s="175" t="s">
        <v>184</v>
      </c>
      <c r="B44" s="176">
        <v>0</v>
      </c>
      <c r="C44" s="176">
        <v>0</v>
      </c>
      <c r="D44" s="176">
        <v>10</v>
      </c>
      <c r="E44" s="176">
        <f t="shared" si="2"/>
        <v>0</v>
      </c>
      <c r="F44" s="176"/>
      <c r="G44" s="177"/>
    </row>
    <row r="45" spans="1:7">
      <c r="A45" s="156" t="s">
        <v>185</v>
      </c>
      <c r="B45" s="145">
        <v>0</v>
      </c>
      <c r="C45" s="145">
        <v>0</v>
      </c>
      <c r="D45" s="145">
        <v>12</v>
      </c>
      <c r="E45" s="145">
        <f t="shared" si="2"/>
        <v>0</v>
      </c>
      <c r="F45" s="145"/>
      <c r="G45" s="157"/>
    </row>
    <row r="46" spans="1:7">
      <c r="A46" s="175" t="s">
        <v>186</v>
      </c>
      <c r="B46" s="176">
        <v>0</v>
      </c>
      <c r="C46" s="176">
        <v>0</v>
      </c>
      <c r="D46" s="176">
        <v>18</v>
      </c>
      <c r="E46" s="176">
        <f t="shared" si="2"/>
        <v>0</v>
      </c>
      <c r="F46" s="176"/>
      <c r="G46" s="177"/>
    </row>
    <row r="47" spans="1:7">
      <c r="A47" s="156" t="s">
        <v>187</v>
      </c>
      <c r="B47" s="145">
        <v>0</v>
      </c>
      <c r="C47" s="145">
        <v>0</v>
      </c>
      <c r="D47" s="145">
        <v>16</v>
      </c>
      <c r="E47" s="145">
        <f t="shared" si="2"/>
        <v>0</v>
      </c>
      <c r="F47" s="145"/>
      <c r="G47" s="157"/>
    </row>
    <row r="48" spans="1:7">
      <c r="A48" s="175" t="s">
        <v>188</v>
      </c>
      <c r="B48" s="176">
        <v>0</v>
      </c>
      <c r="C48" s="176">
        <v>0</v>
      </c>
      <c r="D48" s="176">
        <v>6</v>
      </c>
      <c r="E48" s="176">
        <f t="shared" si="2"/>
        <v>0</v>
      </c>
      <c r="F48" s="176"/>
      <c r="G48" s="177"/>
    </row>
    <row r="49" spans="1:7">
      <c r="A49" s="156" t="s">
        <v>189</v>
      </c>
      <c r="B49" s="145">
        <v>0</v>
      </c>
      <c r="C49" s="145">
        <v>0</v>
      </c>
      <c r="D49" s="145">
        <v>6</v>
      </c>
      <c r="E49" s="145">
        <f t="shared" si="2"/>
        <v>0</v>
      </c>
      <c r="F49" s="145"/>
      <c r="G49" s="157"/>
    </row>
    <row r="50" spans="1:7">
      <c r="A50" s="175" t="s">
        <v>190</v>
      </c>
      <c r="B50" s="176">
        <v>0</v>
      </c>
      <c r="C50" s="176">
        <v>0</v>
      </c>
      <c r="D50" s="176">
        <v>6</v>
      </c>
      <c r="E50" s="176">
        <f t="shared" si="2"/>
        <v>0</v>
      </c>
      <c r="F50" s="176"/>
      <c r="G50" s="177"/>
    </row>
    <row r="51" spans="1:7">
      <c r="A51" s="156" t="s">
        <v>191</v>
      </c>
      <c r="B51" s="145">
        <v>0</v>
      </c>
      <c r="C51" s="145">
        <v>0</v>
      </c>
      <c r="D51" s="145">
        <v>8</v>
      </c>
      <c r="E51" s="145">
        <f t="shared" si="2"/>
        <v>0</v>
      </c>
      <c r="F51" s="145"/>
      <c r="G51" s="157"/>
    </row>
    <row r="52" spans="1:7">
      <c r="A52" s="175" t="s">
        <v>192</v>
      </c>
      <c r="B52" s="176">
        <v>0</v>
      </c>
      <c r="C52" s="176">
        <v>0</v>
      </c>
      <c r="D52" s="176">
        <v>4</v>
      </c>
      <c r="E52" s="176">
        <f t="shared" si="2"/>
        <v>0</v>
      </c>
      <c r="F52" s="176"/>
      <c r="G52" s="177"/>
    </row>
    <row r="53" spans="1:7">
      <c r="A53" s="163" t="s">
        <v>159</v>
      </c>
      <c r="B53" s="164"/>
      <c r="C53" s="164"/>
      <c r="D53" s="164">
        <f>SUM(D43:D52)</f>
        <v>100</v>
      </c>
      <c r="E53" s="165">
        <f>SUM(E43:E52)/D53 + D54*E54  + D55*E55 + D56*E56</f>
        <v>0</v>
      </c>
      <c r="F53" s="165"/>
      <c r="G53" s="166"/>
    </row>
    <row r="54" spans="1:7">
      <c r="A54" s="175" t="s">
        <v>160</v>
      </c>
      <c r="B54" s="182"/>
      <c r="C54" s="182"/>
      <c r="D54" s="183">
        <v>-0.15</v>
      </c>
      <c r="E54" s="182"/>
      <c r="F54" s="182"/>
      <c r="G54" s="184"/>
    </row>
    <row r="55" spans="1:7">
      <c r="A55" s="156" t="s">
        <v>181</v>
      </c>
      <c r="B55" s="146"/>
      <c r="C55" s="146"/>
      <c r="D55" s="147">
        <v>-0.2</v>
      </c>
      <c r="E55" s="146"/>
      <c r="F55" s="146"/>
      <c r="G55" s="158"/>
    </row>
    <row r="56" spans="1:7" ht="15.75" thickBot="1">
      <c r="A56" s="185" t="s">
        <v>182</v>
      </c>
      <c r="B56" s="186"/>
      <c r="C56" s="186"/>
      <c r="D56" s="187">
        <v>-0.05</v>
      </c>
      <c r="E56" s="186"/>
      <c r="F56" s="186"/>
      <c r="G56" s="188"/>
    </row>
  </sheetData>
  <mergeCells count="8">
    <mergeCell ref="A2:G2"/>
    <mergeCell ref="B24:G24"/>
    <mergeCell ref="A40:G40"/>
    <mergeCell ref="B41:G41"/>
    <mergeCell ref="A6:G6"/>
    <mergeCell ref="B7:G7"/>
    <mergeCell ref="B20:C20"/>
    <mergeCell ref="A23:G23"/>
  </mergeCells>
  <dataValidations count="3">
    <dataValidation type="decimal" allowBlank="1" showInputMessage="1" showErrorMessage="1" sqref="B43:B52 E22:F22 B9:B20" xr:uid="{CC44C972-8B8F-4678-BAEB-D51FFB0200E2}">
      <formula1>0</formula1>
      <formula2>1</formula2>
    </dataValidation>
    <dataValidation type="list" allowBlank="1" showInputMessage="1" showErrorMessage="1" sqref="C21 C43:C52 C9:C19" xr:uid="{DCFB5783-098F-4837-84E1-A329359B138C}">
      <formula1>"0,0.25,0.50,0.75,1"</formula1>
    </dataValidation>
    <dataValidation type="whole" allowBlank="1" showInputMessage="1" showErrorMessage="1" sqref="E55:F55 E38:F38"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2021-11-19T13:20:01Z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