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bholat\Desktop\Classes\01 UT Austin Data Analytics\02-homework\hw-1\"/>
    </mc:Choice>
  </mc:AlternateContent>
  <xr:revisionPtr revIDLastSave="0" documentId="13_ncr:1_{1D616355-C18B-40F9-8D1A-B4304F54E291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Pivot Table-Category" sheetId="2" r:id="rId2"/>
    <sheet name="Pivot Table-Sub-category" sheetId="3" r:id="rId3"/>
    <sheet name="Pivot Table-State" sheetId="4" r:id="rId4"/>
    <sheet name="Bonus" sheetId="5" r:id="rId5"/>
    <sheet name="Bonus2" sheetId="6" r:id="rId6"/>
  </sheets>
  <definedNames>
    <definedName name="_xlnm._FilterDatabase" localSheetId="0" hidden="1">Data!$A$1:$T$4115</definedName>
    <definedName name="category">Data!$Q$2:$Q$4115</definedName>
    <definedName name="goal">Data!$D$2:$D$4115</definedName>
    <definedName name="pledged">Data!$E$2:$E$4115</definedName>
    <definedName name="state">Data!$F$2:$F$4115</definedName>
    <definedName name="subcategory">Data!$R$2:$R$4115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4" i="5" l="1"/>
  <c r="F4" i="5"/>
  <c r="F5" i="5" s="1"/>
  <c r="F6" i="5" s="1"/>
  <c r="F3" i="5"/>
  <c r="E14" i="5"/>
  <c r="E4" i="5"/>
  <c r="E3" i="5"/>
  <c r="E5" i="5" s="1"/>
  <c r="D14" i="5"/>
  <c r="D3" i="5"/>
  <c r="D4" i="5" s="1"/>
  <c r="D5" i="5" s="1"/>
  <c r="B3" i="5"/>
  <c r="B5" i="5"/>
  <c r="B6" i="5"/>
  <c r="B7" i="5"/>
  <c r="B8" i="5"/>
  <c r="B9" i="5"/>
  <c r="B10" i="5"/>
  <c r="B11" i="5"/>
  <c r="B12" i="5"/>
  <c r="B13" i="5"/>
  <c r="B4" i="5"/>
  <c r="D6" i="5" l="1"/>
  <c r="D7" i="5" s="1"/>
  <c r="F7" i="5"/>
  <c r="F8" i="5" s="1"/>
  <c r="F9" i="5" s="1"/>
  <c r="G3" i="5"/>
  <c r="H3" i="5" s="1"/>
  <c r="G14" i="5"/>
  <c r="H14" i="5" s="1"/>
  <c r="G5" i="5"/>
  <c r="H5" i="5" s="1"/>
  <c r="E6" i="5"/>
  <c r="G4" i="5"/>
  <c r="J4" i="5" s="1"/>
  <c r="J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J5" i="5" l="1"/>
  <c r="F10" i="5"/>
  <c r="I14" i="5"/>
  <c r="I5" i="5"/>
  <c r="H4" i="5"/>
  <c r="I4" i="5"/>
  <c r="G6" i="5"/>
  <c r="J6" i="5" s="1"/>
  <c r="I3" i="5"/>
  <c r="J14" i="5"/>
  <c r="F11" i="5"/>
  <c r="D8" i="5"/>
  <c r="E7" i="5"/>
  <c r="G7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1" i="6" l="1"/>
  <c r="E20" i="6"/>
  <c r="D29" i="6"/>
  <c r="C25" i="6"/>
  <c r="E6" i="6"/>
  <c r="D31" i="6"/>
  <c r="C5" i="6"/>
  <c r="E40" i="6"/>
  <c r="D28" i="6"/>
  <c r="D13" i="6"/>
  <c r="D32" i="6"/>
  <c r="C42" i="6"/>
  <c r="E14" i="6"/>
  <c r="D20" i="6"/>
  <c r="D21" i="6"/>
  <c r="E23" i="6"/>
  <c r="E2" i="6"/>
  <c r="E11" i="6"/>
  <c r="E35" i="6"/>
  <c r="D34" i="6"/>
  <c r="E25" i="6"/>
  <c r="D7" i="6"/>
  <c r="C12" i="6"/>
  <c r="E5" i="6"/>
  <c r="D9" i="6"/>
  <c r="C15" i="6"/>
  <c r="D11" i="6"/>
  <c r="C33" i="6"/>
  <c r="C29" i="6"/>
  <c r="D37" i="6"/>
  <c r="D16" i="6"/>
  <c r="C17" i="6"/>
  <c r="C23" i="6"/>
  <c r="E13" i="6"/>
  <c r="E37" i="6"/>
  <c r="D18" i="6"/>
  <c r="C39" i="6"/>
  <c r="E7" i="6"/>
  <c r="D12" i="6"/>
  <c r="C24" i="6"/>
  <c r="E9" i="6"/>
  <c r="D15" i="6"/>
  <c r="C2" i="6"/>
  <c r="E33" i="6"/>
  <c r="C30" i="6"/>
  <c r="C35" i="6"/>
  <c r="C22" i="6"/>
  <c r="D17" i="6"/>
  <c r="E26" i="6"/>
  <c r="D14" i="6"/>
  <c r="D33" i="6"/>
  <c r="D39" i="6"/>
  <c r="C36" i="6"/>
  <c r="E12" i="6"/>
  <c r="D24" i="6"/>
  <c r="C10" i="6"/>
  <c r="E15" i="6"/>
  <c r="D2" i="6"/>
  <c r="C18" i="6"/>
  <c r="E30" i="6"/>
  <c r="D35" i="6"/>
  <c r="D22" i="6"/>
  <c r="E17" i="6"/>
  <c r="E38" i="6"/>
  <c r="D8" i="6"/>
  <c r="C3" i="6"/>
  <c r="E39" i="6"/>
  <c r="D36" i="6"/>
  <c r="C27" i="6"/>
  <c r="E24" i="6"/>
  <c r="D10" i="6"/>
  <c r="C26" i="6"/>
  <c r="C41" i="6"/>
  <c r="E18" i="6"/>
  <c r="C8" i="6"/>
  <c r="C4" i="6"/>
  <c r="C38" i="6"/>
  <c r="C19" i="6"/>
  <c r="E28" i="6"/>
  <c r="C37" i="6"/>
  <c r="E21" i="6"/>
  <c r="E22" i="6"/>
  <c r="D30" i="6"/>
  <c r="D3" i="6"/>
  <c r="C6" i="6"/>
  <c r="E36" i="6"/>
  <c r="D27" i="6"/>
  <c r="C40" i="6"/>
  <c r="E10" i="6"/>
  <c r="D26" i="6"/>
  <c r="D41" i="6"/>
  <c r="C34" i="6"/>
  <c r="E8" i="6"/>
  <c r="D4" i="6"/>
  <c r="D38" i="6"/>
  <c r="D19" i="6"/>
  <c r="E4" i="6"/>
  <c r="D42" i="6"/>
  <c r="D25" i="6"/>
  <c r="C7" i="6"/>
  <c r="E31" i="6"/>
  <c r="D5" i="6"/>
  <c r="C9" i="6"/>
  <c r="C11" i="6"/>
  <c r="F11" i="6" s="1"/>
  <c r="G11" i="6" s="1"/>
  <c r="E32" i="6"/>
  <c r="E42" i="6"/>
  <c r="C16" i="6"/>
  <c r="D23" i="6"/>
  <c r="E16" i="6"/>
  <c r="E29" i="6"/>
  <c r="E3" i="6"/>
  <c r="D6" i="6"/>
  <c r="C31" i="6"/>
  <c r="E27" i="6"/>
  <c r="D40" i="6"/>
  <c r="C28" i="6"/>
  <c r="F28" i="6" s="1"/>
  <c r="G28" i="6" s="1"/>
  <c r="C13" i="6"/>
  <c r="C32" i="6"/>
  <c r="E34" i="6"/>
  <c r="C14" i="6"/>
  <c r="F14" i="6" s="1"/>
  <c r="G14" i="6" s="1"/>
  <c r="C20" i="6"/>
  <c r="C21" i="6"/>
  <c r="F21" i="6" s="1"/>
  <c r="G21" i="6" s="1"/>
  <c r="E19" i="6"/>
  <c r="H6" i="5"/>
  <c r="I6" i="5"/>
  <c r="H7" i="5"/>
  <c r="J7" i="5"/>
  <c r="E8" i="5"/>
  <c r="G8" i="5" s="1"/>
  <c r="D9" i="5"/>
  <c r="D10" i="5" s="1"/>
  <c r="I7" i="5"/>
  <c r="F12" i="5"/>
  <c r="F13" i="5" s="1"/>
  <c r="F40" i="6" l="1"/>
  <c r="I40" i="6" s="1"/>
  <c r="F37" i="6"/>
  <c r="G37" i="6" s="1"/>
  <c r="F26" i="6"/>
  <c r="G26" i="6" s="1"/>
  <c r="F10" i="6"/>
  <c r="H10" i="6" s="1"/>
  <c r="F24" i="6"/>
  <c r="I24" i="6" s="1"/>
  <c r="F17" i="6"/>
  <c r="H17" i="6" s="1"/>
  <c r="G17" i="6"/>
  <c r="F19" i="6"/>
  <c r="I19" i="6" s="1"/>
  <c r="F9" i="6"/>
  <c r="I9" i="6" s="1"/>
  <c r="I28" i="6"/>
  <c r="H24" i="6"/>
  <c r="F22" i="6"/>
  <c r="H22" i="6" s="1"/>
  <c r="H12" i="6"/>
  <c r="F12" i="6"/>
  <c r="G12" i="6" s="1"/>
  <c r="H21" i="6"/>
  <c r="F5" i="6"/>
  <c r="I5" i="6" s="1"/>
  <c r="F6" i="6"/>
  <c r="I6" i="6" s="1"/>
  <c r="F38" i="6"/>
  <c r="H38" i="6" s="1"/>
  <c r="G38" i="6"/>
  <c r="F27" i="6"/>
  <c r="I27" i="6" s="1"/>
  <c r="G27" i="6"/>
  <c r="F36" i="6"/>
  <c r="I36" i="6" s="1"/>
  <c r="F30" i="6"/>
  <c r="G30" i="6" s="1"/>
  <c r="F39" i="6"/>
  <c r="H39" i="6" s="1"/>
  <c r="G39" i="6"/>
  <c r="F29" i="6"/>
  <c r="G29" i="6" s="1"/>
  <c r="I14" i="6"/>
  <c r="F32" i="6"/>
  <c r="H32" i="6" s="1"/>
  <c r="F35" i="6"/>
  <c r="I35" i="6" s="1"/>
  <c r="F13" i="6"/>
  <c r="I13" i="6" s="1"/>
  <c r="F7" i="6"/>
  <c r="H7" i="6" s="1"/>
  <c r="F34" i="6"/>
  <c r="I34" i="6" s="1"/>
  <c r="F4" i="6"/>
  <c r="H4" i="6" s="1"/>
  <c r="H36" i="6"/>
  <c r="F33" i="6"/>
  <c r="G33" i="6" s="1"/>
  <c r="F42" i="6"/>
  <c r="I42" i="6" s="1"/>
  <c r="F25" i="6"/>
  <c r="I25" i="6" s="1"/>
  <c r="G25" i="6"/>
  <c r="I29" i="6"/>
  <c r="H40" i="6"/>
  <c r="F16" i="6"/>
  <c r="H16" i="6" s="1"/>
  <c r="F8" i="6"/>
  <c r="I8" i="6" s="1"/>
  <c r="G8" i="6"/>
  <c r="I39" i="6"/>
  <c r="F18" i="6"/>
  <c r="H18" i="6" s="1"/>
  <c r="H33" i="6"/>
  <c r="F2" i="6"/>
  <c r="H2" i="6" s="1"/>
  <c r="H11" i="6"/>
  <c r="I12" i="6"/>
  <c r="H42" i="6"/>
  <c r="F3" i="6"/>
  <c r="H3" i="6" s="1"/>
  <c r="H14" i="6"/>
  <c r="F15" i="6"/>
  <c r="I15" i="6" s="1"/>
  <c r="I11" i="6"/>
  <c r="H13" i="6"/>
  <c r="F20" i="6"/>
  <c r="H20" i="6" s="1"/>
  <c r="F31" i="6"/>
  <c r="H31" i="6" s="1"/>
  <c r="G31" i="6"/>
  <c r="I4" i="6"/>
  <c r="I21" i="6"/>
  <c r="F41" i="6"/>
  <c r="H41" i="6" s="1"/>
  <c r="H8" i="6"/>
  <c r="F23" i="6"/>
  <c r="G23" i="6" s="1"/>
  <c r="H9" i="6"/>
  <c r="I2" i="6"/>
  <c r="H28" i="6"/>
  <c r="J8" i="5"/>
  <c r="H8" i="5"/>
  <c r="D11" i="5"/>
  <c r="I8" i="5"/>
  <c r="E9" i="5"/>
  <c r="E10" i="5" s="1"/>
  <c r="I22" i="6" l="1"/>
  <c r="I38" i="6"/>
  <c r="H29" i="6"/>
  <c r="H25" i="6"/>
  <c r="I31" i="6"/>
  <c r="I20" i="6"/>
  <c r="H34" i="6"/>
  <c r="H23" i="6"/>
  <c r="I33" i="6"/>
  <c r="I17" i="6"/>
  <c r="I41" i="6"/>
  <c r="I10" i="6"/>
  <c r="I30" i="6"/>
  <c r="H35" i="6"/>
  <c r="I23" i="6"/>
  <c r="I18" i="6"/>
  <c r="G41" i="6"/>
  <c r="G20" i="6"/>
  <c r="G18" i="6"/>
  <c r="G7" i="6"/>
  <c r="G32" i="6"/>
  <c r="I16" i="6"/>
  <c r="G19" i="6"/>
  <c r="G3" i="6"/>
  <c r="H5" i="6"/>
  <c r="G5" i="6"/>
  <c r="I37" i="6"/>
  <c r="G4" i="6"/>
  <c r="G13" i="6"/>
  <c r="G9" i="6"/>
  <c r="G40" i="6"/>
  <c r="H27" i="6"/>
  <c r="I32" i="6"/>
  <c r="G15" i="6"/>
  <c r="H26" i="6"/>
  <c r="G2" i="6"/>
  <c r="H30" i="6"/>
  <c r="G42" i="6"/>
  <c r="G24" i="6"/>
  <c r="I26" i="6"/>
  <c r="G34" i="6"/>
  <c r="G35" i="6"/>
  <c r="G6" i="6"/>
  <c r="G22" i="6"/>
  <c r="I3" i="6"/>
  <c r="H19" i="6"/>
  <c r="H15" i="6"/>
  <c r="H37" i="6"/>
  <c r="G16" i="6"/>
  <c r="G36" i="6"/>
  <c r="I7" i="6"/>
  <c r="G10" i="6"/>
  <c r="H6" i="6"/>
  <c r="G10" i="5"/>
  <c r="E11" i="5"/>
  <c r="G11" i="5" s="1"/>
  <c r="G9" i="5"/>
  <c r="D12" i="5"/>
  <c r="E12" i="5" l="1"/>
  <c r="G12" i="5" s="1"/>
  <c r="J12" i="5" s="1"/>
  <c r="J11" i="5"/>
  <c r="H11" i="5"/>
  <c r="J9" i="5"/>
  <c r="H9" i="5"/>
  <c r="I11" i="5"/>
  <c r="I9" i="5"/>
  <c r="J10" i="5"/>
  <c r="H10" i="5"/>
  <c r="D13" i="5"/>
  <c r="I10" i="5"/>
  <c r="E13" i="5" l="1"/>
  <c r="G13" i="5" s="1"/>
  <c r="J13" i="5" s="1"/>
  <c r="I12" i="5"/>
  <c r="H12" i="5"/>
  <c r="I13" i="5" l="1"/>
  <c r="H13" i="5"/>
</calcChain>
</file>

<file path=xl/sharedStrings.xml><?xml version="1.0" encoding="utf-8"?>
<sst xmlns="http://schemas.openxmlformats.org/spreadsheetml/2006/main" count="24925" uniqueCount="8408">
  <si>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</si>
  <si>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</si>
  <si>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</si>
  <si>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</si>
  <si>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</si>
  <si>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</si>
  <si>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</si>
  <si>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</si>
  <si>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</si>
  <si>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</si>
  <si>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</si>
  <si>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</si>
  <si>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</si>
  <si>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</si>
  <si>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</si>
  <si>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</si>
  <si>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</si>
  <si>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</si>
  <si>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</si>
  <si>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</si>
  <si>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</si>
  <si>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</si>
  <si>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</si>
  <si>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</si>
  <si>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</si>
  <si>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</si>
  <si>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</si>
  <si>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</si>
  <si>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</si>
  <si>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</si>
  <si>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</si>
  <si>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</si>
  <si>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</si>
  <si>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</si>
  <si>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</si>
  <si>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</si>
  <si>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</si>
  <si>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</si>
  <si>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</si>
  <si>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</si>
  <si>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</si>
  <si>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</si>
  <si>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</si>
  <si>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</si>
  <si>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</si>
  <si>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</si>
  <si>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</si>
  <si>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</si>
  <si>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</si>
  <si>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</si>
  <si>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</si>
  <si>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</si>
  <si>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</si>
  <si>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</si>
  <si>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</si>
  <si>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</si>
  <si>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</si>
  <si>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</si>
  <si>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</si>
  <si>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</si>
  <si>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</si>
  <si>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</si>
  <si>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</si>
  <si>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</si>
  <si>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</si>
  <si>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</si>
  <si>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</si>
  <si>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</si>
  <si>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</si>
  <si>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</si>
  <si>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</si>
  <si>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</si>
  <si>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</si>
  <si>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</si>
  <si>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</si>
  <si>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</si>
  <si>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</si>
  <si>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</si>
  <si>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</si>
  <si>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</si>
  <si>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</si>
  <si>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</si>
  <si>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</si>
  <si>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</si>
  <si>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</si>
  <si>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</si>
  <si>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</si>
  <si>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</si>
  <si>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</si>
  <si>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</si>
  <si>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</si>
  <si>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</si>
  <si>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</si>
  <si>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</si>
  <si>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</si>
  <si>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</si>
  <si>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</si>
  <si>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</si>
  <si>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</si>
  <si>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</si>
  <si>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</si>
  <si>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</si>
  <si>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</si>
  <si>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</si>
  <si>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</si>
  <si>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</si>
  <si>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</si>
  <si>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</si>
  <si>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</si>
  <si>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</si>
  <si>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</si>
  <si>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</si>
  <si>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</si>
  <si>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</si>
  <si>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</si>
  <si>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</si>
  <si>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</si>
  <si>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</si>
  <si>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</si>
  <si>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</si>
  <si>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</si>
  <si>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</si>
  <si>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</si>
  <si>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</si>
  <si>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</si>
  <si>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</si>
  <si>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</si>
  <si>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</si>
  <si>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</si>
  <si>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</si>
  <si>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</si>
  <si>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</si>
  <si>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</si>
  <si>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</si>
  <si>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</si>
  <si>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</si>
  <si>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</si>
  <si>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</si>
  <si>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</si>
  <si>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</si>
  <si>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</si>
  <si>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</si>
  <si>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</si>
  <si>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</si>
  <si>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</si>
  <si>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</si>
  <si>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</si>
  <si>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</si>
  <si>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</si>
  <si>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</si>
  <si>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</si>
  <si>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</si>
  <si>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</si>
  <si>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</si>
  <si>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</si>
  <si>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</si>
  <si>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</si>
  <si>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</si>
  <si>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</si>
  <si>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</si>
  <si>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</si>
  <si>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</si>
  <si>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</si>
  <si>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</si>
  <si>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</si>
  <si>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</si>
  <si>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</si>
  <si>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</si>
  <si>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</si>
  <si>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</si>
  <si>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</si>
  <si>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</si>
  <si>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</si>
  <si>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</si>
  <si>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</si>
  <si>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</si>
  <si>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</si>
  <si>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</si>
  <si>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</si>
  <si>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</si>
  <si>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</si>
  <si>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</si>
  <si>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</si>
  <si>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</si>
  <si>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</si>
  <si>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</si>
  <si>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</si>
  <si>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</si>
  <si>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</si>
  <si>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</si>
  <si>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</si>
  <si>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</si>
  <si>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</si>
  <si>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</si>
  <si>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</si>
  <si>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</si>
  <si>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</si>
  <si>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</si>
  <si>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</si>
  <si>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</si>
  <si>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</si>
  <si>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</si>
  <si>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</si>
  <si>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</si>
  <si>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</si>
  <si>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</si>
  <si>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</si>
  <si>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</si>
  <si>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</si>
  <si>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</si>
  <si>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</si>
  <si>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</si>
  <si>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</si>
  <si>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</si>
  <si>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</si>
  <si>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</si>
  <si>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</si>
  <si>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</si>
  <si>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</si>
  <si>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</si>
  <si>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</si>
  <si>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</si>
  <si>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</si>
  <si>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</si>
  <si>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</si>
  <si>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</si>
  <si>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</si>
  <si>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</si>
  <si>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</si>
  <si>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</si>
  <si>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</si>
  <si>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</si>
  <si>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</si>
  <si>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</si>
  <si>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</si>
  <si>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</si>
  <si>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</si>
  <si>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</si>
  <si>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</si>
  <si>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</si>
  <si>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</si>
  <si>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</si>
  <si>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</si>
  <si>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</si>
  <si>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</si>
  <si>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</si>
  <si>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</si>
  <si>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</si>
  <si>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</si>
  <si>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</si>
  <si>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</si>
  <si>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</si>
  <si>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</si>
  <si>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</si>
  <si>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</si>
  <si>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</si>
  <si>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</si>
  <si>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</si>
  <si>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</si>
  <si>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</si>
  <si>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</si>
  <si>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</si>
  <si>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</si>
  <si>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</si>
  <si>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</si>
  <si>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</si>
  <si>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</si>
  <si>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</si>
  <si>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</si>
  <si>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</si>
  <si>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</si>
  <si>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</si>
  <si>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</si>
  <si>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</si>
  <si>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</si>
  <si>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</si>
  <si>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</si>
  <si>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</si>
  <si>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</si>
  <si>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</si>
  <si>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</si>
  <si>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</si>
  <si>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</si>
  <si>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</si>
  <si>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</si>
  <si>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</si>
  <si>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</si>
  <si>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</si>
  <si>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</si>
  <si>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</si>
  <si>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</si>
  <si>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</si>
  <si>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</si>
  <si>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</si>
  <si>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</si>
  <si>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</si>
  <si>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</si>
  <si>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</si>
  <si>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</si>
  <si>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</si>
  <si>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</si>
  <si>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</si>
  <si>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</si>
  <si>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</si>
  <si>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</si>
  <si>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</si>
  <si>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</si>
  <si>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</si>
  <si>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</si>
  <si>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</si>
  <si>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</si>
  <si>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</si>
  <si>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</si>
  <si>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</si>
  <si>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</si>
  <si>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</si>
  <si>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</si>
  <si>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</si>
  <si>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</si>
  <si>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</si>
  <si>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</si>
  <si>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</si>
  <si>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</si>
  <si>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</si>
  <si>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</si>
  <si>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</si>
  <si>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</si>
  <si>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</si>
  <si>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</si>
  <si>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</si>
  <si>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</si>
  <si>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</si>
  <si>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</si>
  <si>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</si>
  <si>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</si>
  <si>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</si>
  <si>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</si>
  <si>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</si>
  <si>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</si>
  <si>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</si>
  <si>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</si>
  <si>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</si>
  <si>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</si>
  <si>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</si>
  <si>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</si>
  <si>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</si>
  <si>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</si>
  <si>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</si>
  <si>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</si>
  <si>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</si>
  <si>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</si>
  <si>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</si>
  <si>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</si>
  <si>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</si>
  <si>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</si>
  <si>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</si>
  <si>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</si>
  <si>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</si>
  <si>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</si>
  <si>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</si>
  <si>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</si>
  <si>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</si>
  <si>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</si>
  <si>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</si>
  <si>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</si>
  <si>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</si>
  <si>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</si>
  <si>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</si>
  <si>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</si>
  <si>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</si>
  <si>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</si>
  <si>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</si>
  <si>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</si>
  <si>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</si>
  <si>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</si>
  <si>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</si>
  <si>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</si>
  <si>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</si>
  <si>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</si>
  <si>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</si>
  <si>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</si>
  <si>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</si>
  <si>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</si>
  <si>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</si>
  <si>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</si>
  <si>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</si>
  <si>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</si>
  <si>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</si>
  <si>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</si>
  <si>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</si>
  <si>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</si>
  <si>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</si>
  <si>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</si>
  <si>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</si>
  <si>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</si>
  <si>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</si>
  <si>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</si>
  <si>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</si>
  <si>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</si>
  <si>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</si>
  <si>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</si>
  <si>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</si>
  <si>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</si>
  <si>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</si>
  <si>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</si>
  <si>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</si>
  <si>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</si>
  <si>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</si>
  <si>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</si>
  <si>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</si>
  <si>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</si>
  <si>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</si>
  <si>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</si>
  <si>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</si>
  <si>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</si>
  <si>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</si>
  <si>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</si>
  <si>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</si>
  <si>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</si>
  <si>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</si>
  <si>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</si>
  <si>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</si>
  <si>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</si>
  <si>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</si>
  <si>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</si>
  <si>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</si>
  <si>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</si>
  <si>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</si>
  <si>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</si>
  <si>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</si>
  <si>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</si>
  <si>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</si>
  <si>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</si>
  <si>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</si>
  <si>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</si>
  <si>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</si>
  <si>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</si>
  <si>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</si>
  <si>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</si>
  <si>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</si>
  <si>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</si>
  <si>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</si>
  <si>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</si>
  <si>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</si>
  <si>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</si>
  <si>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</si>
  <si>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</si>
  <si>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</si>
  <si>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</si>
  <si>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</si>
  <si>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</si>
  <si>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</si>
  <si>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</si>
  <si>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</si>
  <si>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</si>
  <si>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</si>
  <si>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</si>
  <si>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</si>
  <si>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</si>
  <si>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</si>
  <si>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</si>
  <si>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</si>
  <si>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</si>
  <si>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</si>
  <si>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</si>
  <si>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</si>
  <si>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</si>
  <si>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</si>
  <si>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</si>
  <si>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</si>
  <si>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</si>
  <si>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</si>
  <si>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</si>
  <si>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</si>
  <si>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</si>
  <si>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</si>
  <si>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</si>
  <si>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</si>
  <si>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</si>
  <si>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</si>
  <si>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</si>
  <si>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</si>
  <si>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</si>
  <si>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</si>
  <si>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</si>
  <si>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</si>
  <si>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</si>
  <si>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</si>
  <si>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</si>
  <si>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</si>
  <si>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</si>
  <si>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</si>
  <si>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</si>
  <si>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</si>
  <si>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</si>
  <si>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</si>
  <si>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</si>
  <si>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</si>
  <si>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</si>
  <si>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</si>
  <si>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</si>
  <si>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</si>
  <si>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</si>
  <si>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</si>
  <si>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</si>
  <si>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</si>
  <si>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</si>
  <si>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</si>
  <si>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</si>
  <si>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</si>
  <si>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</si>
  <si>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</si>
  <si>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</si>
  <si>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</si>
  <si>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</si>
  <si>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</si>
  <si>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</si>
  <si>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</si>
  <si>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</si>
  <si>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</si>
  <si>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</si>
  <si>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</si>
  <si>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</si>
  <si>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</si>
  <si>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</si>
  <si>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</si>
  <si>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</si>
  <si>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</si>
  <si>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</si>
  <si>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</si>
  <si>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</si>
  <si>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</si>
  <si>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</si>
  <si>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</si>
  <si>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</si>
  <si>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</si>
  <si>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</si>
  <si>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</si>
  <si>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</si>
  <si>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</si>
  <si>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</si>
  <si>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</si>
  <si>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</si>
  <si>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</si>
  <si>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</si>
  <si>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</si>
  <si>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</si>
  <si>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</si>
  <si>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</si>
  <si>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</si>
  <si>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</si>
  <si>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</si>
  <si>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</si>
  <si>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</si>
  <si>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</si>
  <si>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</si>
  <si>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</si>
  <si>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</si>
  <si>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</si>
  <si>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</si>
  <si>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</si>
  <si>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</si>
  <si>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</si>
  <si>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</si>
  <si>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</si>
  <si>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</si>
  <si>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</si>
  <si>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</si>
  <si>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</si>
  <si>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</si>
  <si>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</si>
  <si>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</si>
  <si>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</si>
  <si>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</si>
  <si>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</si>
  <si>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</si>
  <si>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</si>
  <si>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</si>
  <si>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</si>
  <si>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</si>
  <si>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</si>
  <si>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</si>
  <si>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</si>
  <si>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</si>
  <si>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</si>
  <si>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</si>
  <si>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</si>
  <si>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</si>
  <si>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</si>
  <si>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</si>
  <si>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</si>
  <si>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</si>
  <si>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</si>
  <si>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</si>
  <si>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</si>
  <si>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</si>
  <si>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</si>
  <si>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</si>
  <si>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</si>
  <si>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</si>
  <si>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</si>
  <si>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</si>
  <si>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</si>
  <si>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</si>
  <si>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</si>
  <si>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</si>
  <si>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</si>
  <si>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</si>
  <si>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</si>
  <si>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</si>
  <si>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</si>
  <si>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</si>
  <si>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</si>
  <si>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</si>
  <si>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</si>
  <si>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</si>
  <si>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</si>
  <si>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</si>
  <si>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</si>
  <si>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</si>
  <si>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</si>
  <si>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</si>
  <si>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</si>
  <si>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</si>
  <si>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</si>
  <si>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</si>
  <si>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</si>
  <si>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</si>
  <si>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</si>
  <si>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</si>
  <si>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</si>
  <si>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</si>
  <si>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</si>
  <si>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</si>
  <si>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</si>
  <si>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</si>
  <si>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</si>
  <si>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</si>
  <si>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</si>
  <si>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</si>
  <si>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</si>
  <si>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</si>
  <si>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</si>
  <si>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</si>
  <si>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</si>
  <si>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</si>
  <si>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</si>
  <si>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</si>
  <si>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</si>
  <si>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</si>
  <si>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</si>
  <si>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</si>
  <si>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</si>
  <si>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</si>
  <si>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</si>
  <si>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</si>
  <si>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</si>
  <si>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</si>
  <si>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</si>
  <si>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</si>
  <si>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</si>
  <si>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</si>
  <si>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</si>
  <si>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</si>
  <si>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</si>
  <si>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</si>
  <si>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</si>
  <si>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</si>
  <si>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</si>
  <si>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</si>
  <si>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</si>
  <si>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</si>
  <si>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</si>
  <si>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</si>
  <si>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</si>
  <si>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</si>
  <si>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</si>
  <si>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</si>
  <si>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</si>
  <si>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</si>
  <si>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</si>
  <si>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</si>
  <si>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</si>
  <si>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</si>
  <si>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</si>
  <si>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</si>
  <si>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</si>
  <si>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</si>
  <si>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</si>
  <si>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</si>
  <si>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</si>
  <si>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</si>
  <si>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</si>
  <si>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</si>
  <si>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</si>
  <si>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</si>
  <si>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</si>
  <si>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</si>
  <si>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</si>
  <si>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</si>
  <si>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</si>
  <si>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</si>
  <si>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</si>
  <si>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</si>
  <si>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</si>
  <si>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</si>
  <si>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</si>
  <si>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</si>
  <si>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</si>
  <si>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</si>
  <si>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</si>
  <si>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</si>
  <si>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</si>
  <si>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</si>
  <si>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</si>
  <si>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</si>
  <si>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</si>
  <si>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</si>
  <si>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</si>
  <si>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</si>
  <si>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</si>
  <si>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</si>
  <si>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</si>
  <si>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</si>
  <si>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</si>
  <si>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</si>
  <si>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</si>
  <si>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</si>
  <si>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</si>
  <si>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</si>
  <si>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</si>
  <si>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</si>
  <si>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</si>
  <si>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</si>
  <si>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</si>
  <si>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</si>
  <si>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</si>
  <si>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</si>
  <si>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</si>
  <si>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</si>
  <si>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</si>
  <si>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</si>
  <si>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</si>
  <si>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</si>
  <si>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</si>
  <si>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</si>
  <si>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</si>
  <si>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</si>
  <si>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</si>
  <si>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</si>
  <si>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</si>
  <si>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</si>
  <si>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</si>
  <si>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</si>
  <si>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</si>
  <si>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</si>
  <si>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</si>
  <si>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</si>
  <si>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</si>
  <si>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</si>
  <si>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</si>
  <si>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</si>
  <si>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</si>
  <si>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</si>
  <si>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</si>
  <si>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</si>
  <si>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</si>
  <si>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</si>
  <si>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</si>
  <si>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</si>
  <si>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</si>
  <si>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</si>
  <si>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</si>
  <si>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</si>
  <si>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</si>
  <si>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</si>
  <si>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</si>
  <si>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</si>
  <si>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</si>
  <si>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</si>
  <si>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</si>
  <si>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</si>
  <si>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</si>
  <si>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</si>
  <si>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</si>
  <si>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</si>
  <si>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</si>
  <si>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</si>
  <si>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</si>
  <si>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</si>
  <si>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</si>
  <si>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</si>
  <si>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</si>
  <si>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</si>
  <si>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</si>
  <si>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</si>
  <si>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</si>
  <si>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</si>
  <si>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</si>
  <si>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</si>
  <si>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</si>
  <si>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</si>
  <si>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</si>
  <si>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</si>
  <si>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</si>
  <si>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</si>
  <si>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</si>
  <si>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</si>
  <si>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</si>
  <si>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</si>
  <si>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</si>
  <si>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</si>
  <si>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</si>
  <si>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</si>
  <si>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</si>
  <si>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</si>
  <si>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</si>
  <si>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</si>
  <si>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</si>
  <si>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</si>
  <si>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</si>
  <si>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</si>
  <si>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</si>
  <si>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</si>
  <si>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</si>
  <si>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</si>
  <si>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</si>
  <si>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</si>
  <si>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</si>
  <si>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</si>
  <si>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</si>
  <si>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</si>
  <si>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</si>
  <si>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</si>
  <si>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</si>
  <si>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</si>
  <si>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</si>
  <si>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</si>
  <si>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</si>
  <si>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</si>
  <si>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</si>
  <si>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</si>
  <si>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</si>
  <si>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</si>
  <si>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</si>
  <si>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</si>
  <si>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</si>
  <si>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</si>
  <si>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</si>
  <si>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</si>
  <si>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</si>
  <si>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</si>
  <si>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</si>
  <si>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</si>
  <si>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</si>
  <si>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</si>
  <si>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</si>
  <si>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</si>
  <si>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</si>
  <si>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</si>
  <si>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</si>
  <si>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</si>
  <si>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</si>
  <si>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</si>
  <si>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</si>
  <si>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</si>
  <si>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</si>
  <si>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</si>
  <si>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</si>
  <si>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</si>
  <si>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</si>
  <si>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</si>
  <si>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</si>
  <si>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</si>
  <si>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</si>
  <si>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</si>
  <si>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</si>
  <si>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</si>
  <si>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</si>
  <si>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</si>
  <si>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</si>
  <si>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</si>
  <si>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</si>
  <si>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</si>
  <si>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</si>
  <si>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</si>
  <si>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</si>
  <si>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</si>
  <si>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</si>
  <si>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</si>
  <si>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</si>
  <si>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</si>
  <si>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</si>
  <si>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</si>
  <si>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</si>
  <si>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</si>
  <si>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</si>
  <si>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</si>
  <si>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</si>
  <si>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</si>
  <si>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</si>
  <si>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</si>
  <si>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</si>
  <si>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</si>
  <si>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</si>
  <si>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</si>
  <si>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</si>
  <si>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</si>
  <si>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</si>
  <si>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</si>
  <si>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</si>
  <si>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</si>
  <si>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</si>
  <si>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</si>
  <si>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</si>
  <si>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</si>
  <si>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</si>
  <si>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</si>
  <si>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</si>
  <si>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</si>
  <si>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</si>
  <si>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</si>
  <si>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</si>
  <si>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</si>
  <si>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</si>
  <si>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</si>
  <si>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</si>
  <si>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</si>
  <si>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</si>
  <si>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</si>
  <si>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</si>
  <si>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</si>
  <si>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</si>
  <si>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</si>
  <si>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</si>
  <si>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</si>
  <si>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</si>
  <si>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</si>
  <si>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</si>
  <si>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</si>
  <si>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</si>
  <si>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</si>
  <si>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</si>
  <si>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</si>
  <si>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</si>
  <si>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</si>
  <si>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</si>
  <si>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</si>
  <si>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</si>
  <si>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</si>
  <si>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</si>
  <si>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</si>
  <si>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</si>
  <si>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</si>
  <si>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</si>
  <si>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</si>
  <si>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</si>
  <si>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</si>
  <si>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</si>
  <si>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</si>
  <si>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</si>
  <si>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</si>
  <si>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</si>
  <si>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</si>
  <si>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</si>
  <si>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</si>
  <si>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</si>
  <si>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</si>
  <si>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</si>
  <si>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</si>
  <si>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</si>
  <si>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</si>
  <si>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</si>
  <si>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</si>
  <si>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</si>
  <si>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</si>
  <si>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</si>
  <si>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</si>
  <si>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</si>
  <si>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</si>
  <si>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</si>
  <si>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</si>
  <si>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</si>
  <si>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</si>
  <si>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</si>
  <si>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</si>
  <si>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</si>
  <si>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</si>
  <si>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</si>
  <si>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</si>
  <si>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</si>
  <si>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</si>
  <si>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</si>
  <si>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</si>
  <si>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</si>
  <si>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</si>
  <si>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</si>
  <si>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</si>
  <si>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</si>
  <si>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</si>
  <si>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</si>
  <si>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</si>
  <si>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</si>
  <si>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</si>
  <si>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</si>
  <si>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</si>
  <si>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</si>
  <si>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</si>
  <si>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</si>
  <si>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</si>
  <si>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</si>
  <si>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</si>
  <si>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</si>
  <si>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</si>
  <si>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</si>
  <si>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</si>
  <si>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</si>
  <si>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</si>
  <si>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</si>
  <si>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</si>
  <si>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</si>
  <si>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</si>
  <si>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</si>
  <si>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</si>
  <si>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</si>
  <si>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</si>
  <si>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</si>
  <si>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</si>
  <si>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</si>
  <si>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</si>
  <si>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</si>
  <si>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</si>
  <si>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</si>
  <si>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</si>
  <si>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</si>
  <si>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</si>
  <si>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</si>
  <si>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</si>
  <si>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</si>
  <si>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</si>
  <si>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</si>
  <si>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</si>
  <si>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</si>
  <si>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</si>
  <si>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</si>
  <si>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</si>
  <si>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</si>
  <si>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</si>
  <si>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</si>
  <si>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</si>
  <si>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</si>
  <si>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</si>
  <si>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</si>
  <si>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</si>
  <si>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</si>
  <si>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</si>
  <si>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</si>
  <si>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</si>
  <si>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</si>
  <si>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</si>
  <si>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</si>
  <si>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</si>
  <si>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</si>
  <si>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</si>
  <si>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</si>
  <si>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</si>
  <si>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</si>
  <si>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</si>
  <si>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</si>
  <si>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</si>
  <si>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</si>
  <si>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</si>
  <si>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</si>
  <si>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</si>
  <si>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</si>
  <si>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</si>
  <si>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</si>
  <si>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</si>
  <si>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</si>
  <si>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</si>
  <si>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</si>
  <si>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</si>
  <si>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</si>
  <si>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</si>
  <si>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</si>
  <si>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</si>
  <si>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</si>
  <si>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</si>
  <si>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</si>
  <si>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</si>
  <si>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</si>
  <si>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</si>
  <si>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</si>
  <si>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</si>
  <si>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</si>
  <si>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</si>
  <si>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</si>
  <si>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</si>
  <si>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</si>
  <si>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</si>
  <si>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</si>
  <si>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</si>
  <si>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</si>
  <si>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</si>
  <si>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</si>
  <si>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</si>
  <si>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</si>
  <si>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</si>
  <si>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</si>
  <si>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</si>
  <si>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</si>
  <si>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</si>
  <si>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</si>
  <si>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</si>
  <si>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</si>
  <si>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</si>
  <si>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</si>
  <si>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</si>
  <si>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</si>
  <si>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</si>
  <si>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</si>
  <si>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</si>
  <si>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</si>
  <si>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</si>
  <si>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</si>
  <si>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</si>
  <si>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</si>
  <si>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</si>
  <si>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</si>
  <si>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</si>
  <si>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</si>
  <si>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</si>
  <si>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</si>
  <si>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</si>
  <si>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</si>
  <si>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</si>
  <si>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</si>
  <si>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</si>
  <si>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</si>
  <si>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</si>
  <si>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</si>
  <si>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</si>
  <si>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</si>
  <si>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</si>
  <si>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</si>
  <si>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</si>
  <si>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</si>
  <si>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</si>
  <si>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</si>
  <si>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</si>
  <si>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</si>
  <si>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</si>
  <si>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</si>
  <si>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</si>
  <si>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</si>
  <si>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</si>
  <si>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</si>
  <si>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</si>
  <si>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</si>
  <si>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</si>
  <si>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</si>
  <si>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</si>
  <si>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</si>
  <si>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</si>
  <si>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</si>
  <si>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</si>
  <si>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</si>
  <si>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</si>
  <si>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</si>
  <si>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</si>
  <si>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</si>
  <si>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</si>
  <si>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</si>
  <si>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</si>
  <si>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</si>
  <si>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</si>
  <si>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</si>
  <si>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</si>
  <si>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</si>
  <si>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</si>
  <si>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</si>
  <si>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</si>
  <si>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</si>
  <si>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</si>
  <si>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</si>
  <si>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</si>
  <si>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</si>
  <si>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</si>
  <si>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</si>
  <si>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</si>
  <si>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</si>
  <si>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</si>
  <si>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</si>
  <si>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</si>
  <si>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</si>
  <si>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</si>
  <si>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</si>
  <si>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</si>
  <si>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</si>
  <si>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</si>
  <si>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</si>
  <si>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</si>
  <si>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</si>
  <si>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</si>
  <si>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</si>
  <si>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</si>
  <si>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</si>
  <si>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</si>
  <si>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</si>
  <si>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</si>
  <si>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</si>
  <si>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</si>
  <si>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</si>
  <si>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</si>
  <si>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</si>
  <si>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</si>
  <si>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</si>
  <si>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</si>
  <si>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</si>
  <si>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</si>
  <si>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</si>
  <si>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</si>
  <si>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</si>
  <si>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</si>
  <si>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</si>
  <si>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</si>
  <si>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</si>
  <si>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</si>
  <si>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</si>
  <si>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</si>
  <si>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</si>
  <si>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</si>
  <si>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</si>
  <si>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</si>
  <si>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</si>
  <si>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</si>
  <si>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</si>
  <si>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</si>
  <si>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</si>
  <si>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</si>
  <si>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</si>
  <si>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</si>
  <si>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</si>
  <si>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</si>
  <si>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</si>
  <si>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</si>
  <si>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</si>
  <si>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</si>
  <si>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</si>
  <si>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</si>
  <si>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</si>
  <si>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</si>
  <si>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</si>
  <si>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</si>
  <si>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</si>
  <si>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</si>
  <si>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</si>
  <si>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</si>
  <si>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</si>
  <si>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</si>
  <si>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</si>
  <si>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</si>
  <si>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</si>
  <si>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</si>
  <si>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</si>
  <si>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</si>
  <si>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</si>
  <si>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</si>
  <si>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</si>
  <si>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</si>
  <si>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</si>
  <si>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</si>
  <si>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</si>
  <si>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</si>
  <si>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</si>
  <si>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</si>
  <si>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</si>
  <si>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</si>
  <si>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</si>
  <si>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</si>
  <si>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</si>
  <si>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</si>
  <si>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</si>
  <si>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</si>
  <si>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</si>
  <si>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</si>
  <si>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</si>
  <si>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</si>
  <si>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</si>
  <si>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</si>
  <si>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</si>
  <si>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</si>
  <si>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</si>
  <si>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</si>
  <si>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</si>
  <si>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</si>
  <si>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</si>
  <si>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</si>
  <si>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</si>
  <si>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</si>
  <si>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</si>
  <si>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</si>
  <si>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</si>
  <si>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</si>
  <si>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</si>
  <si>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</si>
  <si>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</si>
  <si>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</si>
  <si>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</si>
  <si>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</si>
  <si>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</si>
  <si>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</si>
  <si>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</si>
  <si>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</si>
  <si>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</si>
  <si>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</si>
  <si>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</si>
  <si>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</si>
  <si>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</si>
  <si>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</si>
  <si>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</si>
  <si>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</si>
  <si>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</si>
  <si>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</si>
  <si>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</si>
  <si>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</si>
  <si>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</si>
  <si>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</si>
  <si>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</si>
  <si>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</si>
  <si>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</si>
  <si>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</si>
  <si>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</si>
  <si>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</si>
  <si>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</si>
  <si>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</si>
  <si>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</si>
  <si>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</si>
  <si>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</si>
  <si>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</si>
  <si>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</si>
  <si>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</si>
  <si>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</si>
  <si>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</si>
  <si>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</si>
  <si>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</si>
  <si>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</si>
  <si>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</si>
  <si>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</si>
  <si>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</si>
  <si>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</si>
  <si>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</si>
  <si>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</si>
  <si>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</si>
  <si>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</si>
  <si>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</si>
  <si>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</si>
  <si>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</si>
  <si>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</si>
  <si>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</si>
  <si>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</si>
  <si>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</si>
  <si>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</si>
  <si>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</si>
  <si>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</si>
  <si>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</si>
  <si>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</si>
  <si>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</si>
  <si>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</si>
  <si>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</si>
  <si>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</si>
  <si>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</si>
  <si>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</si>
  <si>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</si>
  <si>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</si>
  <si>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</si>
  <si>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</si>
  <si>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</si>
  <si>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</si>
  <si>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</si>
  <si>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</si>
  <si>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</si>
  <si>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</si>
  <si>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</si>
  <si>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</si>
  <si>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</si>
  <si>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</si>
  <si>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</si>
  <si>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</si>
  <si>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</si>
  <si>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</si>
  <si>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</si>
  <si>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</si>
  <si>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</si>
  <si>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</si>
  <si>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</si>
  <si>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</si>
  <si>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</si>
  <si>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</si>
  <si>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</si>
  <si>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</si>
  <si>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</si>
  <si>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</si>
  <si>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</si>
  <si>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</si>
  <si>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</si>
  <si>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</si>
  <si>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</si>
  <si>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</si>
  <si>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</si>
  <si>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</si>
  <si>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</si>
  <si>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</si>
  <si>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</si>
  <si>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</si>
  <si>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</si>
  <si>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</si>
  <si>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</si>
  <si>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</si>
  <si>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</si>
  <si>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</si>
  <si>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</si>
  <si>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</si>
  <si>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</si>
  <si>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</si>
  <si>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</si>
  <si>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</si>
  <si>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</si>
  <si>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</si>
  <si>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</si>
  <si>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</si>
  <si>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</si>
  <si>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</si>
  <si>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</si>
  <si>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</si>
  <si>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</si>
  <si>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</si>
  <si>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</si>
  <si>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</si>
  <si>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</si>
  <si>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</si>
  <si>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</si>
  <si>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</si>
  <si>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</si>
  <si>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</si>
  <si>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</si>
  <si>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</si>
  <si>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</si>
  <si>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</si>
  <si>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</si>
  <si>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</si>
  <si>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</si>
  <si>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</si>
  <si>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</si>
  <si>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</si>
  <si>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</si>
  <si>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</si>
  <si>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</si>
  <si>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</si>
  <si>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</si>
  <si>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</si>
  <si>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</si>
  <si>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</si>
  <si>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</si>
  <si>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</si>
  <si>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</si>
  <si>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</si>
  <si>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</si>
  <si>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</si>
  <si>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</si>
  <si>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</si>
  <si>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</si>
  <si>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</si>
  <si>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</si>
  <si>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</si>
  <si>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</si>
  <si>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</si>
  <si>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</si>
  <si>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</si>
  <si>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</si>
  <si>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</si>
  <si>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</si>
  <si>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</si>
  <si>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</si>
  <si>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</si>
  <si>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</si>
  <si>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</si>
  <si>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</si>
  <si>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</si>
  <si>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</si>
  <si>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</si>
  <si>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</si>
  <si>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</si>
  <si>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</si>
  <si>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</si>
  <si>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</si>
  <si>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</si>
  <si>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</si>
  <si>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</si>
  <si>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</si>
  <si>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</si>
  <si>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</si>
  <si>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</si>
  <si>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</si>
  <si>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</si>
  <si>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</si>
  <si>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</si>
  <si>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</si>
  <si>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</si>
  <si>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</si>
  <si>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</si>
  <si>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</si>
  <si>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</si>
  <si>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</si>
  <si>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</si>
  <si>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</si>
  <si>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</si>
  <si>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</si>
  <si>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</si>
  <si>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</si>
  <si>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</si>
  <si>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</si>
  <si>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</si>
  <si>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</si>
  <si>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</si>
  <si>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</si>
  <si>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</si>
  <si>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</si>
  <si>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</si>
  <si>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</si>
  <si>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</si>
  <si>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</si>
  <si>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</si>
  <si>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</si>
  <si>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</si>
  <si>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</si>
  <si>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</si>
  <si>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</si>
  <si>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</si>
  <si>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</si>
  <si>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</si>
  <si>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</si>
  <si>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</si>
  <si>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</si>
  <si>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</si>
  <si>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</si>
  <si>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</si>
  <si>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</si>
  <si>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</si>
  <si>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</si>
  <si>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</si>
  <si>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</si>
  <si>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</si>
  <si>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</si>
  <si>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</si>
  <si>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</si>
  <si>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</si>
  <si>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</si>
  <si>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</si>
  <si>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</si>
  <si>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</si>
  <si>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</si>
  <si>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</si>
  <si>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</si>
  <si>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</si>
  <si>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</si>
  <si>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</si>
  <si>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</si>
  <si>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</si>
  <si>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</si>
  <si>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</si>
  <si>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</si>
  <si>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</si>
  <si>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</si>
  <si>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</si>
  <si>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</si>
  <si>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</si>
  <si>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</si>
  <si>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</si>
  <si>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</si>
  <si>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</si>
  <si>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</si>
  <si>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</si>
  <si>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</si>
  <si>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</si>
  <si>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</si>
  <si>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</si>
  <si>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</si>
  <si>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</si>
  <si>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</si>
  <si>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</si>
  <si>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</si>
  <si>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</si>
  <si>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</si>
  <si>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</si>
  <si>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</si>
  <si>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</si>
  <si>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</si>
  <si>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</si>
  <si>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</si>
  <si>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</si>
  <si>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</si>
  <si>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</si>
  <si>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</si>
  <si>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</si>
  <si>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</si>
  <si>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</si>
  <si>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</si>
  <si>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</si>
  <si>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</si>
  <si>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</si>
  <si>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</si>
  <si>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</si>
  <si>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</si>
  <si>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</si>
  <si>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</si>
  <si>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</si>
  <si>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</si>
  <si>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</si>
  <si>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</si>
  <si>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</si>
  <si>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</si>
  <si>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</si>
  <si>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</si>
  <si>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</si>
  <si>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</si>
  <si>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</si>
  <si>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</si>
  <si>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</si>
  <si>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</si>
  <si>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</si>
  <si>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</si>
  <si>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</si>
  <si>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</si>
  <si>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</si>
  <si>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</si>
  <si>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</si>
  <si>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</si>
  <si>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</si>
  <si>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</si>
  <si>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</si>
  <si>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</si>
  <si>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</si>
  <si>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</si>
  <si>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</si>
  <si>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</si>
  <si>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</si>
  <si>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</si>
  <si>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</si>
  <si>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</si>
  <si>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</si>
  <si>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</si>
  <si>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</si>
  <si>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</si>
  <si>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</si>
  <si>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</si>
  <si>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</si>
  <si>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</si>
  <si>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</si>
  <si>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</si>
  <si>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</si>
  <si>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</si>
  <si>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</si>
  <si>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</si>
  <si>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</si>
  <si>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</si>
  <si>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</si>
  <si>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</si>
  <si>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</si>
  <si>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</si>
  <si>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</si>
  <si>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</si>
  <si>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</si>
  <si>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</si>
  <si>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</si>
  <si>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</si>
  <si>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</si>
  <si>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</si>
  <si>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</si>
  <si>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</si>
  <si>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</si>
  <si>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</si>
  <si>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</si>
  <si>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</si>
  <si>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</si>
  <si>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</si>
  <si>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</si>
  <si>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</si>
  <si>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</si>
  <si>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</si>
  <si>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</si>
  <si>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</si>
  <si>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</si>
  <si>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</si>
  <si>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</si>
  <si>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</si>
  <si>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</si>
  <si>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</si>
  <si>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</si>
  <si>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</si>
  <si>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</si>
  <si>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</si>
  <si>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</si>
  <si>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</si>
  <si>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</si>
  <si>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</si>
  <si>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</si>
  <si>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</si>
  <si>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</si>
  <si>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</si>
  <si>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</si>
  <si>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</si>
  <si>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</si>
  <si>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</si>
  <si>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</si>
  <si>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</si>
  <si>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</si>
  <si>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</si>
  <si>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</si>
  <si>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</si>
  <si>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</si>
  <si>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</si>
  <si>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</si>
  <si>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</si>
  <si>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</si>
  <si>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</si>
  <si>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</si>
  <si>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</si>
  <si>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</si>
  <si>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</si>
  <si>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</si>
  <si>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</si>
  <si>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</si>
  <si>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</si>
  <si>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</si>
  <si>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</si>
  <si>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</si>
  <si>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</si>
  <si>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</si>
  <si>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</si>
  <si>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</si>
  <si>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</si>
  <si>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</si>
  <si>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</si>
  <si>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</si>
  <si>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</si>
  <si>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</si>
  <si>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</si>
  <si>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</si>
  <si>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</si>
  <si>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</si>
  <si>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</si>
  <si>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</si>
  <si>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</si>
  <si>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</si>
  <si>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</si>
  <si>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</si>
  <si>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</si>
  <si>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</si>
  <si>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</si>
  <si>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</si>
  <si>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</si>
  <si>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</si>
  <si>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</si>
  <si>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</si>
  <si>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</si>
  <si>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</si>
  <si>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</si>
  <si>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</si>
  <si>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</si>
  <si>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</si>
  <si>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</si>
  <si>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</si>
  <si>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</si>
  <si>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</si>
  <si>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</si>
  <si>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</si>
  <si>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</si>
  <si>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</si>
  <si>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</si>
  <si>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</si>
  <si>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</si>
  <si>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</si>
  <si>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</si>
  <si>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</si>
  <si>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</si>
  <si>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</si>
  <si>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</si>
  <si>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</si>
  <si>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</si>
  <si>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</si>
  <si>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</si>
  <si>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</si>
  <si>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</si>
  <si>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</si>
  <si>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</si>
  <si>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</si>
  <si>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</si>
  <si>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</si>
  <si>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</si>
  <si>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</si>
  <si>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</si>
  <si>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</si>
  <si>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</si>
  <si>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</si>
  <si>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</si>
  <si>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</si>
  <si>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</si>
  <si>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</si>
  <si>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</si>
  <si>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</si>
  <si>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</si>
  <si>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</si>
  <si>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</si>
  <si>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</si>
  <si>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</si>
  <si>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</si>
  <si>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</si>
  <si>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</si>
  <si>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</si>
  <si>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</si>
  <si>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</si>
  <si>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</si>
  <si>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</si>
  <si>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</si>
  <si>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</si>
  <si>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</si>
  <si>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</si>
  <si>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</si>
  <si>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</si>
  <si>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</si>
  <si>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</si>
  <si>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</si>
  <si>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</si>
  <si>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</si>
  <si>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</si>
  <si>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</si>
  <si>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</si>
  <si>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</si>
  <si>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</si>
  <si>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</si>
  <si>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</si>
  <si>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</si>
  <si>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</si>
  <si>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</si>
  <si>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</si>
  <si>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</si>
  <si>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</si>
  <si>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</si>
  <si>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</si>
  <si>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</si>
  <si>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</si>
  <si>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</si>
  <si>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</si>
  <si>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</si>
  <si>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</si>
  <si>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</si>
  <si>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</si>
  <si>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</si>
  <si>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</si>
  <si>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</si>
  <si>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</si>
  <si>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</si>
  <si>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</si>
  <si>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</si>
  <si>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</si>
  <si>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</si>
  <si>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</si>
  <si>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</si>
  <si>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</si>
  <si>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</si>
  <si>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</si>
  <si>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</si>
  <si>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</si>
  <si>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</si>
  <si>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</si>
  <si>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</si>
  <si>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</si>
  <si>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</si>
  <si>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</si>
  <si>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</si>
  <si>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</si>
  <si>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</si>
  <si>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</si>
  <si>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</si>
  <si>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</si>
  <si>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</si>
  <si>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</si>
  <si>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</si>
  <si>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</si>
  <si>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</si>
  <si>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</si>
  <si>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</si>
  <si>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</si>
  <si>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</si>
  <si>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</si>
  <si>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</si>
  <si>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</si>
  <si>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</si>
  <si>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</si>
  <si>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</si>
  <si>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</si>
  <si>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</si>
  <si>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</si>
  <si>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</si>
  <si>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</si>
  <si>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</si>
  <si>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</si>
  <si>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</si>
  <si>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</si>
  <si>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</si>
  <si>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</si>
  <si>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</si>
  <si>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</si>
  <si>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</si>
  <si>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</si>
  <si>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</si>
  <si>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</si>
  <si>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</si>
  <si>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</si>
  <si>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</si>
  <si>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</si>
  <si>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</si>
  <si>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</si>
  <si>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</si>
  <si>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</si>
  <si>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</si>
  <si>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</si>
  <si>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</si>
  <si>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</si>
  <si>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</si>
  <si>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</si>
  <si>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</si>
  <si>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</si>
  <si>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</si>
  <si>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</si>
  <si>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</si>
  <si>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</si>
  <si>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</si>
  <si>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</si>
  <si>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</si>
  <si>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</si>
  <si>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</si>
  <si>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</si>
  <si>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</si>
  <si>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</si>
  <si>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</si>
  <si>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</si>
  <si>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</si>
  <si>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</si>
  <si>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</si>
  <si>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</si>
  <si>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</si>
  <si>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</si>
  <si>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</si>
  <si>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</si>
  <si>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</si>
  <si>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</si>
  <si>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</si>
  <si>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</si>
  <si>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</si>
  <si>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</si>
  <si>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</si>
  <si>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</si>
  <si>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</si>
  <si>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</si>
  <si>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</si>
  <si>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</si>
  <si>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</si>
  <si>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</si>
  <si>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</si>
  <si>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</si>
  <si>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</si>
  <si>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</si>
  <si>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</si>
  <si>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</si>
  <si>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</si>
  <si>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</si>
  <si>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</si>
  <si>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</si>
  <si>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</si>
  <si>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</si>
  <si>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</si>
  <si>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</si>
  <si>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</si>
  <si>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</si>
  <si>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</si>
  <si>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</si>
  <si>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</si>
  <si>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</si>
  <si>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</si>
  <si>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</si>
  <si>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</si>
  <si>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</si>
  <si>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</si>
  <si>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</si>
  <si>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</si>
  <si>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</si>
  <si>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</si>
  <si>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</si>
  <si>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</si>
  <si>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</si>
  <si>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</si>
  <si>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</si>
  <si>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</si>
  <si>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</si>
  <si>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</si>
  <si>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</si>
  <si>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</si>
  <si>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</si>
  <si>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</si>
  <si>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</si>
  <si>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</si>
  <si>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</si>
  <si>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</si>
  <si>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</si>
  <si>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</si>
  <si>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</si>
  <si>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</si>
  <si>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</si>
  <si>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</si>
  <si>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</si>
  <si>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</si>
  <si>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</si>
  <si>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</si>
  <si>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</si>
  <si>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</si>
  <si>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</si>
  <si>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</si>
  <si>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</si>
  <si>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</si>
  <si>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</si>
  <si>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</si>
  <si>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</si>
  <si>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</si>
  <si>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</si>
  <si>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</si>
  <si>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</si>
  <si>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</si>
  <si>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</si>
  <si>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</si>
  <si>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</si>
  <si>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</si>
  <si>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</si>
  <si>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</si>
  <si>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</si>
  <si>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</si>
  <si>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</si>
  <si>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</si>
  <si>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</si>
  <si>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</si>
  <si>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</si>
  <si>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</si>
  <si>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</si>
  <si>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</si>
  <si>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</si>
  <si>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</si>
  <si>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</si>
  <si>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</si>
  <si>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</si>
  <si>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</si>
  <si>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</si>
  <si>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</si>
  <si>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</si>
  <si>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</si>
  <si>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</si>
  <si>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</si>
  <si>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</si>
  <si>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</si>
  <si>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</si>
  <si>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</si>
  <si>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</si>
  <si>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</si>
  <si>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</si>
  <si>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</si>
  <si>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</si>
  <si>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</si>
  <si>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</si>
  <si>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</si>
  <si>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</si>
  <si>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</si>
  <si>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</si>
  <si>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</si>
  <si>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</si>
  <si>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</si>
  <si>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</si>
  <si>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</si>
  <si>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</si>
  <si>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</si>
  <si>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</si>
  <si>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</si>
  <si>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</si>
  <si>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</si>
  <si>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</si>
  <si>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</si>
  <si>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</si>
  <si>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</si>
  <si>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</si>
  <si>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</si>
  <si>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</si>
  <si>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</si>
  <si>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</si>
  <si>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</si>
  <si>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</si>
  <si>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</si>
  <si>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</si>
  <si>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</si>
  <si>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</si>
  <si>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</si>
  <si>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</si>
  <si>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</si>
  <si>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</si>
  <si>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</si>
  <si>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</si>
  <si>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</si>
  <si>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</si>
  <si>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</si>
  <si>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</si>
  <si>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</si>
  <si>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</si>
  <si>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</si>
  <si>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</si>
  <si>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</si>
  <si>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</si>
  <si>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</si>
  <si>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</si>
  <si>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</si>
  <si>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</si>
  <si>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</si>
  <si>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</si>
  <si>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</si>
  <si>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</si>
  <si>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</si>
  <si>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</si>
  <si>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</si>
  <si>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</si>
  <si>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</si>
  <si>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</si>
  <si>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</si>
  <si>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</si>
  <si>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</si>
  <si>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</si>
  <si>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</si>
  <si>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</si>
  <si>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</si>
  <si>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</si>
  <si>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</si>
  <si>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</si>
  <si>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</si>
  <si>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</si>
  <si>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</si>
  <si>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</si>
  <si>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</si>
  <si>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</si>
  <si>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</si>
  <si>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</si>
  <si>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</si>
  <si>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</si>
  <si>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</si>
  <si>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</si>
  <si>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</si>
  <si>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</si>
  <si>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</si>
  <si>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</si>
  <si>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</si>
  <si>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</si>
  <si>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</si>
  <si>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</si>
  <si>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</si>
  <si>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</si>
  <si>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</si>
  <si>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</si>
  <si>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</si>
  <si>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</si>
  <si>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</si>
  <si>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</si>
  <si>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</si>
  <si>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</si>
  <si>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</si>
  <si>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</si>
  <si>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</si>
  <si>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</si>
  <si>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</si>
  <si>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</si>
  <si>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</si>
  <si>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</si>
  <si>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</si>
  <si>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</si>
  <si>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</si>
  <si>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</si>
  <si>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</si>
  <si>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</si>
  <si>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</si>
  <si>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</si>
  <si>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</si>
  <si>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</si>
  <si>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</si>
  <si>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</si>
  <si>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</si>
  <si>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</si>
  <si>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</si>
  <si>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</si>
  <si>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</si>
  <si>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</si>
  <si>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</si>
  <si>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</si>
  <si>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</si>
  <si>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</si>
  <si>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</si>
  <si>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</si>
  <si>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</si>
  <si>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</si>
  <si>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</si>
  <si>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</si>
  <si>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</si>
  <si>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</si>
  <si>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</si>
  <si>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</si>
  <si>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</si>
  <si>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</si>
  <si>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</si>
  <si>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</si>
  <si>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</si>
  <si>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</si>
  <si>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</si>
  <si>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</si>
  <si>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</si>
  <si>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</si>
  <si>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</si>
  <si>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</si>
  <si>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</si>
  <si>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</si>
  <si>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</si>
  <si>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</si>
  <si>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</si>
  <si>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</si>
  <si>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</si>
  <si>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</si>
  <si>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</si>
  <si>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</si>
  <si>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</si>
  <si>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</si>
  <si>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</si>
  <si>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</si>
  <si>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</si>
  <si>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</si>
  <si>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</si>
  <si>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</si>
  <si>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</si>
  <si>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</si>
  <si>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</si>
  <si>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</si>
  <si>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</si>
  <si>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</si>
  <si>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</si>
  <si>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</si>
  <si>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</si>
  <si>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</si>
  <si>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</si>
  <si>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</si>
  <si>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</si>
  <si>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</si>
  <si>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</si>
  <si>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</si>
  <si>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</si>
  <si>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</si>
  <si>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</si>
  <si>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</si>
  <si>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</si>
  <si>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</si>
  <si>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</si>
  <si>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</si>
  <si>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</si>
  <si>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</si>
  <si>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</si>
  <si>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</si>
  <si>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</si>
  <si>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</si>
  <si>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</si>
  <si>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</si>
  <si>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</si>
  <si>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</si>
  <si>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</si>
  <si>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</si>
  <si>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</si>
  <si>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</si>
  <si>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</si>
  <si>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</si>
  <si>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</si>
  <si>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</si>
  <si>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</si>
  <si>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</si>
  <si>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</si>
  <si>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</si>
  <si>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</si>
  <si>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</si>
  <si>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</si>
  <si>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</si>
  <si>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</si>
  <si>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</si>
  <si>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</si>
  <si>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</si>
  <si>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</si>
  <si>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</si>
  <si>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</si>
  <si>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</si>
  <si>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</si>
  <si>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</si>
  <si>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</si>
  <si>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</si>
  <si>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</si>
  <si>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</si>
  <si>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</si>
  <si>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</si>
  <si>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</si>
  <si>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</si>
  <si>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</si>
  <si>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</si>
  <si>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</si>
  <si>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</si>
  <si>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</si>
  <si>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</si>
  <si>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</si>
  <si>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</si>
  <si>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</si>
  <si>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</si>
  <si>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</si>
  <si>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</si>
  <si>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</si>
  <si>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</si>
  <si>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</si>
  <si>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</si>
  <si>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</si>
  <si>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</si>
  <si>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</si>
  <si>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</si>
  <si>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</si>
  <si>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</si>
  <si>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</si>
  <si>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</si>
  <si>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</si>
  <si>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</si>
  <si>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</si>
  <si>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</si>
  <si>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</si>
  <si>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</si>
  <si>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</si>
  <si>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</si>
  <si>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</si>
  <si>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</si>
  <si>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</si>
  <si>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</si>
  <si>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</si>
  <si>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</si>
  <si>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</si>
  <si>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</si>
  <si>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</si>
  <si>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</si>
  <si>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</si>
  <si>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</si>
  <si>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</si>
  <si>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</si>
  <si>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</si>
  <si>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</si>
  <si>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</si>
  <si>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</si>
  <si>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</si>
  <si>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</si>
  <si>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</si>
  <si>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</si>
  <si>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</si>
  <si>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</si>
  <si>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</si>
  <si>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</si>
  <si>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</si>
  <si>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</si>
  <si>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</si>
  <si>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</si>
  <si>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</si>
  <si>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</si>
  <si>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</si>
  <si>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</si>
  <si>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</si>
  <si>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</si>
  <si>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</si>
  <si>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</si>
  <si>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</si>
  <si>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</si>
  <si>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</si>
  <si>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</si>
  <si>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</si>
  <si>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</si>
  <si>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</si>
  <si>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</si>
  <si>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</si>
  <si>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</si>
  <si>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</si>
  <si>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</si>
  <si>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</si>
  <si>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</si>
  <si>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</si>
  <si>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</si>
  <si>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</si>
  <si>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</si>
  <si>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</si>
  <si>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</si>
  <si>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</si>
  <si>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</si>
  <si>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</si>
  <si>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</si>
  <si>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</si>
  <si>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</si>
  <si>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</si>
  <si>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</si>
  <si>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</si>
  <si>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</si>
  <si>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</si>
  <si>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</si>
  <si>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</si>
  <si>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</si>
  <si>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</si>
  <si>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</si>
  <si>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</si>
  <si>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</si>
  <si>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</si>
  <si>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</si>
  <si>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</si>
  <si>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</si>
  <si>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</si>
  <si>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</si>
  <si>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</si>
  <si>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</si>
  <si>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</si>
  <si>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</si>
  <si>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</si>
  <si>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</si>
  <si>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</si>
  <si>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</si>
  <si>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</si>
  <si>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</si>
  <si>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</si>
  <si>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</si>
  <si>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</si>
  <si>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</si>
  <si>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</si>
  <si>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</si>
  <si>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</si>
  <si>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</si>
  <si>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</si>
  <si>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</si>
  <si>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</si>
  <si>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</si>
  <si>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</si>
  <si>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</si>
  <si>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</si>
  <si>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</si>
  <si>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</si>
  <si>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</si>
  <si>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</si>
  <si>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</si>
  <si>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</si>
  <si>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</si>
  <si>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</si>
  <si>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</si>
  <si>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</si>
  <si>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</si>
  <si>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</si>
  <si>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</si>
  <si>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</si>
  <si>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</si>
  <si>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</si>
  <si>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</si>
  <si>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</si>
  <si>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</si>
  <si>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</si>
  <si>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</si>
  <si>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</si>
  <si>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</si>
  <si>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</si>
  <si>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</si>
  <si>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</si>
  <si>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</si>
  <si>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</si>
  <si>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</si>
  <si>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</si>
  <si>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</si>
  <si>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</si>
  <si>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</si>
  <si>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</si>
  <si>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</si>
  <si>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</si>
  <si>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</si>
  <si>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</si>
  <si>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</si>
  <si>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</si>
  <si>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</si>
  <si>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</si>
  <si>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</si>
  <si>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</si>
  <si>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</si>
  <si>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</si>
  <si>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</si>
  <si>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</si>
  <si>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</si>
  <si>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</si>
  <si>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</si>
  <si>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</si>
  <si>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</si>
  <si>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</si>
  <si>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</si>
  <si>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</si>
  <si>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</si>
  <si>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</si>
  <si>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</si>
  <si>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</si>
  <si>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</si>
  <si>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</si>
  <si>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</si>
  <si>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</si>
  <si>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</si>
  <si>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</si>
  <si>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</si>
  <si>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</si>
  <si>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</si>
  <si>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</si>
  <si>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</si>
  <si>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</si>
  <si>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</si>
  <si>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</si>
  <si>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</si>
  <si>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</si>
  <si>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</si>
  <si>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</si>
  <si>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</si>
  <si>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</si>
  <si>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</si>
  <si>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</si>
  <si>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</si>
  <si>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</si>
  <si>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</si>
  <si>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</si>
  <si>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</si>
  <si>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</si>
  <si>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</si>
  <si>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</si>
  <si>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</si>
  <si>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</si>
  <si>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</si>
  <si>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</si>
  <si>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</si>
  <si>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</si>
  <si>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</si>
  <si>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</si>
  <si>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</si>
  <si>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</si>
  <si>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</si>
  <si>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</si>
  <si>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</si>
  <si>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</si>
  <si>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</si>
  <si>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</si>
  <si>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</si>
  <si>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</si>
  <si>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</si>
  <si>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</si>
  <si>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</si>
  <si>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</si>
  <si>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</si>
  <si>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</si>
  <si>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</si>
  <si>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</si>
  <si>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</si>
  <si>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</si>
  <si>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</si>
  <si>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</si>
  <si>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</si>
  <si>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</si>
  <si>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</si>
  <si>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</si>
  <si>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</si>
  <si>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</si>
  <si>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</si>
  <si>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</si>
  <si>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</si>
  <si>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</si>
  <si>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</si>
  <si>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</si>
  <si>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</si>
  <si>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</si>
  <si>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</si>
  <si>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</si>
  <si>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</si>
  <si>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</si>
  <si>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</si>
  <si>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</si>
  <si>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</si>
  <si>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</si>
  <si>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</si>
  <si>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</si>
  <si>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</si>
  <si>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</si>
  <si>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</si>
  <si>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</si>
  <si>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</si>
  <si>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</si>
  <si>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</si>
  <si>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</si>
  <si>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</si>
  <si>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</si>
  <si>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</si>
  <si>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</si>
  <si>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</si>
  <si>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</si>
  <si>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</si>
  <si>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</si>
  <si>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</si>
  <si>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</si>
  <si>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</si>
  <si>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</si>
  <si>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</si>
  <si>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</si>
  <si>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</si>
  <si>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</si>
  <si>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</si>
  <si>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</si>
  <si>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</si>
  <si>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</si>
  <si>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</si>
  <si>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</si>
  <si>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</si>
  <si>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</si>
  <si>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</si>
  <si>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</si>
  <si>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</si>
  <si>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</si>
  <si>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</si>
  <si>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</si>
  <si>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</si>
  <si>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</si>
  <si>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</si>
  <si>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</si>
  <si>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</si>
  <si>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</si>
  <si>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</si>
  <si>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</si>
  <si>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</si>
  <si>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</si>
  <si>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</si>
  <si>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</si>
  <si>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</si>
  <si>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</si>
  <si>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</si>
  <si>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</si>
  <si>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</si>
  <si>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</si>
  <si>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</si>
  <si>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</si>
  <si>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</si>
  <si>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</si>
  <si>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</si>
  <si>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</si>
  <si>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</si>
  <si>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</si>
  <si>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</si>
  <si>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</si>
  <si>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</si>
  <si>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</si>
  <si>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</si>
  <si>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</si>
  <si>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</si>
  <si>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</si>
  <si>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</si>
  <si>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</si>
  <si>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</si>
  <si>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</si>
  <si>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</si>
  <si>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</si>
  <si>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</si>
  <si>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</si>
  <si>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</si>
  <si>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</si>
  <si>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</si>
  <si>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</si>
  <si>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</si>
  <si>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</si>
  <si>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</si>
  <si>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</si>
  <si>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</si>
  <si>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</si>
  <si>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</si>
  <si>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</si>
  <si>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</si>
  <si>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</si>
  <si>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</si>
  <si>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</si>
  <si>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</si>
  <si>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</si>
  <si>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</si>
  <si>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</si>
  <si>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</si>
  <si>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</si>
  <si>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</si>
  <si>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</si>
  <si>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</si>
  <si>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</si>
  <si>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</si>
  <si>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</si>
  <si>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</si>
  <si>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</si>
  <si>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</si>
  <si>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</si>
  <si>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</si>
  <si>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</si>
  <si>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</si>
  <si>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</si>
  <si>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</si>
  <si>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</si>
  <si>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</si>
  <si>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</si>
  <si>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</si>
  <si>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</si>
  <si>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</si>
  <si>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</si>
  <si>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</si>
  <si>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</si>
  <si>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</si>
  <si>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</si>
  <si>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</si>
  <si>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</si>
  <si>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</si>
  <si>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</si>
  <si>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</si>
  <si>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</si>
  <si>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</si>
  <si>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</si>
  <si>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</si>
  <si>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</si>
  <si>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</si>
  <si>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</si>
  <si>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</si>
  <si>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</si>
  <si>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</si>
  <si>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</si>
  <si>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</si>
  <si>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</si>
  <si>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</si>
  <si>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</si>
  <si>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</si>
  <si>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</si>
  <si>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</si>
  <si>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</si>
  <si>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</si>
  <si>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</si>
  <si>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</si>
  <si>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</si>
  <si>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</si>
  <si>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</si>
  <si>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</si>
  <si>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</si>
  <si>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</si>
  <si>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</si>
  <si>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</si>
  <si>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</si>
  <si>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</si>
  <si>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</si>
  <si>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</si>
  <si>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</si>
  <si>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</si>
  <si>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</si>
  <si>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</si>
  <si>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</si>
  <si>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</si>
  <si>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</si>
  <si>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</si>
  <si>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</si>
  <si>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</si>
  <si>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</si>
  <si>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</si>
  <si>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</si>
  <si>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</si>
  <si>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</si>
  <si>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</si>
  <si>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</si>
  <si>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</si>
  <si>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</si>
  <si>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</si>
  <si>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</si>
  <si>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</si>
  <si>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</si>
  <si>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</si>
  <si>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</si>
  <si>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</si>
  <si>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</si>
  <si>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</si>
  <si>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</si>
  <si>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</si>
  <si>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</si>
  <si>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</si>
  <si>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</si>
  <si>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</si>
  <si>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</si>
  <si>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</si>
  <si>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</si>
  <si>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</si>
  <si>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</si>
  <si>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</si>
  <si>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</si>
  <si>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</si>
  <si>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</si>
  <si>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</si>
  <si>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</si>
  <si>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</si>
  <si>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</si>
  <si>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</si>
  <si>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</si>
  <si>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</si>
  <si>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</si>
  <si>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</si>
  <si>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</si>
  <si>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</si>
  <si>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</si>
  <si>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</si>
  <si>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</si>
  <si>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</si>
  <si>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</si>
  <si>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</si>
  <si>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</si>
  <si>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</si>
  <si>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</si>
  <si>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</si>
  <si>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</si>
  <si>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</si>
  <si>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</si>
  <si>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</si>
  <si>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</si>
  <si>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</si>
  <si>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</si>
  <si>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</si>
  <si>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</si>
  <si>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</si>
  <si>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</si>
  <si>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</si>
  <si>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</si>
  <si>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</si>
  <si>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</si>
  <si>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</si>
  <si>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</si>
  <si>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</si>
  <si>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</si>
  <si>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</si>
  <si>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</si>
  <si>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</si>
  <si>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</si>
  <si>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</si>
  <si>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</si>
  <si>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</si>
  <si>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</si>
  <si>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</si>
  <si>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</si>
  <si>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</si>
  <si>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</si>
  <si>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</si>
  <si>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</si>
  <si>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</si>
  <si>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</si>
  <si>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</si>
  <si>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</si>
  <si>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</si>
  <si>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</si>
  <si>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</si>
  <si>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</si>
  <si>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</si>
  <si>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</si>
  <si>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</si>
  <si>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</si>
  <si>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</si>
  <si>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</si>
  <si>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</si>
  <si>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</si>
  <si>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</si>
  <si>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</si>
  <si>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</si>
  <si>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</si>
  <si>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</si>
  <si>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</si>
  <si>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</si>
  <si>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</si>
  <si>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</si>
  <si>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</si>
  <si>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</si>
  <si>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</si>
  <si>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</si>
  <si>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</si>
  <si>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</si>
  <si>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</si>
  <si>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</si>
  <si>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</si>
  <si>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</si>
  <si>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</si>
  <si>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</si>
  <si>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</si>
  <si>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</si>
  <si>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</si>
  <si>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</si>
  <si>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</si>
  <si>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</si>
  <si>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</si>
  <si>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</si>
  <si>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</si>
  <si>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</si>
  <si>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</si>
  <si>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</si>
  <si>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</si>
  <si>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</si>
  <si>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</si>
  <si>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</si>
  <si>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</si>
  <si>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</si>
  <si>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</si>
  <si>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</si>
  <si>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</si>
  <si>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</si>
  <si>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</si>
  <si>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</si>
  <si>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</si>
  <si>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</si>
  <si>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</si>
  <si>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</si>
  <si>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</si>
  <si>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</si>
  <si>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</si>
  <si>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</si>
  <si>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</si>
  <si>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</si>
  <si>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</si>
  <si>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</si>
  <si>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</si>
  <si>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</si>
  <si>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</si>
  <si>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</si>
  <si>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</si>
  <si>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</si>
  <si>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</si>
  <si>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</si>
  <si>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</si>
  <si>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</si>
  <si>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</si>
  <si>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</si>
  <si>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</si>
  <si>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</si>
  <si>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</si>
  <si>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</si>
  <si>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</si>
  <si>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</si>
  <si>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</si>
  <si>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</si>
  <si>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</si>
  <si>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</si>
  <si>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</si>
  <si>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</si>
  <si>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</si>
  <si>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</si>
  <si>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</si>
  <si>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</si>
  <si>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</si>
  <si>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</si>
  <si>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</si>
  <si>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</si>
  <si>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</si>
  <si>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</si>
  <si>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</si>
  <si>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</si>
  <si>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</si>
  <si>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</si>
  <si>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</si>
  <si>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</si>
  <si>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</si>
  <si>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</si>
  <si>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</si>
  <si>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</si>
  <si>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</si>
  <si>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</si>
  <si>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</si>
  <si>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</si>
  <si>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</si>
  <si>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</si>
  <si>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</si>
  <si>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</si>
  <si>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</si>
  <si>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</si>
  <si>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</si>
  <si>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</si>
  <si>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</si>
  <si>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</si>
  <si>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</si>
  <si>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</si>
  <si>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</si>
  <si>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</si>
  <si>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</si>
  <si>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</si>
  <si>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</si>
  <si>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</si>
  <si>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</si>
  <si>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</si>
  <si>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</si>
  <si>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</si>
  <si>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</si>
  <si>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</si>
  <si>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</si>
  <si>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</si>
  <si>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</si>
  <si>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</si>
  <si>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</si>
  <si>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</si>
  <si>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</si>
  <si>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</si>
  <si>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</si>
  <si>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</si>
  <si>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</si>
  <si>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</si>
  <si>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</si>
  <si>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</si>
  <si>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</si>
  <si>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</si>
  <si>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</si>
  <si>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</si>
  <si>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</si>
  <si>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</si>
  <si>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</si>
  <si>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</si>
  <si>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</si>
  <si>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</si>
  <si>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</si>
  <si>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</si>
  <si>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</si>
  <si>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</si>
  <si>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</si>
  <si>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</si>
  <si>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</si>
  <si>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</si>
  <si>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</si>
  <si>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</si>
  <si>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</si>
  <si>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</si>
  <si>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</si>
  <si>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</si>
  <si>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</si>
  <si>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</si>
  <si>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</si>
  <si>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</si>
  <si>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</si>
  <si>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</si>
  <si>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</si>
  <si>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</si>
  <si>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</si>
  <si>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</si>
  <si>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</si>
  <si>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</si>
  <si>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</si>
  <si>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</si>
  <si>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</si>
  <si>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</si>
  <si>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</si>
  <si>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</si>
  <si>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</si>
  <si>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</si>
  <si>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</si>
  <si>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</si>
  <si>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</si>
  <si>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</si>
  <si>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</si>
  <si>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</si>
  <si>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</si>
  <si>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</si>
  <si>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</si>
  <si>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</si>
  <si>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</si>
  <si>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</si>
  <si>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</si>
  <si>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</si>
  <si>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</si>
  <si>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</si>
  <si>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</si>
  <si>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</si>
  <si>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</si>
  <si>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</si>
  <si>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</si>
  <si>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</si>
  <si>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</si>
  <si>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</si>
  <si>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</si>
  <si>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</si>
  <si>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</si>
  <si>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</si>
  <si>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</si>
  <si>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</si>
  <si>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</si>
  <si>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</si>
  <si>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</si>
  <si>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</si>
  <si>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</si>
  <si>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</si>
  <si>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</si>
  <si>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</si>
  <si>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</si>
  <si>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</si>
  <si>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</si>
  <si>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</si>
  <si>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</si>
  <si>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</si>
  <si>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</si>
  <si>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</si>
  <si>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</si>
  <si>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</si>
  <si>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</si>
  <si>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</si>
  <si>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</si>
  <si>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</si>
  <si>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</si>
  <si>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</si>
  <si>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</si>
  <si>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</si>
  <si>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</si>
  <si>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</si>
  <si>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</si>
  <si>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</si>
  <si>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</si>
  <si>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</si>
  <si>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</si>
  <si>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</si>
  <si>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</si>
  <si>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</si>
  <si>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</si>
  <si>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</si>
  <si>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</si>
  <si>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</si>
  <si>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</si>
  <si>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</si>
  <si>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</si>
  <si>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</si>
  <si>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</si>
  <si>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</si>
  <si>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</si>
  <si>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</si>
  <si>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</si>
  <si>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</si>
  <si>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</si>
  <si>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</si>
  <si>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</si>
  <si>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</si>
  <si>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</si>
  <si>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</si>
  <si>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</si>
  <si>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</si>
  <si>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</si>
  <si>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</si>
  <si>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</si>
  <si>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</si>
  <si>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</si>
  <si>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</si>
  <si>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</si>
  <si>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</si>
  <si>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</si>
  <si>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</si>
  <si>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</si>
  <si>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</si>
  <si>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</si>
  <si>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</si>
  <si>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</si>
  <si>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</si>
  <si>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</si>
  <si>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</si>
  <si>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</si>
  <si>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</si>
  <si>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</si>
  <si>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</si>
  <si>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</si>
  <si>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</si>
  <si>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</si>
  <si>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</si>
  <si>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</si>
  <si>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</si>
  <si>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</si>
  <si>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</si>
  <si>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</si>
  <si>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</si>
  <si>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</si>
  <si>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</si>
  <si>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</si>
  <si>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</si>
  <si>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</si>
  <si>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</si>
  <si>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</si>
  <si>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</si>
  <si>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</si>
  <si>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</si>
  <si>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</si>
  <si>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</si>
  <si>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</si>
  <si>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</si>
  <si>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</si>
  <si>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</si>
  <si>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</si>
  <si>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</si>
  <si>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</si>
  <si>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</si>
  <si>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</si>
  <si>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</si>
  <si>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</si>
  <si>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</si>
  <si>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</si>
  <si>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</si>
  <si>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</si>
  <si>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</si>
  <si>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</si>
  <si>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</si>
  <si>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</si>
  <si>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</si>
  <si>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</si>
  <si>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</si>
  <si>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</si>
  <si>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</si>
  <si>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</si>
  <si>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</si>
  <si>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</si>
  <si>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</si>
  <si>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</si>
  <si>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</si>
  <si>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</si>
  <si>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</si>
  <si>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</si>
  <si>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</si>
  <si>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</si>
  <si>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</si>
  <si>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</si>
  <si>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</si>
  <si>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</si>
  <si>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</si>
  <si>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</si>
  <si>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</si>
  <si>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</si>
  <si>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</si>
  <si>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</si>
  <si>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</si>
  <si>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</si>
  <si>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</si>
  <si>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</si>
  <si>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</si>
  <si>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</si>
  <si>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</si>
  <si>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</si>
  <si>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</si>
  <si>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</si>
  <si>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</si>
  <si>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</si>
  <si>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</si>
  <si>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</si>
  <si>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</si>
  <si>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</si>
  <si>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</si>
  <si>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</si>
  <si>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</si>
  <si>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</si>
  <si>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</si>
  <si>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</si>
  <si>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</si>
  <si>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</si>
  <si>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</si>
  <si>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</si>
  <si>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</si>
  <si>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</si>
  <si>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</si>
  <si>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</si>
  <si>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</si>
  <si>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</si>
  <si>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</si>
  <si>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</si>
  <si>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</si>
  <si>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</si>
  <si>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</si>
  <si>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</si>
  <si>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</si>
  <si>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</si>
  <si>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</si>
  <si>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</si>
  <si>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</si>
  <si>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</si>
  <si>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</si>
  <si>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</si>
  <si>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</si>
  <si>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</si>
  <si>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</si>
  <si>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</si>
  <si>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</si>
  <si>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</si>
  <si>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</si>
  <si>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</si>
  <si>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</si>
  <si>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</si>
  <si>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</si>
  <si>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</si>
  <si>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</si>
  <si>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</si>
  <si>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</si>
  <si>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</si>
  <si>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</si>
  <si>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</si>
  <si>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</si>
  <si>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</si>
  <si>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</si>
  <si>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</si>
  <si>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</si>
  <si>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</si>
  <si>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</si>
  <si>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</si>
  <si>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</si>
  <si>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</si>
  <si>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</si>
  <si>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</si>
  <si>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</si>
  <si>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</si>
  <si>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</si>
  <si>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</si>
  <si>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</si>
  <si>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</si>
  <si>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</si>
  <si>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</si>
  <si>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</si>
  <si>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</si>
  <si>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</si>
  <si>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</si>
  <si>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</si>
  <si>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</si>
  <si>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</si>
  <si>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</si>
  <si>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</si>
  <si>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</si>
  <si>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</si>
  <si>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</si>
  <si>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</si>
  <si>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</si>
  <si>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</si>
  <si>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</si>
  <si>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</si>
  <si>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</si>
  <si>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</si>
  <si>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</si>
  <si>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</si>
  <si>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</si>
  <si>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</si>
  <si>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</si>
  <si>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</si>
  <si>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</si>
  <si>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</si>
  <si>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</si>
  <si>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</si>
  <si>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</si>
  <si>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</si>
  <si>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</si>
  <si>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</si>
  <si>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</si>
  <si>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</si>
  <si>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</si>
  <si>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</si>
  <si>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</si>
  <si>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</si>
  <si>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</si>
  <si>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</si>
  <si>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</si>
  <si>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</si>
  <si>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</si>
  <si>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</si>
  <si>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</si>
  <si>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</si>
  <si>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</si>
  <si>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</si>
  <si>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</si>
  <si>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</si>
  <si>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</si>
  <si>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</si>
  <si>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</si>
  <si>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</si>
  <si>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</si>
  <si>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</si>
  <si>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</si>
  <si>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</si>
  <si>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</si>
  <si>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</si>
  <si>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</si>
  <si>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</si>
  <si>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</si>
  <si>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</si>
  <si>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</si>
  <si>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</si>
  <si>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</si>
  <si>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</si>
  <si>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</si>
  <si>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</si>
  <si>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</si>
  <si>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</si>
  <si>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</si>
  <si>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</si>
  <si>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</si>
  <si>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</si>
  <si>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</si>
  <si>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</si>
  <si>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</si>
  <si>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</si>
  <si>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</si>
  <si>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</si>
  <si>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</si>
  <si>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</si>
  <si>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</si>
  <si>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</si>
  <si>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</si>
  <si>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</si>
  <si>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</si>
  <si>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</si>
  <si>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</si>
  <si>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</si>
  <si>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</si>
  <si>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</si>
  <si>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</si>
  <si>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</si>
  <si>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</si>
  <si>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</si>
  <si>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</si>
  <si>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</si>
  <si>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</si>
  <si>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</si>
  <si>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</si>
  <si>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</si>
  <si>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</si>
  <si>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</si>
  <si>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</si>
  <si>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</si>
  <si>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</si>
  <si>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</si>
  <si>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</si>
  <si>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</si>
  <si>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</si>
  <si>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</si>
  <si>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</si>
  <si>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</si>
  <si>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</si>
  <si>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</si>
  <si>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</si>
  <si>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</si>
  <si>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</si>
  <si>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</si>
  <si>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</si>
  <si>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</si>
  <si>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</si>
  <si>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</si>
  <si>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</si>
  <si>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</si>
  <si>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</si>
  <si>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</si>
  <si>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</si>
  <si>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</si>
  <si>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</si>
  <si>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</si>
  <si>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</si>
  <si>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</si>
  <si>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</si>
  <si>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</si>
  <si>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</si>
  <si>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</si>
  <si>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</si>
  <si>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</si>
  <si>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</si>
  <si>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</si>
  <si>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</si>
  <si>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</si>
  <si>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</si>
  <si>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</si>
  <si>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</si>
  <si>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</si>
  <si>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</si>
  <si>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</si>
  <si>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</si>
  <si>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</si>
  <si>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</si>
  <si>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</si>
  <si>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</si>
  <si>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</si>
  <si>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</si>
  <si>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</si>
  <si>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</si>
  <si>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</si>
  <si>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</si>
  <si>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</si>
  <si>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</si>
  <si>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</si>
  <si>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</si>
  <si>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</si>
  <si>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</si>
  <si>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</si>
  <si>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</si>
  <si>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</si>
  <si>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</si>
  <si>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</si>
  <si>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</si>
  <si>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</si>
  <si>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</si>
  <si>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</si>
  <si>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</si>
  <si>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</si>
  <si>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</si>
  <si>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</si>
  <si>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</si>
  <si>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</si>
  <si>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</si>
  <si>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</si>
  <si>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</si>
  <si>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</si>
  <si>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</si>
  <si>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</si>
  <si>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</si>
  <si>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</si>
  <si>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</si>
  <si>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</si>
  <si>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</si>
  <si>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</si>
  <si>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</si>
  <si>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</si>
  <si>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</si>
  <si>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</si>
  <si>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</si>
  <si>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</si>
  <si>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</si>
  <si>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</si>
  <si>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</si>
  <si>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</si>
  <si>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</si>
  <si>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</si>
  <si>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</si>
  <si>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</si>
  <si>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</si>
  <si>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</si>
  <si>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</si>
  <si>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</si>
  <si>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</si>
  <si>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</si>
  <si>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</si>
  <si>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</si>
  <si>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</si>
  <si>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</si>
  <si>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</si>
  <si>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</si>
  <si>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</si>
  <si>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</si>
  <si>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</si>
  <si>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</si>
  <si>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</si>
  <si>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</si>
  <si>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</si>
  <si>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</si>
  <si>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</si>
  <si>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</si>
  <si>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</si>
  <si>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</si>
  <si>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</si>
  <si>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</si>
  <si>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</si>
  <si>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</si>
  <si>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</si>
  <si>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</si>
  <si>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</si>
  <si>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</si>
  <si>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</si>
  <si>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</si>
  <si>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</si>
  <si>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</si>
  <si>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</si>
  <si>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</si>
  <si>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</si>
  <si>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</si>
  <si>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</si>
  <si>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</si>
  <si>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</si>
  <si>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</si>
  <si>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</si>
  <si>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</si>
  <si>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</si>
  <si>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</si>
  <si>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</si>
  <si>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</si>
  <si>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</si>
  <si>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</si>
  <si>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</si>
  <si>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</si>
  <si>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</si>
  <si>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</si>
  <si>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</si>
  <si>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</si>
  <si>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</si>
  <si>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</si>
  <si>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</si>
  <si>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</si>
  <si>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</si>
  <si>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</si>
  <si>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</si>
  <si>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</si>
  <si>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</si>
  <si>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</si>
  <si>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</si>
  <si>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</si>
  <si>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</si>
  <si>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</si>
  <si>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</si>
  <si>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</si>
  <si>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</si>
  <si>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</si>
  <si>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</si>
  <si>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</si>
  <si>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</si>
  <si>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</si>
  <si>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</si>
  <si>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</si>
  <si>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</si>
  <si>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</si>
  <si>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</si>
  <si>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</si>
  <si>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</si>
  <si>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</si>
  <si>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</si>
  <si>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</si>
  <si>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</si>
  <si>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</si>
  <si>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</si>
  <si>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</si>
  <si>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</si>
  <si>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</si>
  <si>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</si>
  <si>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</si>
  <si>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</si>
  <si>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</si>
  <si>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</si>
  <si>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</si>
  <si>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</si>
  <si>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</si>
  <si>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</si>
  <si>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</si>
  <si>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</si>
  <si>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</si>
  <si>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</si>
  <si>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</si>
  <si>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</si>
  <si>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</si>
  <si>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</si>
  <si>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</si>
  <si>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</si>
  <si>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</si>
  <si>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</si>
  <si>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</si>
  <si>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</si>
  <si>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</si>
  <si>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</si>
  <si>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</si>
  <si>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</si>
  <si>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</si>
  <si>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</si>
  <si>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</si>
  <si>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</si>
  <si>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</si>
  <si>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</si>
  <si>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</si>
  <si>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</si>
  <si>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</si>
  <si>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</si>
  <si>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</si>
  <si>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</si>
  <si>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</si>
  <si>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</si>
  <si>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</si>
  <si>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</si>
  <si>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</si>
  <si>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</si>
  <si>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</si>
  <si>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</si>
  <si>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</si>
  <si>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</si>
  <si>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</si>
  <si>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</si>
  <si>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</si>
  <si>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</si>
  <si>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</si>
  <si>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</si>
  <si>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</si>
  <si>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</si>
  <si>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</si>
  <si>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</si>
  <si>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</si>
  <si>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</si>
  <si>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</si>
  <si>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</si>
  <si>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</si>
  <si>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</si>
  <si>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</si>
  <si>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</si>
  <si>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</si>
  <si>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</si>
  <si>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</si>
  <si>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</si>
  <si>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</si>
  <si>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</si>
  <si>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</si>
  <si>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</si>
  <si>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</si>
  <si>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</si>
  <si>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</si>
  <si>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</si>
  <si>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</si>
  <si>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</si>
  <si>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</si>
  <si>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</si>
  <si>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</si>
  <si>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</si>
  <si>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</si>
  <si>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</si>
  <si>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</si>
  <si>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</si>
  <si>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</si>
  <si>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</si>
  <si>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</si>
  <si>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</si>
  <si>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</si>
  <si>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</si>
  <si>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</si>
  <si>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</si>
  <si>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</si>
  <si>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</si>
  <si>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</si>
  <si>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</si>
  <si>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</si>
  <si>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</si>
  <si>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</si>
  <si>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</si>
  <si>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</si>
  <si>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</si>
  <si>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</si>
  <si>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</si>
  <si>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</si>
  <si>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</si>
  <si>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</si>
  <si>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</si>
  <si>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</si>
  <si>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</si>
  <si>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</si>
  <si>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</si>
  <si>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</si>
  <si>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</si>
  <si>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</si>
  <si>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</si>
  <si>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</si>
  <si>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</si>
  <si>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</si>
  <si>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</si>
  <si>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</si>
  <si>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</si>
  <si>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</si>
  <si>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</si>
  <si>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</si>
  <si>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</si>
  <si>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</si>
  <si>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</si>
  <si>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</si>
  <si>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</si>
  <si>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</si>
  <si>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</si>
  <si>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</si>
  <si>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</si>
  <si>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</si>
  <si>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</si>
  <si>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</si>
  <si>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</si>
  <si>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</si>
  <si>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</si>
  <si>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</si>
  <si>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</si>
  <si>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</si>
  <si>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</si>
  <si>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</si>
  <si>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</si>
  <si>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</si>
  <si>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</si>
  <si>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</si>
  <si>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</si>
  <si>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</si>
  <si>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</si>
  <si>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</si>
  <si>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</si>
  <si>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</si>
  <si>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</si>
  <si>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</si>
  <si>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</si>
  <si>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</si>
  <si>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</si>
  <si>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</si>
  <si>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</si>
  <si>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</si>
  <si>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</si>
  <si>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</si>
  <si>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</si>
  <si>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</si>
  <si>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</si>
  <si>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</si>
  <si>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</si>
  <si>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</si>
  <si>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</si>
  <si>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</si>
  <si>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</si>
  <si>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</si>
  <si>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</si>
  <si>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</si>
  <si>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</si>
  <si>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</si>
  <si>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</si>
  <si>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</si>
  <si>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</si>
  <si>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</si>
  <si>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</si>
  <si>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</si>
  <si>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</si>
  <si>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</si>
  <si>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</si>
  <si>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</si>
  <si>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</si>
  <si>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</si>
  <si>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</si>
  <si>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</si>
  <si>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</si>
  <si>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</si>
  <si>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</si>
  <si>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</si>
  <si>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</si>
  <si>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</si>
  <si>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</si>
  <si>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</si>
  <si>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</si>
  <si>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</si>
  <si>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</si>
  <si>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</si>
  <si>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</si>
  <si>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</si>
  <si>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</si>
  <si>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</si>
  <si>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</si>
  <si>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</si>
  <si>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</si>
  <si>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</si>
  <si>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</si>
  <si>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</si>
  <si>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</si>
  <si>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</si>
  <si>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</si>
  <si>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</si>
  <si>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</si>
  <si>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</si>
  <si>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</si>
  <si>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</si>
  <si>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</si>
  <si>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</si>
  <si>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</si>
  <si>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</si>
  <si>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</si>
  <si>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</si>
  <si>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</si>
  <si>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</si>
  <si>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</si>
  <si>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</si>
  <si>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</si>
  <si>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</si>
  <si>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</si>
  <si>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</si>
  <si>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</si>
  <si>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</si>
  <si>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</si>
  <si>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</si>
  <si>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</si>
  <si>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</si>
  <si>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</si>
  <si>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</si>
  <si>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</si>
  <si>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</si>
  <si>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</si>
  <si>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</si>
  <si>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</si>
  <si>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</si>
  <si>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</si>
  <si>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</si>
  <si>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</si>
  <si>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</si>
  <si>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</si>
  <si>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</si>
  <si>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</si>
  <si>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</si>
  <si>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</si>
  <si>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</si>
  <si>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</si>
  <si>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</si>
  <si>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</si>
  <si>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</si>
  <si>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</si>
  <si>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</si>
  <si>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</si>
  <si>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</si>
  <si>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</si>
  <si>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</si>
  <si>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</si>
  <si>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</si>
  <si>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</si>
  <si>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</si>
  <si>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</si>
  <si>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</si>
  <si>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</si>
  <si>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</si>
  <si>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</si>
  <si>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</si>
  <si>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</si>
  <si>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</si>
  <si>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</si>
  <si>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</si>
  <si>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</si>
  <si>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</si>
  <si>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</si>
  <si>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</si>
  <si>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</si>
  <si>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</si>
  <si>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</si>
  <si>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</si>
  <si>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</si>
  <si>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</si>
  <si>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</si>
  <si>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</si>
  <si>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</si>
  <si>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</si>
  <si>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</si>
  <si>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</si>
  <si>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</si>
  <si>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</si>
  <si>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</si>
  <si>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</si>
  <si>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</si>
  <si>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</si>
  <si>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</si>
  <si>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</si>
  <si>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</si>
  <si>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</si>
  <si>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</si>
  <si>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</si>
  <si>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</si>
  <si>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</si>
  <si>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</si>
  <si>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</si>
  <si>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</si>
  <si>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</si>
  <si>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</si>
  <si>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</si>
  <si>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</si>
  <si>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</si>
  <si>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</si>
  <si>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</si>
  <si>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</si>
  <si>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</si>
  <si>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</si>
  <si>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</si>
  <si>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</si>
  <si>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</si>
  <si>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</si>
  <si>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</si>
  <si>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</si>
  <si>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</si>
  <si>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</si>
  <si>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</si>
  <si>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</si>
  <si>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</si>
  <si>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</si>
  <si>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</si>
  <si>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</si>
  <si>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</si>
  <si>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</si>
  <si>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</si>
  <si>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</si>
  <si>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</si>
  <si>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</si>
  <si>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</si>
  <si>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</si>
  <si>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</si>
  <si>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</si>
  <si>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</si>
  <si>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</si>
  <si>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</si>
  <si>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</si>
  <si>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</si>
  <si>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</si>
  <si>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</si>
  <si>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</si>
  <si>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</si>
  <si>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</si>
  <si>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</si>
  <si>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</si>
  <si>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</si>
  <si>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</si>
  <si>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</si>
  <si>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</si>
  <si>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</si>
  <si>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</si>
  <si>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</si>
  <si>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</si>
  <si>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</si>
  <si>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</si>
  <si>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</si>
  <si>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</si>
  <si>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</si>
  <si>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</si>
  <si>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</si>
  <si>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</si>
  <si>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</si>
  <si>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</si>
  <si>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</si>
  <si>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</si>
  <si>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</si>
  <si>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</si>
  <si>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</si>
  <si>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</si>
  <si>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</si>
  <si>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</si>
  <si>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</si>
  <si>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</si>
  <si>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</si>
  <si>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</si>
  <si>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</si>
  <si>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</si>
  <si>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</si>
  <si>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</si>
  <si>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</si>
  <si>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</si>
  <si>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</si>
  <si>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</si>
  <si>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</si>
  <si>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</si>
  <si>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</si>
  <si>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</si>
  <si>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</si>
  <si>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</si>
  <si>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</si>
  <si>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</si>
  <si>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</si>
  <si>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</si>
  <si>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</si>
  <si>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</si>
  <si>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</si>
  <si>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</si>
  <si>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</si>
  <si>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</si>
  <si>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</si>
  <si>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</si>
  <si>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</si>
  <si>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</si>
  <si>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</si>
  <si>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</si>
  <si>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</si>
  <si>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</si>
  <si>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</si>
  <si>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</si>
  <si>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</si>
  <si>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</si>
  <si>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</si>
  <si>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</si>
  <si>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</si>
  <si>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</si>
  <si>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</si>
  <si>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</si>
  <si>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</si>
  <si>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</si>
  <si>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</si>
  <si>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</si>
  <si>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</si>
  <si>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</si>
  <si>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</si>
  <si>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</si>
  <si>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</si>
  <si>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</si>
  <si>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</si>
  <si>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</si>
  <si>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</si>
  <si>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</si>
  <si>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</si>
  <si>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</si>
  <si>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</si>
  <si>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</si>
  <si>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</si>
  <si>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</si>
  <si>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</si>
  <si>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</si>
  <si>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</si>
  <si>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</si>
  <si>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</si>
  <si>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</si>
  <si>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</si>
  <si>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</si>
  <si>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</si>
  <si>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</si>
  <si>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</si>
  <si>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</si>
  <si>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</si>
  <si>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</si>
  <si>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</si>
  <si>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</si>
  <si>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</si>
  <si>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</si>
  <si>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</si>
  <si>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</si>
  <si>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</si>
  <si>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</si>
  <si>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</si>
  <si>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</si>
  <si>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</si>
  <si>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</si>
  <si>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</si>
  <si>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</si>
  <si>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</si>
  <si>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</si>
  <si>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</si>
  <si>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</si>
  <si>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</si>
  <si>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</si>
  <si>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</si>
  <si>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</si>
  <si>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</si>
  <si>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</si>
  <si>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</si>
  <si>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</si>
  <si>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</si>
  <si>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</si>
  <si>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</si>
  <si>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</si>
  <si>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</si>
  <si>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</si>
  <si>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</si>
  <si>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</si>
  <si>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</si>
  <si>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</si>
  <si>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</si>
  <si>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</si>
  <si>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</si>
  <si>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</si>
  <si>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</si>
  <si>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</si>
  <si>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</si>
  <si>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</si>
  <si>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</si>
  <si>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</si>
  <si>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</si>
  <si>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</si>
  <si>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</si>
  <si>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</si>
  <si>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</si>
  <si>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</si>
  <si>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</si>
  <si>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</si>
  <si>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</si>
  <si>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</si>
  <si>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</si>
  <si>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</si>
  <si>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</si>
  <si>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</si>
  <si>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</si>
  <si>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</si>
  <si>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</si>
  <si>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</si>
  <si>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</si>
  <si>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</si>
  <si>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</si>
  <si>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</si>
  <si>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</si>
  <si>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</si>
  <si>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</si>
  <si>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</si>
  <si>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</si>
  <si>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</si>
  <si>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</si>
  <si>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</si>
  <si>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</si>
  <si>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</si>
  <si>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</si>
  <si>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</si>
  <si>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</si>
  <si>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</si>
  <si>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</si>
  <si>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</si>
  <si>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</si>
  <si>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</si>
  <si>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</si>
  <si>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</si>
  <si>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</si>
  <si>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</si>
  <si>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</si>
  <si>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</si>
  <si>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</si>
  <si>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</si>
  <si>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</si>
  <si>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</si>
  <si>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</si>
  <si>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</si>
  <si>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</si>
  <si>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</si>
  <si>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</si>
  <si>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</si>
  <si>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</si>
  <si>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</si>
  <si>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</si>
  <si>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</si>
  <si>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</si>
  <si>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</si>
  <si>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</si>
  <si>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</si>
  <si>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</si>
  <si>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</si>
  <si>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</si>
  <si>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</si>
  <si>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</si>
  <si>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</si>
  <si>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</si>
  <si>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</si>
  <si>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</si>
  <si>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</si>
  <si>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</si>
  <si>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</si>
  <si>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</si>
  <si>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</si>
  <si>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</si>
  <si>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</si>
  <si>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</si>
  <si>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</si>
  <si>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</si>
  <si>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</si>
  <si>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</si>
  <si>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</si>
  <si>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</si>
  <si>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</si>
  <si>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</si>
  <si>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</si>
  <si>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</si>
  <si>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</si>
  <si>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</si>
  <si>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</si>
  <si>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</si>
  <si>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</si>
  <si>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</si>
  <si>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</si>
  <si>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</si>
  <si>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</si>
  <si>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</si>
  <si>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</si>
  <si>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</si>
  <si>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</si>
  <si>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</si>
  <si>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</si>
  <si>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</si>
  <si>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</si>
  <si>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</si>
  <si>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</si>
  <si>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</si>
  <si>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</si>
  <si>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</si>
  <si>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</si>
  <si>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</si>
  <si>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</si>
  <si>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</si>
  <si>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</si>
  <si>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</si>
  <si>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</si>
  <si>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</si>
  <si>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</si>
  <si>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</si>
  <si>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</si>
  <si>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</si>
  <si>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</si>
  <si>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</si>
  <si>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</si>
  <si>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</si>
  <si>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</si>
  <si>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</si>
  <si>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</si>
  <si>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</si>
  <si>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</si>
  <si>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</si>
  <si>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</si>
  <si>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</si>
  <si>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</si>
  <si>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</si>
  <si>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</si>
  <si>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</si>
  <si>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</si>
  <si>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</si>
  <si>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</si>
  <si>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</si>
  <si>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</si>
  <si>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</si>
  <si>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</si>
  <si>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</si>
  <si>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</si>
  <si>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</si>
  <si>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</si>
  <si>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</si>
  <si>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</si>
  <si>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</si>
  <si>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</si>
  <si>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</si>
  <si>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</si>
  <si>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</si>
  <si>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</si>
  <si>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</si>
  <si>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</si>
  <si>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</si>
  <si>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</si>
  <si>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</si>
  <si>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</si>
  <si>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</si>
  <si>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</si>
  <si>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</si>
  <si>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</si>
  <si>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</si>
  <si>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</si>
  <si>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</si>
  <si>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</si>
  <si>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</si>
  <si>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</si>
  <si>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</si>
  <si>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</si>
  <si>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</si>
  <si>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</si>
  <si>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</si>
  <si>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</si>
  <si>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</si>
  <si>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</si>
  <si>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</si>
  <si>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</si>
  <si>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</si>
  <si>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</si>
  <si>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</si>
  <si>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</si>
  <si>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</si>
  <si>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</si>
  <si>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</si>
  <si>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</si>
  <si>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</si>
  <si>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</si>
  <si>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</si>
  <si>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</si>
  <si>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</si>
  <si>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</si>
  <si>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</si>
  <si>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</si>
  <si>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</si>
  <si>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</si>
  <si>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</si>
  <si>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</si>
  <si>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</si>
  <si>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</si>
  <si>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</si>
  <si>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</si>
  <si>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</si>
  <si>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</si>
  <si>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</si>
  <si>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</si>
  <si>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</si>
  <si>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</si>
  <si>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</si>
  <si>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</si>
  <si>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</si>
  <si>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</si>
  <si>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</si>
  <si>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</si>
  <si>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</si>
  <si>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</si>
  <si>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</si>
  <si>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</si>
  <si>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</si>
  <si>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</si>
  <si>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</si>
  <si>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</si>
  <si>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</si>
  <si>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</si>
  <si>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</si>
  <si>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</si>
  <si>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</si>
  <si>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</si>
  <si>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</si>
  <si>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</si>
  <si>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</si>
  <si>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</si>
  <si>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</si>
  <si>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</si>
  <si>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</si>
  <si>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</si>
  <si>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</si>
  <si>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</si>
  <si>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</si>
  <si>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</si>
  <si>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</si>
  <si>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</si>
  <si>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</si>
  <si>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</si>
  <si>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</si>
  <si>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</si>
  <si>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</si>
  <si>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</si>
  <si>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</si>
  <si>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</si>
  <si>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</si>
  <si>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</si>
  <si>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</si>
  <si>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</si>
  <si>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</si>
  <si>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</si>
  <si>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</si>
  <si>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</si>
  <si>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</si>
  <si>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</si>
  <si>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</si>
  <si>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</si>
  <si>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</si>
  <si>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</si>
  <si>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</si>
  <si>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</si>
  <si>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</si>
  <si>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</si>
  <si>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</si>
  <si>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</si>
  <si>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</si>
  <si>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</si>
  <si>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</si>
  <si>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</si>
  <si>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</si>
  <si>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</si>
  <si>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</si>
  <si>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</si>
  <si>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</si>
  <si>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</si>
  <si>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</si>
  <si>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</si>
  <si>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</si>
  <si>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</si>
  <si>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</si>
  <si>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</si>
  <si>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</si>
  <si>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</si>
  <si>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</si>
  <si>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</si>
  <si>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</si>
  <si>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</si>
  <si>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</si>
  <si>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</si>
  <si>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</si>
  <si>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</si>
  <si>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</si>
  <si>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</si>
  <si>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</si>
  <si>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</si>
  <si>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</si>
  <si>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</si>
  <si>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</si>
  <si>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</si>
  <si>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</si>
  <si>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</si>
  <si>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</si>
  <si>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</si>
  <si>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</si>
  <si>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</si>
  <si>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</si>
  <si>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</si>
  <si>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</si>
  <si>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</si>
  <si>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</si>
  <si>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</si>
  <si>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</si>
  <si>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</si>
  <si>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</si>
  <si>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</si>
  <si>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</si>
  <si>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</si>
  <si>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</si>
  <si>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</si>
  <si>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</si>
  <si>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</si>
  <si>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</si>
  <si>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</si>
  <si>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</si>
  <si>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</si>
  <si>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</si>
  <si>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</si>
  <si>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</si>
  <si>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</si>
  <si>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</si>
  <si>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</si>
  <si>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</si>
  <si>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</si>
  <si>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</si>
  <si>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</si>
  <si>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</si>
  <si>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</si>
  <si>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</si>
  <si>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</si>
  <si>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</si>
  <si>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</si>
  <si>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</si>
  <si>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</si>
  <si>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</si>
  <si>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</si>
  <si>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</si>
  <si>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</si>
  <si>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</si>
  <si>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</si>
  <si>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</si>
  <si>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</si>
  <si>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</si>
  <si>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</si>
  <si>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</si>
  <si>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</si>
  <si>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</si>
  <si>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</si>
  <si>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</si>
  <si>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</si>
  <si>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</si>
  <si>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</si>
  <si>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</si>
  <si>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</si>
  <si>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</si>
  <si>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</si>
  <si>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</si>
  <si>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</si>
  <si>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</si>
  <si>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</si>
  <si>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</si>
  <si>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</si>
  <si>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</si>
  <si>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</si>
  <si>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</si>
  <si>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</si>
  <si>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</si>
  <si>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</si>
  <si>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</si>
  <si>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</si>
  <si>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</si>
  <si>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</si>
  <si>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</si>
  <si>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</si>
  <si>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</si>
  <si>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</si>
  <si>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</si>
  <si>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</si>
  <si>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</si>
  <si>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</si>
  <si>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</si>
  <si>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</si>
  <si>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</si>
  <si>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</si>
  <si>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</si>
  <si>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</si>
  <si>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</si>
  <si>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</si>
  <si>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</si>
  <si>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</si>
  <si>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</si>
  <si>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</si>
  <si>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</si>
  <si>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</si>
  <si>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</si>
  <si>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</si>
  <si>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</si>
  <si>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</si>
  <si>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</si>
  <si>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</si>
  <si>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</si>
  <si>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</si>
  <si>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</si>
  <si>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</si>
  <si>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</si>
  <si>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</si>
  <si>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</si>
  <si>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</si>
  <si>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</si>
  <si>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</si>
  <si>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</si>
  <si>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</si>
  <si>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</si>
  <si>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</si>
  <si>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</si>
  <si>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</si>
  <si>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</si>
  <si>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</si>
  <si>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</si>
  <si>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</si>
  <si>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</si>
  <si>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</si>
  <si>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</si>
  <si>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</si>
  <si>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</si>
  <si>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</si>
  <si>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</si>
  <si>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</si>
  <si>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</si>
  <si>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</si>
  <si>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</si>
  <si>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</si>
  <si>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</si>
  <si>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</si>
  <si>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</si>
  <si>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</si>
  <si>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</si>
  <si>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</si>
  <si>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</si>
  <si>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</si>
  <si>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</si>
  <si>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</si>
  <si>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</si>
  <si>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</si>
  <si>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</si>
  <si>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</si>
  <si>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</si>
  <si>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</si>
  <si>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</si>
  <si>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</si>
  <si>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</si>
  <si>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</si>
  <si>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</si>
  <si>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</si>
  <si>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</si>
  <si>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</si>
  <si>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</si>
  <si>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</si>
  <si>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</si>
  <si>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</si>
  <si>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</si>
  <si>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</si>
  <si>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</si>
  <si>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</si>
  <si>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</si>
  <si>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</si>
  <si>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</si>
  <si>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</si>
  <si>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</si>
  <si>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</si>
  <si>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</si>
  <si>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</si>
  <si>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</si>
  <si>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</si>
  <si>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</si>
  <si>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</si>
  <si>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</si>
  <si>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</si>
  <si>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</si>
  <si>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</si>
  <si>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</si>
  <si>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</si>
  <si>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</si>
  <si>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</si>
  <si>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</si>
  <si>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</si>
  <si>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</si>
  <si>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</si>
  <si>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</si>
  <si>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</si>
  <si>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</si>
  <si>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</si>
  <si>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</si>
  <si>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</si>
  <si>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</si>
  <si>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</si>
  <si>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</si>
  <si>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</si>
  <si>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</si>
  <si>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</si>
  <si>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</si>
  <si>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</si>
  <si>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</si>
  <si>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</si>
  <si>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</si>
  <si>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</si>
  <si>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</si>
  <si>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</si>
  <si>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</si>
  <si>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</si>
  <si>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</si>
  <si>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</si>
  <si>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</si>
  <si>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</si>
  <si>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</si>
  <si>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</si>
  <si>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</si>
  <si>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</si>
  <si>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</si>
  <si>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</si>
  <si>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</si>
  <si>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</si>
  <si>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</si>
  <si>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</si>
  <si>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</si>
  <si>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</si>
  <si>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</si>
  <si>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</si>
  <si>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</si>
  <si>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</si>
  <si>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</si>
  <si>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</si>
  <si>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</si>
  <si>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</si>
  <si>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</si>
  <si>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</si>
  <si>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</si>
  <si>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</si>
  <si>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</si>
  <si>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</si>
  <si>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</si>
  <si>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</si>
  <si>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</si>
  <si>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</si>
  <si>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</si>
  <si>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</si>
  <si>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</si>
  <si>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</si>
  <si>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</si>
  <si>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</si>
  <si>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</si>
  <si>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</si>
  <si>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</si>
  <si>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</si>
  <si>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</si>
  <si>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</si>
  <si>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</si>
  <si>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</si>
  <si>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</si>
  <si>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</si>
  <si>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</si>
  <si>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</si>
  <si>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</si>
  <si>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</si>
  <si>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</si>
  <si>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</si>
  <si>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</si>
  <si>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</si>
  <si>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</si>
  <si>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</si>
  <si>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</si>
  <si>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</si>
  <si>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</si>
  <si>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</si>
  <si>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</si>
  <si>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</si>
  <si>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</si>
  <si>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</si>
  <si>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</si>
  <si>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</si>
  <si>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</si>
  <si>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</si>
  <si>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</si>
  <si>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</si>
  <si>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</si>
  <si>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</si>
  <si>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</si>
  <si>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</si>
  <si>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</si>
  <si>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</si>
  <si>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</si>
  <si>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</si>
  <si>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</si>
  <si>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</si>
  <si>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</si>
  <si>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</si>
  <si>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</si>
  <si>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</si>
  <si>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</si>
  <si>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</si>
  <si>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</si>
  <si>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</si>
  <si>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</si>
  <si>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</si>
  <si>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</si>
  <si>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</si>
  <si>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</si>
  <si>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</si>
  <si>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</si>
  <si>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</si>
  <si>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</si>
  <si>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</si>
  <si>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</si>
  <si>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</si>
  <si>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</si>
  <si>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</si>
  <si>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</si>
  <si>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</si>
  <si>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</si>
  <si>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</si>
  <si>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</si>
  <si>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</si>
  <si>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</si>
  <si>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</si>
  <si>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</si>
  <si>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</si>
  <si>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</si>
  <si>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</si>
  <si>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</si>
  <si>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</si>
  <si>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</si>
  <si>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</si>
  <si>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</si>
  <si>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</si>
  <si>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</si>
  <si>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</si>
  <si>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</si>
  <si>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</si>
  <si>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</si>
  <si>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</si>
  <si>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</si>
  <si>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</si>
  <si>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</si>
  <si>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</si>
  <si>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</si>
  <si>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</si>
  <si>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</si>
  <si>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</si>
  <si>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</si>
  <si>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</si>
  <si>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</si>
  <si>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</si>
  <si>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</si>
  <si>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</si>
  <si>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</si>
  <si>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</si>
  <si>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</si>
  <si>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</si>
  <si>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</si>
  <si>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</si>
  <si>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</si>
  <si>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</si>
  <si>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</si>
  <si>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</si>
  <si>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</si>
  <si>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</si>
  <si>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</si>
  <si>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</si>
  <si>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</si>
  <si>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</si>
  <si>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</si>
  <si>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</si>
  <si>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</si>
  <si>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</si>
  <si>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</si>
  <si>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</si>
  <si>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</si>
  <si>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</si>
  <si>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</si>
  <si>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</si>
  <si>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</si>
  <si>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</si>
  <si>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</si>
  <si>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</si>
  <si>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</si>
  <si>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</si>
  <si>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</si>
  <si>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</si>
  <si>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</si>
  <si>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</si>
  <si>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</si>
  <si>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</si>
  <si>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</si>
  <si>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</si>
  <si>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</si>
  <si>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</si>
  <si>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</si>
  <si>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</si>
  <si>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</si>
  <si>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</si>
  <si>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</si>
  <si>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</si>
  <si>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</si>
  <si>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</si>
  <si>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</si>
  <si>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</si>
  <si>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</si>
  <si>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</si>
  <si>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</si>
  <si>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</si>
  <si>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</si>
  <si>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</si>
  <si>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</si>
  <si>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</si>
  <si>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</si>
  <si>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</si>
  <si>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</si>
  <si>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</si>
  <si>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</si>
  <si>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</si>
  <si>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</si>
  <si>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</si>
  <si>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</si>
  <si>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</si>
  <si>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</si>
  <si>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</si>
  <si>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</si>
  <si>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</si>
  <si>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</si>
  <si>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</si>
  <si>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</si>
  <si>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</si>
  <si>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</si>
  <si>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</si>
  <si>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</si>
  <si>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</si>
  <si>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</si>
  <si>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</si>
  <si>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</si>
  <si>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</si>
  <si>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</si>
  <si>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</si>
  <si>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</si>
  <si>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</si>
  <si>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</si>
  <si>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</si>
  <si>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</si>
  <si>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</si>
  <si>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</si>
  <si>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</si>
  <si>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</si>
  <si>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</si>
  <si>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</si>
  <si>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</si>
  <si>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</si>
  <si>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</si>
  <si>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</si>
  <si>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</si>
  <si>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</si>
  <si>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</si>
  <si>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</si>
  <si>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</si>
  <si>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</si>
  <si>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</si>
  <si>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</si>
  <si>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</si>
  <si>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</si>
  <si>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</si>
  <si>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</si>
  <si>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</si>
  <si>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</si>
  <si>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</si>
  <si>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</si>
  <si>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</si>
  <si>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</si>
  <si>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</si>
  <si>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</si>
  <si>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</si>
  <si>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</si>
  <si>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</si>
  <si>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</si>
  <si>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</si>
  <si>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</si>
  <si>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</si>
  <si>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</si>
  <si>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</si>
  <si>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</si>
  <si>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</si>
  <si>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</si>
  <si>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</si>
  <si>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</si>
  <si>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</si>
  <si>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</si>
  <si>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</si>
  <si>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</si>
  <si>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</si>
  <si>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</si>
  <si>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</si>
  <si>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</si>
  <si>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</si>
  <si>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</si>
  <si>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</si>
  <si>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</si>
  <si>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</si>
  <si>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</si>
  <si>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</si>
  <si>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</si>
  <si>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</si>
  <si>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</si>
  <si>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</si>
  <si>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</si>
  <si>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</si>
  <si>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</si>
  <si>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</si>
  <si>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</si>
  <si>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</si>
  <si>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</si>
  <si>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</si>
  <si>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</si>
  <si>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</si>
  <si>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</si>
  <si>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</si>
  <si>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</si>
  <si>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</si>
  <si>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</si>
  <si>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</si>
  <si>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</si>
  <si>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</si>
  <si>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</si>
  <si>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</si>
  <si>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</si>
  <si>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</si>
  <si>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</si>
  <si>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</si>
  <si>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</si>
  <si>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</si>
  <si>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</si>
  <si>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</si>
  <si>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</si>
  <si>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</si>
  <si>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</si>
  <si>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</si>
  <si>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</si>
  <si>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</si>
  <si>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</si>
  <si>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</si>
  <si>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</si>
  <si>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</si>
  <si>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</si>
  <si>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</si>
  <si>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</si>
  <si>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</si>
  <si>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</si>
  <si>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</si>
  <si>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</si>
  <si>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</si>
  <si>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</si>
  <si>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</si>
  <si>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</si>
  <si>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</si>
  <si>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</si>
  <si>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</si>
  <si>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</si>
  <si>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</si>
  <si>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</si>
  <si>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</si>
  <si>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</si>
  <si>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</si>
  <si>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</si>
  <si>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</si>
  <si>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</si>
  <si>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</si>
  <si>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</si>
  <si>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</si>
  <si>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</si>
  <si>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</si>
  <si>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</si>
  <si>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</si>
  <si>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</si>
  <si>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</si>
  <si>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</si>
  <si>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</si>
  <si>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</si>
  <si>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</si>
  <si>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</si>
  <si>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</si>
  <si>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</si>
  <si>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</si>
  <si>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</si>
  <si>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</si>
  <si>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</si>
  <si>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</si>
  <si>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</si>
  <si>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</si>
  <si>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</si>
  <si>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</si>
  <si>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</si>
  <si>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</si>
  <si>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</si>
  <si>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</si>
  <si>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</si>
  <si>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</si>
  <si>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</si>
  <si>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</si>
  <si>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</si>
  <si>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</si>
  <si>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</si>
  <si>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</si>
  <si>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</si>
  <si>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</si>
  <si>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</si>
  <si>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</si>
  <si>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</si>
  <si>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</si>
  <si>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</si>
  <si>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</si>
  <si>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</si>
  <si>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</si>
  <si>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</si>
  <si>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</si>
  <si>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</si>
  <si>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</si>
  <si>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</si>
  <si>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</si>
  <si>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</si>
  <si>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</si>
  <si>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</si>
  <si>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</si>
  <si>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</si>
  <si>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</si>
  <si>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</si>
  <si>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</si>
  <si>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</si>
  <si>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</si>
  <si>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</si>
  <si>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</si>
  <si>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</si>
  <si>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</si>
  <si>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</si>
  <si>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</si>
  <si>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</si>
  <si>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</si>
  <si>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</si>
  <si>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</si>
  <si>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</si>
  <si>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</si>
  <si>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</si>
  <si>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</si>
  <si>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</si>
  <si>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</si>
  <si>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</si>
  <si>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</si>
  <si>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</si>
  <si>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</si>
  <si>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</si>
  <si>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</si>
  <si>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</si>
  <si>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</si>
  <si>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</si>
  <si>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</si>
  <si>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</si>
  <si>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</si>
  <si>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</si>
  <si>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</si>
  <si>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</si>
  <si>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</si>
  <si>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</si>
  <si>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</si>
  <si>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</si>
  <si>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</si>
  <si>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</si>
  <si>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</si>
  <si>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</si>
  <si>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</si>
  <si>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</si>
  <si>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</si>
  <si>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</si>
  <si>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</si>
  <si>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</si>
  <si>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</si>
  <si>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</si>
  <si>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</si>
  <si>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</si>
  <si>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</si>
  <si>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</si>
  <si>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</si>
  <si>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</si>
  <si>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</si>
  <si>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</si>
  <si>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</si>
  <si>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</si>
  <si>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</si>
  <si>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</si>
  <si>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</si>
  <si>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</si>
  <si>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</si>
  <si>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</si>
  <si>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</si>
  <si>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</si>
  <si>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</si>
  <si>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</si>
  <si>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</si>
  <si>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</si>
  <si>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</si>
  <si>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</si>
  <si>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</si>
  <si>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</si>
  <si>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</si>
  <si>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</si>
  <si>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</si>
  <si>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</si>
  <si>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</si>
  <si>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</si>
  <si>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</si>
  <si>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</si>
  <si>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</si>
  <si>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</si>
  <si>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</si>
  <si>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</si>
  <si>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</si>
  <si>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</si>
  <si>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</si>
  <si>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</si>
  <si>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</si>
  <si>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</si>
  <si>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</si>
  <si>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</si>
  <si>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</si>
  <si>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</si>
  <si>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</si>
  <si>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</si>
  <si>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</si>
  <si>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</si>
  <si>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</si>
  <si>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</si>
  <si>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</si>
  <si>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</si>
  <si>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</si>
  <si>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</si>
  <si>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</si>
  <si>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</si>
  <si>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</si>
  <si>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</si>
  <si>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</si>
  <si>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</si>
  <si>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</si>
  <si>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</si>
  <si>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</si>
  <si>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</si>
  <si>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</si>
  <si>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</si>
  <si>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</si>
  <si>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</si>
  <si>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</si>
  <si>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</si>
  <si>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</si>
  <si>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</si>
  <si>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</si>
  <si>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</si>
  <si>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</si>
  <si>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</si>
  <si>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</si>
  <si>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</si>
  <si>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</si>
  <si>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</si>
  <si>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</si>
  <si>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</si>
  <si>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</si>
  <si>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</si>
  <si>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</si>
  <si>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</si>
  <si>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</si>
  <si>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</si>
  <si>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</si>
  <si>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</si>
  <si>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</si>
  <si>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</si>
  <si>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</si>
  <si>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</si>
  <si>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</si>
  <si>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</si>
  <si>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</si>
  <si>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</si>
  <si>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</si>
  <si>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</si>
  <si>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</si>
  <si>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</si>
  <si>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</si>
  <si>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</si>
  <si>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</si>
  <si>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</si>
  <si>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</si>
  <si>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</si>
  <si>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</si>
  <si>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</si>
  <si>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</si>
  <si>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</si>
  <si>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</si>
  <si>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</si>
  <si>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</si>
  <si>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</si>
  <si>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</si>
  <si>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</si>
  <si>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</si>
  <si>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</si>
  <si>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</si>
  <si>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</si>
  <si>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</si>
  <si>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</si>
  <si>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</si>
  <si>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</si>
  <si>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</si>
  <si>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</si>
  <si>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</si>
  <si>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</si>
  <si>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</si>
  <si>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</si>
  <si>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</si>
  <si>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</si>
  <si>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</si>
  <si>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</si>
  <si>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</si>
  <si>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</si>
  <si>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</si>
  <si>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</si>
  <si>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</si>
  <si>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</si>
  <si>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</si>
  <si>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</si>
  <si>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</si>
  <si>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</si>
  <si>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</si>
  <si>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</si>
  <si>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</si>
  <si>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</si>
  <si>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</si>
  <si>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</si>
  <si>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</si>
  <si>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</si>
  <si>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</si>
  <si>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</si>
  <si>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</si>
  <si>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</si>
  <si>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</si>
  <si>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</si>
  <si>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</si>
  <si>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</si>
  <si>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</si>
  <si>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</si>
  <si>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</si>
  <si>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</si>
  <si>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</si>
  <si>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</si>
  <si>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</si>
  <si>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</si>
  <si>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</si>
  <si>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</si>
  <si>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</si>
  <si>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</si>
  <si>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</si>
  <si>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</si>
  <si>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</si>
  <si>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</si>
  <si>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</si>
  <si>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</si>
  <si>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</si>
  <si>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</si>
  <si>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</si>
  <si>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</si>
  <si>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</si>
  <si>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</si>
  <si>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</si>
  <si>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</si>
  <si>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</si>
  <si>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</si>
  <si>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</si>
  <si>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</si>
  <si>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</si>
  <si>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</si>
  <si>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</si>
  <si>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</si>
  <si>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</si>
  <si>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</si>
  <si>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</si>
  <si>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</si>
  <si>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</si>
  <si>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</si>
  <si>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</si>
  <si>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</si>
  <si>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</si>
  <si>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</si>
  <si>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</si>
  <si>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</si>
  <si>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</si>
  <si>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</si>
  <si>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</si>
  <si>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</si>
  <si>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</si>
  <si>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</si>
  <si>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</si>
  <si>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</si>
  <si>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</si>
  <si>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</si>
  <si>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</si>
  <si>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</si>
  <si>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</si>
  <si>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</si>
  <si>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</si>
  <si>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</si>
  <si>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</si>
  <si>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</si>
  <si>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</si>
  <si>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</si>
  <si>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</si>
  <si>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</si>
  <si>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</si>
  <si>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</si>
  <si>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</si>
  <si>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</si>
  <si>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</si>
  <si>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</si>
  <si>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</si>
  <si>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</si>
  <si>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</si>
  <si>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</si>
  <si>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</si>
  <si>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</si>
  <si>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</si>
  <si>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</si>
  <si>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</si>
  <si>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</si>
  <si>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</si>
  <si>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</si>
  <si>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</si>
  <si>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</si>
  <si>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</si>
  <si>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</si>
  <si>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</si>
  <si>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</si>
  <si>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</si>
  <si>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</si>
  <si>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</si>
  <si>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</si>
  <si>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</si>
  <si>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</si>
  <si>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</si>
  <si>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</si>
  <si>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</si>
  <si>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</si>
  <si>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</si>
  <si>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</si>
  <si>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</si>
  <si>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</si>
  <si>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</si>
  <si>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</si>
  <si>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</si>
  <si>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</si>
  <si>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</si>
  <si>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</si>
  <si>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</si>
  <si>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</si>
  <si>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</si>
  <si>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</si>
  <si>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</si>
  <si>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</si>
  <si>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</si>
  <si>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</si>
  <si>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</si>
  <si>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</si>
  <si>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</si>
  <si>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</si>
  <si>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</si>
  <si>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</si>
  <si>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</si>
  <si>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</si>
  <si>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</si>
  <si>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</si>
  <si>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</si>
  <si>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</si>
  <si>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</si>
  <si>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</si>
  <si>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</si>
  <si>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</si>
  <si>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</si>
  <si>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</si>
  <si>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</si>
  <si>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</si>
  <si>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</si>
  <si>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</si>
  <si>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</si>
  <si>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</si>
  <si>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</si>
  <si>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</si>
  <si>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</si>
  <si>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</si>
  <si>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</si>
  <si>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</si>
  <si>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</si>
  <si>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</si>
  <si>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</si>
  <si>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</si>
  <si>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</si>
  <si>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</si>
  <si>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</si>
  <si>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</si>
  <si>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</si>
  <si>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</si>
  <si>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</si>
  <si>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</si>
  <si>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</si>
  <si>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</si>
  <si>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</si>
  <si>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</si>
  <si>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</si>
  <si>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</si>
  <si>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</si>
  <si>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</si>
  <si>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</si>
  <si>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</si>
  <si>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</si>
  <si>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</si>
  <si>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</si>
  <si>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</si>
  <si>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</si>
  <si>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</si>
  <si>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</si>
  <si>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</si>
  <si>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</si>
  <si>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</si>
  <si>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</si>
  <si>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</si>
  <si>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</si>
  <si>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</si>
  <si>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</si>
  <si>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</si>
  <si>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</si>
  <si>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</si>
  <si>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</si>
  <si>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</si>
  <si>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</si>
  <si>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</si>
  <si>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</si>
  <si>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</si>
  <si>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</si>
  <si>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</si>
  <si>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</si>
  <si>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</si>
  <si>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</si>
  <si>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</si>
  <si>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</si>
  <si>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</si>
  <si>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</si>
  <si>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</si>
  <si>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</si>
  <si>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</si>
  <si>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</si>
  <si>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</si>
  <si>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</si>
  <si>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</si>
  <si>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</si>
  <si>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</si>
  <si>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</si>
  <si>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</si>
  <si>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</si>
  <si>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</si>
  <si>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</si>
  <si>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</si>
  <si>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</si>
  <si>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</si>
  <si>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</si>
  <si>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</si>
  <si>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</si>
  <si>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</si>
  <si>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</si>
  <si>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</si>
  <si>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</si>
  <si>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</si>
  <si>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</si>
  <si>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</si>
  <si>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</si>
  <si>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</si>
  <si>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</si>
  <si>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</si>
  <si>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</si>
  <si>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</si>
  <si>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</si>
  <si>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</si>
  <si>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</si>
  <si>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</si>
  <si>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</si>
  <si>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</si>
  <si>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</si>
  <si>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</si>
  <si>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</si>
  <si>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</si>
  <si>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</si>
  <si>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</si>
  <si>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</si>
  <si>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</si>
  <si>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</si>
  <si>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</si>
  <si>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</si>
  <si>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</si>
  <si>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</si>
  <si>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</si>
  <si>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</si>
  <si>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</si>
  <si>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</si>
  <si>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</si>
  <si>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</si>
  <si>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</si>
  <si>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</si>
  <si>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</si>
  <si>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</si>
  <si>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</si>
  <si>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</si>
  <si>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</si>
  <si>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</si>
  <si>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</si>
  <si>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</si>
  <si>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</si>
  <si>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</si>
  <si>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</si>
  <si>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</si>
  <si>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</si>
  <si>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</si>
  <si>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</si>
  <si>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</si>
  <si>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</si>
  <si>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</si>
  <si>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</si>
  <si>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</si>
  <si>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</si>
  <si>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</si>
  <si>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</si>
  <si>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</si>
  <si>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</si>
  <si>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</si>
  <si>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</si>
  <si>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</si>
  <si>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</si>
  <si>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</si>
  <si>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</si>
  <si>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</si>
  <si>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</si>
  <si>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</si>
  <si>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</si>
  <si>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</si>
  <si>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</si>
  <si>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</si>
  <si>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</si>
  <si>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</si>
  <si>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</si>
  <si>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</si>
  <si>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</si>
  <si>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</si>
  <si>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</si>
  <si>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</si>
  <si>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</si>
  <si>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</si>
  <si>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</si>
  <si>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</si>
  <si>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</si>
  <si>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</si>
  <si>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</si>
  <si>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</si>
  <si>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</si>
  <si>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</si>
  <si>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</si>
  <si>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</si>
  <si>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</si>
  <si>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</si>
  <si>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</si>
  <si>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</si>
  <si>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</si>
  <si>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</si>
  <si>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</si>
  <si>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</si>
  <si>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</si>
  <si>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</si>
  <si>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</si>
  <si>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</si>
  <si>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</si>
  <si>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</si>
  <si>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</si>
  <si>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</si>
  <si>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</si>
  <si>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</si>
  <si>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</si>
  <si>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</si>
  <si>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</si>
  <si>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</si>
  <si>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</si>
  <si>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</si>
  <si>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</si>
  <si>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</si>
  <si>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</si>
  <si>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</si>
  <si>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</si>
  <si>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</si>
  <si>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</si>
  <si>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</si>
  <si>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</si>
  <si>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</si>
  <si>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</si>
  <si>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</si>
  <si>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</si>
  <si>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</si>
  <si>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</si>
  <si>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</si>
  <si>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</si>
  <si>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</si>
  <si>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</si>
  <si>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</si>
  <si>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</si>
  <si>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</si>
  <si>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</si>
  <si>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</si>
  <si>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</si>
  <si>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</si>
  <si>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</si>
  <si>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</si>
  <si>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</si>
  <si>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</si>
  <si>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</si>
  <si>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</si>
  <si>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</si>
  <si>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</si>
  <si>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</si>
  <si>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</si>
  <si>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</si>
  <si>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</si>
  <si>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</si>
  <si>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</si>
  <si>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</si>
  <si>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</si>
  <si>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</si>
  <si>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</si>
  <si>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</si>
  <si>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</si>
  <si>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</si>
  <si>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</si>
  <si>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</si>
  <si>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</si>
  <si>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</si>
  <si>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</si>
  <si>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</si>
  <si>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</si>
  <si>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</si>
  <si>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</si>
  <si>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</si>
  <si>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</si>
  <si>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</si>
  <si>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</si>
  <si>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</si>
  <si>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</si>
  <si>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</si>
  <si>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</si>
  <si>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</si>
  <si>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</si>
  <si>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</si>
  <si>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</si>
  <si>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</si>
  <si>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</si>
  <si>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</si>
  <si>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</si>
  <si>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</si>
  <si>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</si>
  <si>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</si>
  <si>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</si>
  <si>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</si>
  <si>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</si>
  <si>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</si>
  <si>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</si>
  <si>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</si>
  <si>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</si>
  <si>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</si>
  <si>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</si>
  <si>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</si>
  <si>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</si>
  <si>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</si>
  <si>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</si>
  <si>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</si>
  <si>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</si>
  <si>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</si>
  <si>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</si>
  <si>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</si>
  <si>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</si>
  <si>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</si>
  <si>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</si>
  <si>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</si>
  <si>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</si>
  <si>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</si>
  <si>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</si>
  <si>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</si>
  <si>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</si>
  <si>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</si>
  <si>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</si>
  <si>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</si>
  <si>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</si>
  <si>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</si>
  <si>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</si>
  <si>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</si>
  <si>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</si>
  <si>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</si>
  <si>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</si>
  <si>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</si>
  <si>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</si>
  <si>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</si>
  <si>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</si>
  <si>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</si>
  <si>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</si>
  <si>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</si>
  <si>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</si>
  <si>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</si>
  <si>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</si>
  <si>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</si>
  <si>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</si>
  <si>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</si>
  <si>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</si>
  <si>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</si>
  <si>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</si>
  <si>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</si>
  <si>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</si>
  <si>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</si>
  <si>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</si>
  <si>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</si>
  <si>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</si>
  <si>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</si>
  <si>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</si>
  <si>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</si>
  <si>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</si>
  <si>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</si>
  <si>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</si>
  <si>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</si>
  <si>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</si>
  <si>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</si>
  <si>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</si>
  <si>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</si>
  <si>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</si>
  <si>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</si>
  <si>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</si>
  <si>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</si>
  <si>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</si>
  <si>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</si>
  <si>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</si>
  <si>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</si>
  <si>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</si>
  <si>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</si>
  <si>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</si>
  <si>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</si>
  <si>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</si>
  <si>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</si>
  <si>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</si>
  <si>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</si>
  <si>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</si>
  <si>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</si>
  <si>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</si>
  <si>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</si>
  <si>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</si>
  <si>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</si>
  <si>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</si>
  <si>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</si>
  <si>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</si>
  <si>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</si>
  <si>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</si>
  <si>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</si>
  <si>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</si>
  <si>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</si>
  <si>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</si>
  <si>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</si>
  <si>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</si>
  <si>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</si>
  <si>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</si>
  <si>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</si>
  <si>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</si>
  <si>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</si>
  <si>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</si>
  <si>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</si>
  <si>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</si>
  <si>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</si>
  <si>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</si>
  <si>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</si>
  <si>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</si>
  <si>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</si>
  <si>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</si>
  <si>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</si>
  <si>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</si>
  <si>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</si>
  <si>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</si>
  <si>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</si>
  <si>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</si>
  <si>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</si>
  <si>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</si>
  <si>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</si>
  <si>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</si>
  <si>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</si>
  <si>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</si>
  <si>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</si>
  <si>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</si>
  <si>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</si>
  <si>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</si>
  <si>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</si>
  <si>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</si>
  <si>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</si>
  <si>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</si>
  <si>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</si>
  <si>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</si>
  <si>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</si>
  <si>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</si>
  <si>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</si>
  <si>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</si>
  <si>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</si>
  <si>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</si>
  <si>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</si>
  <si>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</si>
  <si>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</si>
  <si>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</si>
  <si>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</si>
  <si>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</si>
  <si>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</si>
  <si>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</si>
  <si>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</si>
  <si>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</si>
  <si>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</si>
  <si>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</si>
  <si>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</si>
  <si>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</si>
  <si>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</si>
  <si>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</si>
  <si>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</si>
  <si>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</si>
  <si>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</si>
  <si>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</si>
  <si>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</si>
  <si>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</si>
  <si>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</si>
  <si>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</si>
  <si>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</si>
  <si>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</si>
  <si>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</si>
  <si>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</si>
  <si>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</si>
  <si>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</si>
  <si>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</si>
  <si>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</si>
  <si>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</si>
  <si>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</si>
  <si>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</si>
  <si>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</si>
  <si>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</si>
  <si>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</si>
  <si>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</si>
  <si>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</si>
  <si>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</si>
  <si>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</si>
  <si>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</si>
  <si>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</si>
  <si>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</si>
  <si>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</si>
  <si>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</si>
  <si>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</si>
  <si>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</si>
  <si>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</si>
  <si>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</si>
  <si>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</si>
  <si>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</si>
  <si>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</si>
  <si>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</si>
  <si>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</si>
  <si>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</si>
  <si>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</si>
  <si>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</si>
  <si>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</si>
  <si>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</si>
  <si>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</si>
  <si>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</si>
  <si>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</si>
  <si>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</si>
  <si>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</si>
  <si>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</si>
  <si>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</si>
  <si>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</si>
  <si>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</si>
  <si>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</si>
  <si>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</si>
  <si>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</si>
  <si>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</si>
  <si>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</si>
  <si>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</si>
  <si>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</si>
  <si>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</si>
  <si>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</si>
  <si>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</si>
  <si>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</si>
  <si>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</si>
  <si>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</si>
  <si>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</si>
  <si>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</si>
  <si>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</si>
  <si>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</si>
  <si>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</si>
  <si>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</si>
  <si>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</si>
  <si>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</si>
  <si>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</si>
  <si>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</si>
  <si>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</si>
  <si>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</si>
  <si>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</si>
  <si>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</si>
  <si>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</si>
  <si>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</si>
  <si>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</si>
  <si>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</si>
  <si>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</si>
  <si>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</si>
  <si>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</si>
  <si>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</si>
  <si>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</si>
  <si>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</si>
  <si>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</si>
  <si>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</si>
  <si>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</si>
  <si>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</si>
  <si>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</si>
  <si>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</si>
  <si>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</si>
  <si>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</si>
  <si>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</si>
  <si>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</si>
  <si>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</si>
  <si>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</si>
  <si>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</si>
  <si>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</si>
  <si>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</si>
  <si>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</si>
  <si>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</si>
  <si>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</si>
  <si>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</si>
  <si>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</si>
  <si>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</si>
  <si>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</si>
  <si>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</si>
  <si>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</si>
  <si>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</si>
  <si>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</si>
  <si>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</si>
  <si>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</si>
  <si>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</si>
  <si>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</si>
  <si>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</si>
  <si>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</si>
  <si>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</si>
  <si>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</si>
  <si>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</si>
  <si>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</si>
  <si>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</si>
  <si>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</si>
  <si>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</si>
  <si>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</si>
  <si>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</si>
  <si>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</si>
  <si>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</si>
  <si>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</si>
  <si>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</si>
  <si>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</si>
  <si>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</si>
  <si>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</si>
  <si>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</si>
  <si>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</si>
  <si>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</si>
  <si>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</si>
  <si>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</si>
  <si>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</si>
  <si>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</si>
  <si>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</si>
  <si>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</si>
  <si>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</si>
  <si>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</si>
  <si>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</si>
  <si>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</si>
  <si>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</si>
  <si>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</si>
  <si>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</si>
  <si>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</si>
  <si>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</si>
  <si>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</si>
  <si>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</si>
  <si>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</si>
  <si>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</si>
  <si>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</si>
  <si>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</si>
  <si>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</si>
  <si>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</si>
  <si>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</si>
  <si>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</si>
  <si>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</si>
  <si>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</si>
  <si>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</si>
  <si>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</si>
  <si>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</si>
  <si>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</si>
  <si>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</si>
  <si>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</si>
  <si>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</si>
  <si>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</si>
  <si>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</si>
  <si>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</si>
  <si>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</si>
  <si>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</si>
  <si>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</si>
  <si>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</si>
  <si>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</si>
  <si>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</si>
  <si>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</si>
  <si>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</si>
  <si>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</si>
  <si>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</si>
  <si>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</si>
  <si>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</si>
  <si>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</si>
  <si>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</si>
  <si>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</si>
  <si>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</si>
  <si>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</si>
  <si>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</si>
  <si>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</si>
  <si>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</si>
  <si>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</si>
  <si>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</si>
  <si>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</si>
  <si>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</si>
  <si>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</si>
  <si>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</si>
  <si>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</si>
  <si>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</si>
  <si>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</si>
  <si>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</si>
  <si>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</si>
  <si>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</si>
  <si>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</si>
  <si>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</si>
  <si>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</si>
  <si>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</si>
  <si>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</si>
  <si>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</si>
  <si>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</si>
  <si>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</si>
  <si>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</si>
  <si>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</si>
  <si>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</si>
  <si>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</si>
  <si>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</si>
  <si>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</si>
  <si>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</si>
  <si>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</si>
  <si>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</si>
  <si>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</si>
  <si>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</si>
  <si>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</si>
  <si>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</si>
  <si>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</si>
  <si>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</si>
  <si>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</si>
  <si>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</si>
  <si>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</si>
  <si>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</si>
  <si>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</si>
  <si>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</si>
  <si>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</si>
  <si>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</si>
  <si>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</si>
  <si>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</si>
  <si>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</si>
  <si>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</si>
  <si>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</si>
  <si>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</si>
  <si>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</si>
  <si>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</si>
  <si>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</si>
  <si>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</si>
  <si>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</si>
  <si>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</si>
  <si>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</si>
  <si>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</si>
  <si>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</si>
  <si>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</si>
  <si>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</si>
  <si>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</si>
  <si>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</si>
  <si>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</si>
  <si>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</si>
  <si>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</si>
  <si>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</si>
  <si>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</si>
  <si>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</si>
  <si>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</si>
  <si>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</si>
  <si>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</si>
  <si>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</si>
  <si>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</si>
  <si>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</si>
  <si>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</si>
  <si>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</si>
  <si>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</si>
  <si>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</si>
  <si>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</si>
  <si>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</si>
  <si>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</si>
  <si>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</si>
  <si>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</si>
  <si>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</si>
  <si>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</si>
  <si>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</si>
  <si>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</si>
  <si>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</si>
  <si>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</si>
  <si>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</si>
  <si>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</si>
  <si>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</si>
  <si>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</si>
  <si>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</si>
  <si>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</si>
  <si>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</si>
  <si>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</si>
  <si>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</si>
  <si>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</si>
  <si>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</si>
  <si>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</si>
  <si>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</si>
  <si>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</si>
  <si>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</si>
  <si>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</si>
  <si>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</si>
  <si>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</si>
  <si>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</si>
  <si>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</si>
  <si>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</si>
  <si>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</si>
  <si>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</si>
  <si>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</si>
  <si>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</si>
  <si>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</si>
  <si>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</si>
  <si>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</si>
  <si>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</si>
  <si>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</si>
  <si>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</si>
  <si>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</si>
  <si>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</si>
  <si>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</si>
  <si>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</si>
  <si>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</si>
  <si>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</si>
  <si>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</si>
  <si>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</si>
  <si>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</si>
  <si>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</si>
  <si>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</si>
  <si>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</si>
  <si>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</si>
  <si>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</si>
  <si>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</si>
  <si>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</si>
  <si>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</si>
  <si>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</si>
  <si>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</si>
  <si>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</si>
  <si>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</si>
  <si>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</si>
  <si>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</si>
  <si>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</si>
  <si>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</si>
  <si>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</si>
  <si>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</si>
  <si>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</si>
  <si>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</si>
  <si>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</si>
  <si>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</si>
  <si>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</si>
  <si>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</si>
  <si>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</si>
  <si>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</si>
  <si>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</si>
  <si>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</si>
  <si>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</si>
  <si>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</si>
  <si>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</si>
  <si>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</si>
  <si>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</si>
  <si>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</si>
  <si>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</si>
  <si>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</si>
  <si>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</si>
  <si>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</si>
  <si>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</si>
  <si>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</si>
  <si>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</si>
  <si>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</si>
  <si>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</si>
  <si>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</si>
  <si>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</si>
  <si>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</si>
  <si>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</si>
  <si>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</si>
  <si>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</si>
  <si>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</si>
  <si>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</si>
  <si>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</si>
  <si>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</si>
  <si>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</si>
  <si>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</si>
  <si>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</si>
  <si>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</si>
  <si>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</si>
  <si>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</si>
  <si>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</si>
  <si>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</si>
  <si>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</si>
  <si>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</si>
  <si>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</si>
  <si>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</si>
  <si>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</si>
  <si>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</si>
  <si>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</si>
  <si>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</si>
  <si>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</si>
  <si>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</si>
  <si>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</si>
  <si>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</si>
  <si>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</si>
  <si>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</si>
  <si>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</si>
  <si>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</si>
  <si>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</si>
  <si>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</si>
  <si>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</si>
  <si>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</si>
  <si>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</si>
  <si>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</si>
  <si>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</si>
  <si>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</si>
  <si>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</si>
  <si>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</si>
  <si>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</si>
  <si>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</si>
  <si>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</si>
  <si>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</si>
  <si>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</si>
  <si>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</si>
  <si>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</si>
  <si>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</si>
  <si>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</si>
  <si>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</si>
  <si>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</si>
  <si>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</si>
  <si>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</si>
  <si>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</si>
  <si>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</si>
  <si>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</si>
  <si>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</si>
  <si>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</si>
  <si>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</si>
  <si>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</si>
  <si>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</si>
  <si>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</si>
  <si>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</si>
  <si>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</si>
  <si>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</si>
  <si>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</si>
  <si>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</si>
  <si>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</si>
  <si>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</si>
  <si>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</si>
  <si>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</si>
  <si>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</si>
  <si>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</si>
  <si>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</si>
  <si>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</si>
  <si>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</si>
  <si>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</si>
  <si>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</si>
  <si>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</si>
  <si>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</si>
  <si>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</si>
  <si>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</si>
  <si>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</si>
  <si>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</si>
  <si>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</si>
  <si>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</si>
  <si>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</si>
  <si>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</si>
  <si>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</si>
  <si>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</si>
  <si>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</si>
  <si>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</si>
  <si>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</si>
  <si>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</si>
  <si>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</si>
  <si>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</si>
  <si>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</si>
  <si>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</si>
  <si>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</si>
  <si>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</si>
  <si>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</si>
  <si>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</si>
  <si>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</si>
  <si>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</si>
  <si>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</si>
  <si>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</si>
  <si>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</si>
  <si>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</si>
  <si>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</si>
  <si>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</si>
  <si>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</si>
  <si>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</si>
  <si>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</si>
  <si>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</si>
  <si>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</si>
  <si>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</si>
  <si>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</si>
  <si>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</si>
  <si>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</si>
  <si>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</si>
  <si>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</si>
  <si>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</si>
  <si>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</si>
  <si>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</si>
  <si>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</si>
  <si>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</si>
  <si>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</si>
  <si>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</si>
  <si>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</si>
  <si>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</si>
  <si>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</si>
  <si>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</si>
  <si>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</si>
  <si>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</si>
  <si>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</si>
  <si>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</si>
  <si>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</si>
  <si>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</si>
  <si>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</si>
  <si>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</si>
  <si>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</si>
  <si>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</si>
  <si>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</si>
  <si>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</si>
  <si>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</si>
  <si>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</si>
  <si>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</si>
  <si>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</si>
  <si>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</si>
  <si>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</si>
  <si>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</si>
  <si>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</si>
  <si>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</si>
  <si>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</si>
  <si>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</si>
  <si>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</si>
  <si>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</si>
  <si>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</si>
  <si>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</si>
  <si>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</si>
  <si>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</si>
  <si>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</si>
  <si>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</si>
  <si>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</si>
  <si>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</si>
  <si>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</si>
  <si>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</si>
  <si>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</si>
  <si>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</si>
  <si>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</si>
  <si>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</si>
  <si>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</si>
  <si>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</si>
  <si>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</si>
  <si>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</si>
  <si>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</si>
  <si>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</si>
  <si>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</si>
  <si>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</si>
  <si>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</si>
  <si>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</si>
  <si>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</si>
  <si>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</si>
  <si>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</si>
  <si>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</si>
  <si>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</si>
  <si>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</si>
  <si>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</si>
  <si>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</si>
  <si>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</si>
  <si>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</si>
  <si>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</si>
  <si>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</si>
  <si>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</si>
  <si>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</si>
  <si>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</si>
  <si>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</si>
  <si>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</si>
  <si>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</si>
  <si>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</si>
  <si>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</si>
  <si>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</si>
  <si>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</si>
  <si>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</si>
  <si>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</si>
  <si>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</si>
  <si>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</si>
  <si>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</si>
  <si>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</si>
  <si>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</si>
  <si>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</si>
  <si>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</si>
  <si>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</si>
  <si>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</si>
  <si>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</si>
  <si>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</si>
  <si>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</si>
  <si>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</si>
  <si>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</si>
  <si>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</si>
  <si>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</si>
  <si>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</si>
  <si>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</si>
  <si>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</si>
  <si>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</si>
  <si>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</si>
  <si>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</si>
  <si>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</si>
  <si>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</si>
  <si>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</si>
  <si>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</si>
  <si>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</si>
  <si>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</si>
  <si>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</si>
  <si>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</si>
  <si>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</si>
  <si>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</si>
  <si>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</si>
  <si>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</si>
  <si>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</si>
  <si>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</si>
  <si>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</si>
  <si>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</si>
  <si>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</si>
  <si>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</si>
  <si>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</si>
  <si>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</si>
  <si>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</si>
  <si>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</si>
  <si>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</si>
  <si>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</si>
  <si>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</si>
  <si>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</si>
  <si>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</si>
  <si>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</si>
  <si>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</si>
  <si>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</si>
  <si>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</si>
  <si>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</si>
  <si>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</si>
  <si>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</si>
  <si>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</si>
  <si>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</si>
  <si>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</si>
  <si>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</si>
  <si>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</si>
  <si>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</si>
  <si>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</si>
  <si>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</si>
  <si>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</si>
  <si>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</si>
  <si>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</si>
  <si>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</si>
  <si>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</si>
  <si>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</si>
  <si>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</si>
  <si>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</si>
  <si>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</si>
  <si>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</si>
  <si>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</si>
  <si>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</si>
  <si>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</si>
  <si>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</si>
  <si>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</si>
  <si>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</si>
  <si>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</si>
  <si>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</si>
  <si>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</si>
  <si>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</si>
  <si>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</si>
  <si>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</si>
  <si>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</si>
  <si>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</si>
  <si>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</si>
  <si>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</si>
  <si>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</si>
  <si>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</si>
  <si>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</si>
  <si>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</si>
  <si>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</si>
  <si>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</si>
  <si>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</si>
  <si>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</si>
  <si>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</si>
  <si>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</si>
  <si>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</si>
  <si>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</si>
  <si>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</si>
  <si>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</si>
  <si>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</si>
  <si>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</si>
  <si>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</si>
  <si>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</si>
  <si>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</si>
  <si>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</si>
  <si>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</si>
  <si>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</si>
  <si>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</si>
  <si>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</si>
  <si>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</si>
  <si>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</si>
  <si>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</si>
  <si>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</si>
  <si>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</si>
  <si>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</si>
  <si>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</si>
  <si>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</si>
  <si>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</si>
  <si>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</si>
  <si>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</si>
  <si>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</si>
  <si>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</si>
  <si>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</si>
  <si>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</si>
  <si>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</si>
  <si>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</si>
  <si>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</si>
  <si>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</si>
  <si>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</si>
  <si>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</si>
  <si>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</si>
  <si>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</si>
  <si>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</si>
  <si>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</si>
  <si>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</si>
  <si>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</si>
  <si>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</si>
  <si>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</si>
  <si>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</si>
  <si>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</si>
  <si>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</si>
  <si>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</si>
  <si>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</si>
  <si>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</si>
  <si>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</si>
  <si>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</si>
  <si>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</si>
  <si>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</si>
  <si>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</si>
  <si>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</si>
  <si>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</si>
  <si>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</si>
  <si>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</si>
  <si>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</si>
  <si>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</si>
  <si>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</si>
  <si>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</si>
  <si>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</si>
  <si>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</si>
  <si>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</si>
  <si>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</si>
  <si>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</si>
  <si>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</si>
  <si>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</si>
  <si>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</si>
  <si>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</si>
  <si>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</si>
  <si>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</si>
  <si>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</si>
  <si>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</si>
  <si>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</si>
  <si>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</si>
  <si>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</si>
  <si>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</si>
  <si>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</si>
  <si>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</si>
  <si>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</si>
  <si>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</si>
  <si>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</si>
  <si>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</si>
  <si>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</si>
  <si>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</si>
  <si>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</si>
  <si>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</si>
  <si>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</si>
  <si>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</si>
  <si>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</si>
  <si>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</si>
  <si>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</si>
  <si>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</si>
  <si>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</si>
  <si>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</si>
  <si>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</si>
  <si>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</si>
  <si>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</si>
  <si>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</si>
  <si>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</si>
  <si>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</si>
  <si>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</si>
  <si>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</si>
  <si>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</si>
  <si>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</si>
  <si>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</si>
  <si>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</si>
  <si>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</si>
  <si>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</si>
  <si>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</si>
  <si>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</si>
  <si>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</si>
  <si>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</si>
  <si>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</si>
  <si>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</si>
  <si>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</si>
  <si>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</si>
  <si>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</si>
  <si>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</si>
  <si>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</si>
  <si>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</si>
  <si>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</si>
  <si>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</si>
  <si>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</si>
  <si>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</si>
  <si>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</si>
  <si>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</si>
  <si>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</si>
  <si>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</si>
  <si>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</si>
  <si>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</si>
  <si>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</si>
  <si>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</si>
  <si>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</si>
  <si>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</si>
  <si>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</si>
  <si>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</si>
  <si>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</si>
  <si>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</si>
  <si>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</si>
  <si>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</si>
  <si>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</si>
  <si>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</si>
  <si>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</si>
  <si>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</si>
  <si>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</si>
  <si>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</si>
  <si>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</si>
  <si>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</si>
  <si>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</si>
  <si>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</si>
  <si>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</si>
  <si>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</si>
  <si>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</si>
  <si>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</si>
  <si>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</si>
  <si>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</si>
  <si>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</si>
  <si>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</si>
  <si>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</si>
  <si>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</si>
  <si>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</si>
  <si>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</si>
  <si>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</si>
  <si>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</si>
  <si>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</si>
  <si>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</si>
  <si>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</si>
  <si>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</si>
  <si>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</si>
  <si>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</si>
  <si>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</si>
  <si>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</si>
  <si>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</si>
  <si>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</si>
  <si>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</si>
  <si>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</si>
  <si>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</si>
  <si>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</si>
  <si>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</si>
  <si>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</si>
  <si>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</si>
  <si>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</si>
  <si>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</si>
  <si>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</si>
  <si>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</si>
  <si>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</si>
  <si>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</si>
  <si>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</si>
  <si>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</si>
  <si>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</si>
  <si>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</si>
  <si>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</si>
  <si>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</si>
  <si>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</si>
  <si>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</si>
  <si>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</si>
  <si>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</si>
  <si>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</si>
  <si>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</si>
  <si>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</si>
  <si>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</si>
  <si>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</si>
  <si>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</si>
  <si>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</si>
  <si>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</si>
  <si>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</si>
  <si>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</si>
  <si>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</si>
  <si>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</si>
  <si>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</si>
  <si>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</si>
  <si>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</si>
  <si>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</si>
  <si>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</si>
  <si>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</si>
  <si>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</si>
  <si>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</si>
  <si>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</si>
  <si>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</si>
  <si>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</si>
  <si>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</si>
  <si>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</si>
  <si>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</si>
  <si>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</si>
  <si>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</si>
  <si>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</si>
  <si>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</si>
  <si>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</si>
  <si>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</si>
  <si>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</si>
  <si>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</si>
  <si>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</si>
  <si>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</si>
  <si>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</si>
  <si>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</si>
  <si>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</si>
  <si>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</si>
  <si>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</si>
  <si>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</si>
  <si>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</si>
  <si>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</si>
  <si>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</si>
  <si>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</si>
  <si>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</si>
  <si>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</si>
  <si>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</si>
  <si>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</si>
  <si>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</si>
  <si>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</si>
  <si>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</si>
  <si>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</si>
  <si>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</si>
  <si>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</si>
  <si>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</si>
  <si>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</si>
  <si>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</si>
  <si>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</si>
  <si>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</si>
  <si>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</si>
  <si>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</si>
  <si>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</si>
  <si>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</si>
  <si>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</si>
  <si>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</si>
  <si>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</si>
  <si>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</si>
  <si>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</si>
  <si>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</si>
  <si>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</si>
  <si>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</si>
  <si>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</si>
  <si>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</si>
  <si>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</si>
  <si>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</si>
  <si>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</si>
  <si>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</si>
  <si>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</si>
  <si>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</si>
  <si>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</si>
  <si>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</si>
  <si>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</si>
  <si>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</si>
  <si>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</si>
  <si>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</si>
  <si>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</si>
  <si>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</si>
  <si>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</si>
  <si>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</si>
  <si>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</si>
  <si>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</si>
  <si>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</si>
  <si>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</si>
  <si>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</si>
  <si>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</si>
  <si>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</si>
  <si>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</si>
  <si>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</si>
  <si>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</si>
  <si>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</si>
  <si>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</si>
  <si>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</si>
  <si>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</si>
  <si>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</si>
  <si>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</si>
  <si>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</si>
  <si>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</si>
  <si>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</si>
  <si>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</si>
  <si>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</si>
  <si>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</si>
  <si>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</si>
  <si>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</si>
  <si>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</si>
  <si>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</si>
  <si>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</si>
  <si>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</si>
  <si>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</si>
  <si>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</si>
  <si>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</si>
  <si>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</si>
  <si>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</si>
  <si>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</si>
  <si>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</si>
  <si>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</si>
  <si>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</si>
  <si>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</si>
  <si>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</si>
  <si>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</si>
  <si>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</si>
  <si>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</si>
  <si>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</si>
  <si>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</si>
  <si>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</si>
  <si>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</si>
  <si>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</si>
  <si>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</si>
  <si>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</si>
  <si>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</si>
  <si>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</si>
  <si>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</si>
  <si>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</si>
  <si>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</si>
  <si>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</si>
  <si>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</si>
  <si>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</si>
  <si>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</si>
  <si>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</si>
  <si>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</si>
  <si>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</si>
  <si>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</si>
  <si>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</si>
  <si>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</si>
  <si>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</si>
  <si>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</si>
  <si>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</si>
  <si>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</si>
  <si>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</si>
  <si>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</si>
  <si>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</si>
  <si>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</si>
  <si>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</si>
  <si>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</si>
  <si>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</si>
  <si>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</si>
  <si>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</si>
  <si>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</si>
  <si>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</si>
  <si>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</si>
  <si>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</si>
  <si>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</si>
  <si>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</si>
  <si>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</si>
  <si>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</si>
  <si>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</si>
  <si>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</si>
  <si>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</si>
  <si>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</si>
  <si>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</si>
  <si>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</si>
  <si>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</si>
  <si>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</si>
  <si>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</si>
  <si>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</si>
  <si>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</si>
  <si>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</si>
  <si>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</si>
  <si>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</si>
  <si>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</si>
  <si>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</si>
  <si>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</si>
  <si>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</si>
  <si>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</si>
  <si>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</si>
  <si>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</si>
  <si>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</si>
  <si>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</si>
  <si>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</si>
  <si>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</si>
  <si>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</si>
  <si>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</si>
  <si>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</si>
  <si>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</si>
  <si>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</si>
  <si>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</si>
  <si>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</si>
  <si>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</si>
  <si>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</si>
  <si>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</si>
  <si>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</si>
  <si>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</si>
  <si>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</si>
  <si>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</si>
  <si>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</si>
  <si>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</si>
  <si>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</si>
  <si>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</si>
  <si>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</si>
  <si>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</si>
  <si>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</si>
  <si>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</si>
  <si>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</si>
  <si>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</si>
  <si>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</si>
  <si>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</si>
  <si>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</si>
  <si>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</si>
  <si>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</si>
  <si>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</si>
  <si>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</si>
  <si>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</si>
  <si>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</si>
  <si>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</si>
  <si>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</si>
  <si>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</si>
  <si>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</si>
  <si>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</si>
  <si>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</si>
  <si>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</si>
  <si>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</si>
  <si>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</si>
  <si>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</si>
  <si>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</si>
  <si>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</si>
  <si>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</si>
  <si>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</si>
  <si>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</si>
  <si>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</si>
  <si>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</si>
  <si>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</si>
  <si>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</si>
  <si>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</si>
  <si>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</si>
  <si>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</si>
  <si>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</si>
  <si>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</si>
  <si>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</si>
  <si>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</si>
  <si>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</si>
  <si>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</si>
  <si>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</si>
  <si>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</si>
  <si>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</si>
  <si>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</si>
  <si>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</si>
  <si>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</si>
  <si>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</si>
  <si>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</si>
  <si>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</si>
  <si>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</si>
  <si>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</si>
  <si>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</si>
  <si>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</si>
  <si>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</si>
  <si>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</si>
  <si>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</si>
  <si>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</si>
  <si>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</si>
  <si>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</si>
  <si>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</si>
  <si>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</si>
  <si>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</si>
  <si>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</si>
  <si>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</si>
  <si>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</si>
  <si>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</si>
  <si>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</si>
  <si>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</si>
  <si>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</si>
  <si>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</si>
  <si>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</si>
  <si>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</si>
  <si>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</si>
  <si>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</si>
  <si>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</si>
  <si>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</si>
  <si>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</si>
  <si>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</si>
  <si>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</si>
  <si>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</si>
  <si>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</si>
  <si>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</si>
  <si>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</si>
  <si>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</si>
  <si>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</si>
  <si>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</si>
  <si>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</si>
  <si>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</si>
  <si>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</si>
  <si>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</si>
  <si>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</si>
  <si>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</si>
  <si>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</si>
  <si>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</si>
  <si>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</si>
  <si>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</si>
  <si>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</si>
  <si>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</si>
  <si>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</si>
  <si>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</si>
  <si>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</si>
  <si>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</si>
  <si>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</si>
  <si>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</si>
  <si>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</si>
  <si>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</si>
  <si>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</si>
  <si>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</si>
  <si>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</si>
  <si>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</si>
  <si>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</si>
  <si>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</si>
  <si>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</si>
  <si>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</si>
  <si>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</si>
  <si>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</si>
  <si>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</si>
  <si>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</si>
  <si>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</si>
  <si>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</si>
  <si>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</si>
  <si>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</si>
  <si>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</si>
  <si>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</si>
  <si>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</si>
  <si>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</si>
  <si>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</si>
  <si>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</si>
  <si>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</si>
  <si>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</si>
  <si>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</si>
  <si>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</si>
  <si>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</si>
  <si>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</si>
  <si>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</si>
  <si>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</si>
  <si>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</si>
  <si>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</si>
  <si>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</si>
  <si>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</si>
  <si>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</si>
  <si>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</si>
  <si>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</si>
  <si>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</si>
  <si>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</si>
  <si>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</si>
  <si>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</si>
  <si>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</si>
  <si>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</si>
  <si>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</si>
  <si>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</si>
  <si>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</si>
  <si>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</si>
  <si>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</si>
  <si>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</si>
  <si>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</si>
  <si>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</si>
  <si>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</si>
  <si>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</si>
  <si>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</si>
  <si>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</si>
  <si>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</si>
  <si>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</si>
  <si>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</si>
  <si>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</si>
  <si>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</si>
  <si>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</si>
  <si>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</si>
  <si>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</si>
  <si>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</si>
  <si>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</si>
  <si>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</si>
  <si>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</si>
  <si>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</si>
  <si>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</si>
  <si>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</si>
  <si>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</si>
  <si>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</si>
  <si>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</si>
  <si>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</si>
  <si>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</si>
  <si>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</si>
  <si>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</si>
  <si>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</si>
  <si>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</si>
  <si>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</si>
  <si>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</si>
  <si>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</si>
  <si>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</si>
  <si>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</si>
  <si>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</si>
  <si>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</si>
  <si>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</si>
  <si>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</si>
  <si>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</si>
  <si>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</si>
  <si>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</si>
  <si>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</si>
  <si>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</si>
  <si>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</si>
  <si>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</si>
  <si>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</si>
  <si>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</si>
  <si>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</si>
  <si>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</si>
  <si>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</si>
  <si>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</si>
  <si>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</si>
  <si>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</si>
  <si>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</si>
  <si>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</si>
  <si>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</si>
  <si>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</si>
  <si>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</si>
  <si>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</si>
  <si>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</si>
  <si>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</si>
  <si>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</si>
  <si>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</si>
  <si>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</si>
  <si>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</si>
  <si>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</si>
  <si>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</si>
  <si>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</si>
  <si>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</si>
  <si>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</si>
  <si>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</si>
  <si>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</si>
  <si>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</si>
  <si>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</si>
  <si>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</si>
  <si>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</si>
  <si>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</si>
  <si>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</si>
  <si>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</si>
  <si>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</si>
  <si>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</si>
  <si>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</si>
  <si>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</si>
  <si>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</si>
  <si>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</si>
  <si>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</si>
  <si>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</si>
  <si>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</si>
  <si>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</si>
  <si>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</si>
  <si>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</si>
  <si>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</si>
  <si>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</si>
  <si>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</si>
  <si>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</si>
  <si>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</si>
  <si>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</si>
  <si>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</si>
  <si>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</si>
  <si>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</si>
  <si>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</si>
  <si>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</si>
  <si>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</si>
  <si>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</si>
  <si>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</si>
  <si>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</si>
  <si>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</si>
  <si>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</si>
  <si>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</si>
  <si>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</si>
  <si>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</si>
  <si>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</si>
  <si>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</si>
  <si>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</si>
  <si>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</si>
  <si>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</si>
  <si>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</si>
  <si>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</si>
  <si>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</si>
  <si>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</si>
  <si>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</si>
  <si>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</si>
  <si>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</si>
  <si>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</si>
  <si>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</si>
  <si>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</si>
  <si>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</si>
  <si>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</si>
  <si>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</si>
  <si>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</si>
  <si>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</si>
  <si>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</si>
  <si>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</si>
  <si>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</si>
  <si>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</si>
  <si>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</si>
  <si>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</si>
  <si>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</si>
  <si>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</si>
  <si>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</si>
  <si>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</si>
  <si>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</si>
  <si>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</si>
  <si>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</si>
  <si>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</si>
  <si>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</si>
  <si>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</si>
  <si>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</si>
  <si>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</si>
  <si>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</si>
  <si>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</si>
  <si>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</si>
  <si>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</si>
  <si>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</si>
  <si>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</si>
  <si>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</si>
  <si>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</si>
  <si>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</si>
  <si>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</si>
  <si>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</si>
  <si>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</si>
  <si>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</si>
  <si>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</si>
  <si>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</si>
  <si>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</si>
  <si>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</si>
  <si>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</si>
  <si>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</si>
  <si>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</si>
  <si>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</si>
  <si>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</si>
  <si>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</si>
  <si>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</si>
  <si>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</si>
  <si>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</si>
  <si>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</si>
  <si>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</si>
  <si>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</si>
  <si>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</si>
  <si>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</si>
  <si>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</si>
  <si>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</si>
  <si>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</si>
  <si>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</si>
  <si>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</si>
  <si>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</si>
  <si>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</si>
  <si>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</si>
  <si>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</si>
  <si>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</si>
  <si>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</si>
  <si>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</si>
  <si>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</si>
  <si>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</si>
  <si>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</si>
  <si>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</si>
  <si>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</si>
  <si>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</si>
  <si>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</si>
  <si>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</si>
  <si>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</si>
  <si>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</si>
  <si>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</si>
  <si>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</si>
  <si>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</si>
  <si>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</si>
  <si>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</si>
  <si>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</si>
  <si>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</si>
  <si>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</si>
  <si>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</si>
  <si>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</si>
  <si>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</si>
  <si>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</si>
  <si>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</si>
  <si>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</si>
  <si>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</si>
  <si>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</si>
  <si>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</si>
  <si>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</si>
  <si>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</si>
  <si>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</si>
  <si>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</si>
  <si>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</si>
  <si>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</si>
  <si>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</si>
  <si>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</si>
  <si>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</si>
  <si>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</si>
  <si>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</si>
  <si>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</si>
  <si>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</si>
  <si>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</si>
  <si>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</si>
  <si>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</si>
  <si>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</si>
  <si>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</si>
  <si>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</si>
  <si>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</si>
  <si>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</si>
  <si>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</si>
  <si>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</si>
  <si>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</si>
  <si>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</si>
  <si>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</si>
  <si>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</si>
  <si>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</si>
  <si>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</si>
  <si>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</si>
  <si>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</si>
  <si>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</si>
  <si>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</si>
  <si>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</si>
  <si>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</si>
  <si>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</si>
  <si>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</si>
  <si>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</si>
  <si>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</si>
  <si>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</si>
  <si>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</si>
  <si>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</si>
  <si>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</si>
  <si>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</si>
  <si>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</si>
  <si>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</si>
  <si>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</si>
  <si>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</si>
  <si>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</si>
  <si>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</si>
  <si>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</si>
  <si>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</si>
  <si>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</si>
  <si>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</si>
  <si>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</si>
  <si>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</si>
  <si>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</si>
  <si>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</si>
  <si>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</si>
  <si>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</si>
  <si>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</si>
  <si>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</si>
  <si>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</si>
  <si>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</si>
  <si>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</si>
  <si>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</si>
  <si>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</si>
  <si>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</si>
  <si>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</si>
  <si>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</si>
  <si>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</si>
  <si>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</si>
  <si>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</si>
  <si>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</si>
  <si>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</si>
  <si>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</si>
  <si>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</si>
  <si>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</si>
  <si>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</si>
  <si>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</si>
  <si>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</si>
  <si>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</si>
  <si>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</si>
  <si>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</si>
  <si>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</si>
  <si>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</si>
  <si>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</si>
  <si>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</si>
  <si>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</si>
  <si>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</si>
  <si>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</si>
  <si>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</si>
  <si>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</si>
  <si>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</si>
  <si>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</si>
  <si>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</si>
  <si>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</si>
  <si>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</si>
  <si>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</si>
  <si>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</si>
  <si>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</si>
  <si>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</si>
  <si>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</si>
  <si>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</si>
  <si>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</si>
  <si>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</si>
  <si>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</si>
  <si>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</si>
  <si>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</si>
  <si>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</si>
  <si>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</si>
  <si>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</si>
  <si>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</si>
  <si>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</si>
  <si>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</si>
  <si>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</si>
  <si>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</si>
  <si>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</si>
  <si>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</si>
  <si>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</si>
  <si>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</si>
  <si>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</si>
  <si>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</si>
  <si>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</si>
  <si>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</si>
  <si>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</si>
  <si>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</si>
  <si>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</si>
  <si>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</si>
  <si>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</si>
  <si>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</si>
  <si>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</si>
  <si>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</si>
  <si>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</si>
  <si>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</si>
  <si>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</si>
  <si>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</si>
  <si>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</si>
  <si>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</si>
  <si>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</si>
  <si>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</si>
  <si>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</si>
  <si>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</si>
  <si>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</si>
  <si>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</si>
  <si>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</si>
  <si>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</si>
  <si>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</si>
  <si>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</si>
  <si>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</si>
  <si>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</si>
  <si>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</si>
  <si>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</si>
  <si>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</si>
  <si>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</si>
  <si>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</si>
  <si>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</si>
  <si>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</si>
  <si>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</si>
  <si>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</si>
  <si>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</si>
  <si>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</si>
  <si>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</si>
  <si>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</si>
  <si>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</si>
  <si>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</si>
  <si>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</si>
  <si>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</si>
  <si>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</si>
  <si>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</si>
  <si>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</si>
  <si>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</si>
  <si>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</si>
  <si>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</si>
  <si>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</si>
  <si>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</si>
  <si>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</si>
  <si>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</si>
  <si>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</si>
  <si>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</si>
  <si>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</si>
  <si>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</si>
  <si>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</si>
  <si>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</si>
  <si>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</si>
  <si>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</si>
  <si>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</si>
  <si>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</si>
  <si>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</si>
  <si>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</si>
  <si>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</si>
  <si>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</si>
  <si>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</si>
  <si>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</si>
  <si>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</si>
  <si>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</si>
  <si>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</si>
  <si>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</si>
  <si>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</si>
  <si>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</si>
  <si>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</si>
  <si>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</si>
  <si>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</si>
  <si>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</si>
  <si>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</si>
  <si>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</si>
  <si>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</si>
  <si>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</si>
  <si>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</si>
  <si>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</si>
  <si>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</si>
  <si>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</si>
  <si>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</si>
  <si>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</si>
  <si>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</si>
  <si>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</si>
  <si>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</si>
  <si>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</si>
  <si>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</si>
  <si>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</si>
  <si>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</si>
  <si>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</si>
  <si>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</si>
  <si>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</si>
  <si>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</si>
  <si>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</si>
  <si>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</si>
  <si>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</si>
  <si>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</si>
  <si>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</si>
  <si>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</si>
  <si>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</si>
  <si>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</si>
  <si>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</si>
  <si>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</si>
  <si>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</si>
  <si>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</si>
  <si>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</si>
  <si>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</si>
  <si>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</si>
  <si>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</si>
  <si>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</si>
  <si>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</si>
  <si>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</si>
  <si>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</si>
  <si>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</si>
  <si>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</si>
  <si>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</si>
  <si>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</si>
  <si>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</si>
  <si>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</si>
  <si>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</si>
  <si>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</si>
  <si>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</si>
  <si>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</si>
  <si>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</si>
  <si>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</si>
  <si>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</si>
  <si>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</si>
  <si>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</si>
  <si>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</si>
  <si>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</si>
  <si>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</si>
  <si>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</si>
  <si>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</si>
  <si>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</si>
  <si>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</si>
  <si>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</si>
  <si>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</si>
  <si>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</si>
  <si>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</si>
  <si>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</si>
  <si>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</si>
  <si>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</si>
  <si>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</si>
  <si>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</si>
  <si>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</si>
  <si>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</si>
  <si>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</si>
  <si>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</si>
  <si>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</si>
  <si>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</si>
  <si>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</si>
  <si>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</si>
  <si>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</si>
  <si>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</si>
  <si>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</si>
  <si>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</si>
  <si>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</si>
  <si>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</si>
  <si>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</si>
  <si>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</si>
  <si>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</si>
  <si>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</si>
  <si>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</si>
  <si>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</si>
  <si>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</si>
  <si>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</si>
  <si>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</si>
  <si>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</si>
  <si>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</si>
  <si>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</si>
  <si>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</si>
  <si>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</si>
  <si>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</si>
  <si>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</si>
  <si>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</si>
  <si>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</si>
  <si>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</si>
  <si>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</si>
  <si>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</si>
  <si>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</si>
  <si>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</si>
  <si>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</si>
  <si>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</si>
  <si>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</si>
  <si>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</si>
  <si>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</si>
  <si>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</si>
  <si>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</si>
  <si>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</si>
  <si>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</si>
  <si>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</si>
  <si>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</si>
  <si>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</si>
  <si>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</si>
  <si>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</si>
  <si>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</si>
  <si>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</si>
  <si>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</si>
  <si>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</si>
  <si>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</si>
  <si>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</si>
  <si>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</si>
  <si>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</si>
  <si>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</si>
  <si>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</si>
  <si>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</si>
  <si>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</si>
  <si>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</si>
  <si>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</si>
  <si>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</si>
  <si>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</si>
  <si>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</si>
  <si>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</si>
  <si>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</si>
  <si>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</si>
  <si>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</si>
  <si>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</si>
  <si>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</si>
  <si>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</si>
  <si>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</si>
  <si>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</si>
  <si>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</si>
  <si>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</si>
  <si>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</si>
  <si>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</si>
  <si>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</si>
  <si>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</si>
  <si>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</si>
  <si>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</si>
  <si>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</si>
  <si>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</si>
  <si>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</si>
  <si>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</si>
  <si>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</si>
  <si>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</si>
  <si>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</si>
  <si>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</si>
  <si>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</si>
  <si>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</si>
  <si>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</si>
  <si>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</si>
  <si>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</si>
  <si>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</si>
  <si>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</si>
  <si>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</si>
  <si>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</si>
  <si>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</si>
  <si>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</si>
  <si>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</si>
  <si>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</si>
  <si>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</si>
  <si>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</si>
  <si>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</si>
  <si>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</si>
  <si>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</si>
  <si>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</si>
  <si>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</si>
  <si>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</si>
  <si>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</si>
  <si>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</si>
  <si>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</si>
  <si>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</si>
  <si>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</si>
  <si>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</si>
  <si>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</si>
  <si>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</si>
  <si>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</si>
  <si>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</si>
  <si>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</si>
  <si>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</si>
  <si>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</si>
  <si>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</si>
  <si>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</si>
  <si>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</si>
  <si>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</si>
  <si>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</si>
  <si>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</si>
  <si>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</si>
  <si>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</si>
  <si>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</si>
  <si>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</si>
  <si>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</si>
  <si>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</si>
  <si>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</si>
  <si>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</si>
  <si>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</si>
  <si>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</si>
  <si>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</si>
  <si>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</si>
  <si>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</si>
  <si>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</si>
  <si>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</si>
  <si>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</si>
  <si>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</si>
  <si>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</si>
  <si>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</si>
  <si>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</si>
  <si>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</si>
  <si>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</si>
  <si>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</si>
  <si>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</si>
  <si>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</si>
  <si>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</si>
  <si>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</si>
  <si>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</si>
  <si>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</si>
  <si>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</si>
  <si>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</si>
  <si>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</si>
  <si>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</si>
  <si>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</si>
  <si>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</si>
  <si>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</si>
  <si>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</si>
  <si>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</si>
  <si>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</si>
  <si>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</si>
  <si>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</si>
  <si>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</si>
  <si>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</si>
  <si>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</si>
  <si>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</si>
  <si>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</si>
  <si>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</si>
  <si>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</si>
  <si>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</si>
  <si>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</si>
  <si>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</si>
  <si>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</si>
  <si>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</si>
  <si>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</si>
  <si>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</si>
  <si>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</si>
  <si>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</si>
  <si>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</si>
  <si>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</si>
  <si>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</si>
  <si>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</si>
  <si>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</si>
  <si>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</si>
  <si>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</si>
  <si>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</si>
  <si>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</si>
  <si>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</si>
  <si>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</si>
  <si>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</si>
  <si>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</si>
  <si>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</si>
  <si>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</si>
  <si>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</si>
  <si>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</si>
  <si>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</si>
  <si>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</si>
  <si>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</si>
  <si>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</si>
  <si>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</si>
  <si>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</si>
  <si>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</si>
  <si>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</si>
  <si>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</si>
  <si>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</si>
  <si>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</si>
  <si>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</si>
  <si>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</si>
  <si>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</si>
  <si>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</si>
  <si>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</si>
  <si>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</si>
  <si>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</si>
  <si>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</si>
  <si>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</si>
  <si>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</si>
  <si>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</si>
  <si>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</si>
  <si>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</si>
  <si>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</si>
  <si>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</si>
  <si>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</si>
  <si>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</si>
  <si>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</si>
  <si>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</si>
  <si>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</si>
  <si>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</si>
  <si>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</si>
  <si>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</si>
  <si>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</si>
  <si>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</si>
  <si>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</si>
  <si>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</si>
  <si>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</si>
  <si>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</si>
  <si>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</si>
  <si>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</si>
  <si>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</si>
  <si>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</si>
  <si>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</si>
  <si>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</si>
  <si>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</si>
  <si>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</si>
  <si>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</si>
  <si>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</si>
  <si>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</si>
  <si>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</si>
  <si>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</si>
  <si>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</si>
  <si>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</si>
  <si>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</si>
  <si>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</si>
  <si>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</si>
  <si>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</si>
  <si>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</si>
  <si>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</si>
  <si>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</si>
  <si>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</si>
  <si>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</si>
  <si>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</si>
  <si>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</si>
  <si>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</si>
  <si>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</si>
  <si>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</si>
  <si>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</si>
  <si>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</si>
  <si>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</si>
  <si>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</si>
  <si>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</si>
  <si>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</si>
  <si>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</si>
  <si>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</si>
  <si>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</si>
  <si>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</si>
  <si>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</si>
  <si>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</si>
  <si>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</si>
  <si>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</si>
  <si>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</si>
  <si>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</si>
  <si>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</si>
  <si>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</si>
  <si>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</si>
  <si>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</si>
  <si>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</si>
  <si>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</si>
  <si>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</si>
  <si>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</si>
  <si>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</si>
  <si>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</si>
  <si>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</si>
  <si>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</si>
  <si>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</si>
  <si>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</si>
  <si>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</si>
  <si>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</si>
  <si>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</si>
  <si>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</si>
  <si>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</si>
  <si>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</si>
  <si>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</si>
  <si>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</si>
  <si>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</si>
  <si>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</si>
  <si>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</si>
  <si>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</si>
  <si>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</si>
  <si>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</si>
  <si>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</si>
  <si>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</si>
  <si>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</si>
  <si>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</si>
  <si>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</si>
  <si>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</si>
  <si>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</si>
  <si>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</si>
  <si>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</si>
  <si>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</si>
  <si>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</si>
  <si>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</si>
  <si>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</si>
  <si>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</si>
  <si>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</si>
  <si>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</si>
  <si>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</si>
  <si>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</si>
  <si>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</si>
  <si>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</si>
  <si>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</si>
  <si>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</si>
  <si>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</si>
  <si>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</si>
  <si>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</si>
  <si>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</si>
  <si>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</si>
  <si>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</si>
  <si>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</si>
  <si>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</si>
  <si>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</si>
  <si>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</si>
  <si>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</si>
  <si>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</si>
  <si>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</si>
  <si>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</si>
  <si>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</si>
  <si>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</si>
  <si>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</si>
  <si>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</si>
  <si>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</si>
  <si>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</si>
  <si>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</si>
  <si>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</si>
  <si>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</si>
  <si>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</si>
  <si>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</si>
  <si>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</si>
  <si>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</si>
  <si>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</si>
  <si>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</si>
  <si>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</si>
  <si>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</si>
  <si>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</si>
  <si>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</si>
  <si>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</si>
  <si>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</si>
  <si>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</si>
  <si>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</si>
  <si>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</si>
  <si>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</si>
  <si>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</si>
  <si>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</si>
  <si>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</si>
  <si>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</si>
  <si>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</si>
  <si>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</si>
  <si>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</si>
  <si>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</si>
  <si>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</si>
  <si>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</si>
  <si>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</si>
  <si>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</si>
  <si>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</si>
  <si>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</si>
  <si>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</si>
  <si>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</si>
  <si>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</si>
  <si>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</si>
  <si>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</si>
  <si>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</si>
  <si>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</si>
  <si>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</si>
  <si>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</si>
  <si>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</si>
  <si>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</si>
  <si>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</si>
  <si>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</si>
  <si>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</si>
  <si>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</si>
  <si>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</si>
  <si>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</si>
  <si>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</si>
  <si>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</si>
  <si>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</si>
  <si>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</si>
  <si>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</si>
  <si>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</si>
  <si>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</si>
  <si>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</si>
  <si>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</si>
  <si>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</si>
  <si>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</si>
  <si>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</si>
  <si>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</si>
  <si>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</si>
  <si>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</si>
  <si>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</si>
  <si>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</si>
  <si>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</si>
  <si>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</si>
  <si>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</si>
  <si>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</si>
  <si>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</si>
  <si>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</si>
  <si>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</si>
  <si>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</si>
  <si>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</si>
  <si>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</si>
  <si>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</si>
  <si>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</si>
  <si>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</si>
  <si>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</si>
  <si>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</si>
  <si>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</si>
  <si>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</si>
  <si>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</si>
  <si>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</si>
  <si>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</si>
  <si>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</si>
  <si>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</si>
  <si>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</si>
  <si>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</si>
  <si>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</si>
  <si>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</si>
  <si>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</si>
  <si>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</si>
  <si>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</si>
  <si>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</si>
  <si>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</si>
  <si>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</si>
  <si>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</si>
  <si>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</si>
  <si>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</si>
  <si>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</si>
  <si>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</si>
  <si>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</si>
  <si>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</si>
  <si>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</si>
  <si>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</si>
  <si>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</si>
  <si>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</si>
  <si>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</si>
  <si>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</si>
  <si>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</si>
  <si>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</si>
  <si>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</si>
  <si>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</si>
  <si>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</si>
  <si>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</si>
  <si>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</si>
  <si>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</si>
  <si>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</si>
  <si>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</si>
  <si>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</si>
  <si>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</si>
  <si>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</si>
  <si>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</si>
  <si>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</si>
  <si>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</si>
  <si>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</si>
  <si>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</si>
  <si>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</si>
  <si>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</si>
  <si>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</si>
  <si>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</si>
  <si>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</si>
  <si>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</si>
  <si>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</si>
  <si>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</si>
  <si>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</si>
  <si>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</si>
  <si>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</si>
  <si>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</si>
  <si>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</si>
  <si>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</si>
  <si>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</si>
  <si>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</si>
  <si>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</si>
  <si>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</si>
  <si>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</si>
  <si>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</si>
  <si>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</si>
  <si>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</si>
  <si>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</si>
  <si>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</si>
  <si>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</si>
  <si>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</si>
  <si>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</si>
  <si>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</si>
  <si>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</si>
  <si>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</si>
  <si>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</si>
  <si>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</si>
  <si>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</si>
  <si>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</si>
  <si>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</si>
  <si>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</si>
  <si>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</si>
  <si>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</si>
  <si>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</si>
  <si>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</si>
  <si>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</si>
  <si>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</si>
  <si>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</si>
  <si>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</si>
  <si>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</si>
  <si>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</si>
  <si>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</si>
  <si>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</si>
  <si>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</si>
  <si>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</si>
  <si>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</si>
  <si>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</si>
  <si>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</si>
  <si>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</si>
  <si>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</si>
  <si>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</si>
  <si>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</si>
  <si>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</si>
  <si>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</si>
  <si>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</si>
  <si>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</si>
  <si>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</si>
  <si>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</si>
  <si>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</si>
  <si>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</si>
  <si>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</si>
  <si>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</si>
  <si>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</si>
  <si>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</si>
  <si>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</si>
  <si>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</si>
  <si>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</si>
  <si>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</si>
  <si>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</si>
  <si>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</si>
  <si>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</si>
  <si>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</si>
  <si>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</si>
  <si>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</si>
  <si>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</si>
  <si>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</si>
  <si>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</si>
  <si>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</si>
  <si>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</si>
  <si>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</si>
  <si>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</si>
  <si>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</si>
  <si>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</si>
  <si>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</si>
  <si>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</si>
  <si>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</si>
  <si>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</si>
  <si>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</si>
  <si>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</si>
  <si>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</si>
  <si>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</si>
  <si>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</si>
  <si>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</si>
  <si>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</si>
  <si>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</si>
  <si>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</si>
  <si>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</si>
  <si>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</si>
  <si>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</si>
  <si>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</si>
  <si>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</si>
  <si>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</si>
  <si>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</si>
  <si>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</si>
  <si>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</si>
  <si>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</si>
  <si>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</si>
  <si>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</si>
  <si>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</si>
  <si>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</si>
  <si>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</si>
  <si>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</si>
  <si>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</si>
  <si>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</si>
  <si>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</si>
  <si>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</si>
  <si>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</si>
  <si>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</si>
  <si>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</si>
  <si>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</si>
  <si>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</si>
  <si>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</si>
  <si>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</si>
  <si>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</si>
  <si>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</si>
  <si>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</si>
  <si>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</si>
  <si>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</si>
  <si>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</si>
  <si>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</si>
  <si>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</si>
  <si>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</si>
  <si>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</si>
  <si>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</si>
  <si>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</si>
  <si>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</si>
  <si>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</si>
  <si>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</si>
  <si>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</si>
  <si>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</si>
  <si>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</si>
  <si>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</si>
  <si>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</si>
  <si>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</si>
  <si>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</si>
  <si>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</si>
  <si>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</si>
  <si>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</si>
  <si>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</si>
  <si>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</si>
  <si>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</si>
  <si>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</si>
  <si>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</si>
  <si>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</si>
  <si>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</si>
  <si>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</si>
  <si>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</si>
  <si>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</si>
  <si>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</si>
  <si>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</si>
  <si>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</si>
  <si>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</si>
  <si>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</si>
  <si>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</si>
  <si>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</si>
  <si>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</si>
  <si>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</si>
  <si>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</si>
  <si>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</si>
  <si>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</si>
  <si>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</si>
  <si>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</si>
  <si>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</si>
  <si>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</si>
  <si>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</si>
  <si>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</si>
  <si>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</si>
  <si>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</si>
  <si>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</si>
  <si>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</si>
  <si>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</si>
  <si>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</si>
  <si>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</si>
  <si>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</si>
  <si>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</si>
  <si>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</si>
  <si>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</si>
  <si>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</si>
  <si>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</si>
  <si>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</si>
  <si>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</si>
  <si>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</si>
  <si>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</si>
  <si>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</si>
  <si>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</si>
  <si>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</si>
  <si>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</si>
  <si>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</si>
  <si>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</si>
  <si>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</si>
  <si>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</si>
  <si>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</si>
  <si>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</si>
  <si>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</si>
  <si>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</si>
  <si>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</si>
  <si>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</si>
  <si>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</si>
  <si>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</si>
  <si>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</si>
  <si>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</si>
  <si>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</si>
  <si>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</si>
  <si>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</si>
  <si>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</si>
  <si>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</si>
  <si>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</si>
  <si>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</si>
  <si>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</si>
  <si>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</si>
  <si>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</si>
  <si>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</si>
  <si>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</si>
  <si>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Note to Graders: The homework did not explicitly state to hide the "live" state, but the graph in the Readme does not show it. It also makes sense to hide it, so I followed suit.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</si>
  <si>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</si>
  <si>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</si>
  <si>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</si>
  <si>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</si>
  <si>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</si>
  <si>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</si>
  <si>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</si>
  <si>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</si>
  <si>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Range</t>
  </si>
  <si>
    <t>lower</t>
  </si>
  <si>
    <t>upper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</si>
  <si>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</si>
  <si>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</si>
  <si>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</si>
  <si>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</si>
  <si>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</si>
  <si>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</si>
  <si>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</si>
  <si>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</si>
  <si>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</si>
  <si>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</si>
  <si>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</si>
  <si>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</si>
  <si>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Note to Graders: I deviated slightly from the instructions to order the rows by Category and then Sub-category instead of Sub-category only. It helped me to visualize things better.</t>
  </si>
  <si>
    <t>Sub-category</t>
  </si>
  <si>
    <t>Sort Order</t>
  </si>
  <si>
    <t>Note to Graders: I created this table and graph as a way to visualize project success as a function of sub-category.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</si>
</sst>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4" fontId="0" fillId="0" borderId="1" xfId="2" applyNumberFormat="1" applyFont="1" applyBorder="1" applyAlignment="1">
      <alignment horizontal="center" vertical="center"/>
    </xf>
    <xf numFmtId="165" fontId="0" fillId="2" borderId="1" xfId="1" applyNumberFormat="1" applyFont="1" applyFill="1" applyBorder="1" applyAlignment="1">
      <alignment horizontal="center" vertical="center"/>
    </xf>
    <xf numFmtId="9" fontId="0" fillId="0" borderId="1" xfId="2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9" fontId="0" fillId="0" borderId="2" xfId="2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0" fillId="0" borderId="5" xfId="2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6AA-95E3-FDD55EF20D2D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6AA-95E3-FDD55EF20D2D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6AA-95E3-FDD55EF20D2D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6AA-95E3-FDD55EF20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Table-Sub-category!PivotTable1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 of Campaigns vs.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6-4579-B735-AC818328EA29}"/>
            </c:ext>
          </c:extLst>
        </c:ser>
        <c:ser>
          <c:idx val="1"/>
          <c:order val="1"/>
          <c:tx>
            <c:strRef>
              <c:f>'Pivot Table-Sub-category'!$C$4:$C$5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6-4579-B735-AC818328EA29}"/>
            </c:ext>
          </c:extLst>
        </c:ser>
        <c:ser>
          <c:idx val="2"/>
          <c:order val="2"/>
          <c:tx>
            <c:strRef>
              <c:f>'Pivot Table-Sub-category'!$D$4:$D$5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6-4579-B735-AC818328EA29}"/>
            </c:ext>
          </c:extLst>
        </c:ser>
        <c:ser>
          <c:idx val="3"/>
          <c:order val="3"/>
          <c:tx>
            <c:strRef>
              <c:f>'Pivot Table-Sub-category'!$E$4:$E$5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6-4579-B735-AC818328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762287"/>
        <c:axId val="1594120111"/>
      </c:barChart>
      <c:catAx>
        <c:axId val="159276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20111"/>
        <c:crosses val="autoZero"/>
        <c:auto val="1"/>
        <c:lblAlgn val="ctr"/>
        <c:lblOffset val="100"/>
        <c:noMultiLvlLbl val="0"/>
      </c:catAx>
      <c:valAx>
        <c:axId val="15941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62287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[Solution.xlsx]Pivot Table-State!PivotTable1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Number</a:t>
            </a:r>
            <a:r>
              <a:rPr lang="en-US" baseline="0">
                <a:solidFill>
                  <a:sysClr val="windowText" lastClr="000000"/>
                </a:solidFill>
              </a:rPr>
              <a:t> of Campaigns vs. Month of Year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Table-State'!$B$4:$B$5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B-47CA-9A1F-5E280B463EEF}"/>
            </c:ext>
          </c:extLst>
        </c:ser>
        <c:ser>
          <c:idx val="1"/>
          <c:order val="1"/>
          <c:tx>
            <c:strRef>
              <c:f>'Pivot Table-State'!$C$4:$C$5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B-47CA-9A1F-5E280B463EEF}"/>
            </c:ext>
          </c:extLst>
        </c:ser>
        <c:ser>
          <c:idx val="2"/>
          <c:order val="2"/>
          <c:tx>
            <c:strRef>
              <c:f>'Pivot Table-State'!$D$4:$D$5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Table-State'!$A$6:$A$18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B-47CA-9A1F-5E280B463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49151"/>
        <c:axId val="659549695"/>
      </c:lineChart>
      <c:catAx>
        <c:axId val="6569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Month of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9695"/>
        <c:crosses val="autoZero"/>
        <c:auto val="1"/>
        <c:lblAlgn val="ctr"/>
        <c:lblOffset val="100"/>
        <c:noMultiLvlLbl val="0"/>
      </c:catAx>
      <c:valAx>
        <c:axId val="65954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Bonus!$H$2:$H$14</c:f>
              <c:numCache>
                <c:formatCode>0.0%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9-4F28-82AC-AA0896197AA6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Bonus!$I$2:$I$14</c:f>
              <c:numCache>
                <c:formatCode>0.0%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9-4F28-82AC-AA0896197AA6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Bonus!$C$2:$C$14</c:f>
              <c:strCache>
                <c:ptCount val="13"/>
                <c:pt idx="1">
                  <c:v> Less than $1,000 </c:v>
                </c:pt>
                <c:pt idx="2">
                  <c:v> $1,000 to $4,999 </c:v>
                </c:pt>
                <c:pt idx="3">
                  <c:v> $5,000 to $9,999 </c:v>
                </c:pt>
                <c:pt idx="4">
                  <c:v> $10,000 to $14,999 </c:v>
                </c:pt>
                <c:pt idx="5">
                  <c:v> $15,000 to $19,999 </c:v>
                </c:pt>
                <c:pt idx="6">
                  <c:v> $20,000 to $24,999 </c:v>
                </c:pt>
                <c:pt idx="7">
                  <c:v> $25,000 to $29,999 </c:v>
                </c:pt>
                <c:pt idx="8">
                  <c:v> $30,000 to $34,999 </c:v>
                </c:pt>
                <c:pt idx="9">
                  <c:v> $35,000 to $39,999 </c:v>
                </c:pt>
                <c:pt idx="10">
                  <c:v> $40,000 to $44,999 </c:v>
                </c:pt>
                <c:pt idx="11">
                  <c:v> $45,000 to $49,999 </c:v>
                </c:pt>
                <c:pt idx="12">
                  <c:v> Greater than or equal to $50,000 </c:v>
                </c:pt>
              </c:strCache>
            </c:strRef>
          </c:cat>
          <c:val>
            <c:numRef>
              <c:f>Bonus!$J$2:$J$14</c:f>
              <c:numCache>
                <c:formatCode>0.0%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9-4F28-82AC-AA0896197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856927"/>
        <c:axId val="884931855"/>
      </c:lineChart>
      <c:catAx>
        <c:axId val="73085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31855"/>
        <c:crosses val="autoZero"/>
        <c:auto val="1"/>
        <c:lblAlgn val="ctr"/>
        <c:lblOffset val="100"/>
        <c:noMultiLvlLbl val="0"/>
      </c:catAx>
      <c:valAx>
        <c:axId val="8849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6927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Outcome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Bonus2!$G$1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Bonus2!$G$2:$G$42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0.875</c:v>
                </c:pt>
                <c:pt idx="14">
                  <c:v>0.66666666666666663</c:v>
                </c:pt>
                <c:pt idx="15">
                  <c:v>0.6628462273161414</c:v>
                </c:pt>
                <c:pt idx="16">
                  <c:v>0.64375000000000004</c:v>
                </c:pt>
                <c:pt idx="17">
                  <c:v>0.46703296703296704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6-4210-BCF1-06FF4957E901}"/>
            </c:ext>
          </c:extLst>
        </c:ser>
        <c:ser>
          <c:idx val="1"/>
          <c:order val="1"/>
          <c:tx>
            <c:strRef>
              <c:f>Bonus2!$H$1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Bonus2!$H$2:$H$42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0.125</c:v>
                </c:pt>
                <c:pt idx="14">
                  <c:v>3.3333333333333333E-2</c:v>
                </c:pt>
                <c:pt idx="15">
                  <c:v>0.33715377268385865</c:v>
                </c:pt>
                <c:pt idx="16">
                  <c:v>0.35625000000000001</c:v>
                </c:pt>
                <c:pt idx="17">
                  <c:v>0.43956043956043955</c:v>
                </c:pt>
                <c:pt idx="18">
                  <c:v>0.55000000000000004</c:v>
                </c:pt>
                <c:pt idx="19">
                  <c:v>0.42857142857142855</c:v>
                </c:pt>
                <c:pt idx="20">
                  <c:v>0.6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0.8571428571428571</c:v>
                </c:pt>
                <c:pt idx="35">
                  <c:v>0.82456140350877194</c:v>
                </c:pt>
                <c:pt idx="36">
                  <c:v>0.375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6-4210-BCF1-06FF4957E901}"/>
            </c:ext>
          </c:extLst>
        </c:ser>
        <c:ser>
          <c:idx val="2"/>
          <c:order val="2"/>
          <c:tx>
            <c:strRef>
              <c:f>Bonus2!$I$1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Bonus2!$B$2:$B$42</c:f>
              <c:strCache>
                <c:ptCount val="41"/>
                <c:pt idx="0">
                  <c:v>rock</c:v>
                </c:pt>
                <c:pt idx="1">
                  <c:v>documentary</c:v>
                </c:pt>
                <c:pt idx="2">
                  <c:v>hardware</c:v>
                </c:pt>
                <c:pt idx="3">
                  <c:v>tabletop games</c:v>
                </c:pt>
                <c:pt idx="4">
                  <c:v>shorts</c:v>
                </c:pt>
                <c:pt idx="5">
                  <c:v>television</c:v>
                </c:pt>
                <c:pt idx="6">
                  <c:v>nonfiction</c:v>
                </c:pt>
                <c:pt idx="7">
                  <c:v>classical music</c:v>
                </c:pt>
                <c:pt idx="8">
                  <c:v>electronic music</c:v>
                </c:pt>
                <c:pt idx="9">
                  <c:v>pop</c:v>
                </c:pt>
                <c:pt idx="10">
                  <c:v>small batch</c:v>
                </c:pt>
                <c:pt idx="11">
                  <c:v>metal</c:v>
                </c:pt>
                <c:pt idx="12">
                  <c:v>radio &amp; podcasts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jazz</c:v>
                </c:pt>
                <c:pt idx="25">
                  <c:v>mobile games</c:v>
                </c:pt>
                <c:pt idx="26">
                  <c:v>faith</c:v>
                </c:pt>
                <c:pt idx="27">
                  <c:v>children's books</c:v>
                </c:pt>
                <c:pt idx="28">
                  <c:v>fiction</c:v>
                </c:pt>
                <c:pt idx="29">
                  <c:v>restaurants</c:v>
                </c:pt>
                <c:pt idx="30">
                  <c:v>nature</c:v>
                </c:pt>
                <c:pt idx="31">
                  <c:v>people</c:v>
                </c:pt>
                <c:pt idx="32">
                  <c:v>places</c:v>
                </c:pt>
                <c:pt idx="33">
                  <c:v>gadgets</c:v>
                </c:pt>
                <c:pt idx="34">
                  <c:v>food trucks</c:v>
                </c:pt>
                <c:pt idx="35">
                  <c:v>translations</c:v>
                </c:pt>
                <c:pt idx="36">
                  <c:v>web</c:v>
                </c:pt>
                <c:pt idx="37">
                  <c:v>science fiction</c:v>
                </c:pt>
                <c:pt idx="38">
                  <c:v>audio</c:v>
                </c:pt>
                <c:pt idx="39">
                  <c:v>world music</c:v>
                </c:pt>
                <c:pt idx="40">
                  <c:v>art books</c:v>
                </c:pt>
              </c:strCache>
            </c:strRef>
          </c:cat>
          <c:val>
            <c:numRef>
              <c:f>Bonus2!$I$2:$I$42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  <c:pt idx="17">
                  <c:v>9.3406593406593408E-2</c:v>
                </c:pt>
                <c:pt idx="18">
                  <c:v>0</c:v>
                </c:pt>
                <c:pt idx="19">
                  <c:v>0.14285714285714285</c:v>
                </c:pt>
                <c:pt idx="20">
                  <c:v>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0.14285714285714285</c:v>
                </c:pt>
                <c:pt idx="35">
                  <c:v>0.17543859649122806</c:v>
                </c:pt>
                <c:pt idx="36">
                  <c:v>0.625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6-4210-BCF1-06FF4957E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588831"/>
        <c:axId val="1246597263"/>
      </c:barChart>
      <c:catAx>
        <c:axId val="742588831"/>
        <c:scaling>
          <c:orientation val="minMax"/>
        </c:scaling>
        <c:delete val="0"/>
        <c:axPos val="b"/>
        <c:title>
          <c:tx>
            <c:strRef>
              <c:f>Bonus2!$B$1</c:f>
              <c:strCache>
                <c:ptCount val="1"/>
                <c:pt idx="0">
                  <c:v>Sub-category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7263"/>
        <c:crosses val="autoZero"/>
        <c:auto val="1"/>
        <c:lblAlgn val="ctr"/>
        <c:lblOffset val="100"/>
        <c:noMultiLvlLbl val="0"/>
      </c:catAx>
      <c:valAx>
        <c:axId val="124659726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190499</xdr:rowOff>
    </xdr:from>
    <xdr:to>
      <xdr:col>18</xdr:col>
      <xdr:colOff>9525</xdr:colOff>
      <xdr:row>26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0B6775-9B6B-4120-A4E3-577D4ED88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0</xdr:rowOff>
    </xdr:from>
    <xdr:to>
      <xdr:col>22</xdr:col>
      <xdr:colOff>285750</xdr:colOff>
      <xdr:row>34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A5ABC5-6464-458F-B524-B4790B06E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17</xdr:col>
      <xdr:colOff>323850</xdr:colOff>
      <xdr:row>29</xdr:row>
      <xdr:rowOff>33338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854FB-5F45-4004-813B-37E00DCA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9</xdr:col>
      <xdr:colOff>676275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B1349-D1C1-452A-90C0-3BD1D690B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8</xdr:row>
      <xdr:rowOff>61912</xdr:rowOff>
    </xdr:from>
    <xdr:to>
      <xdr:col>8</xdr:col>
      <xdr:colOff>904875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638DD-FD6C-456F-810B-EE7EAA7F5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8.53283113426" createdVersion="6" refreshedVersion="6" minRefreshableVersion="3" recordCount="4114" xr:uid="{55017C8A-C560-4434-99EA-25597B663A5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cub Bholat" refreshedDate="43779.592296180555" createdVersion="6" refreshedVersion="6" minRefreshableVersion="3" recordCount="4114" xr:uid="{07C0074E-4D6E-41C0-86B2-4030DE40B42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C65-154E-4042-A693-168BF37974B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5A09F-CB96-4710-B707-969B4C4998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3FA9C-EA6E-43DF-BE2C-67013CFD35A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P2" sqref="P2"/>
    </sheetView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9.140625" bestFit="1" customWidth="1"/>
    <col min="16" max="16" width="32" bestFit="1" customWidth="1"/>
    <col min="17" max="17" width="20.5703125" bestFit="1" customWidth="1"/>
    <col min="18" max="18" width="26.28515625" bestFit="1" customWidth="1"/>
    <col min="19" max="19" width="41.28515625" bestFit="1" customWidth="1"/>
    <col min="20" max="20" width="3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IF(L2&gt;0,E2/L2,NA())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IF(L3&gt;0,E3/L3,NA())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30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IF(L67&gt;0,E67/L67,NA())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4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30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30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30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30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30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30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#N/A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#N/A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IF(L131&gt;0,E131/L131,NA())</f>
        <v>#N/A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#N/A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#N/A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#N/A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#N/A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#N/A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#N/A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#N/A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#N/A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#N/A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4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#N/A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#N/A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#N/A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#N/A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30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#N/A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#N/A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#N/A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#N/A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#N/A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#N/A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#N/A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#N/A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IF(L195&gt;0,E195/L195,NA())</f>
        <v>#N/A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#N/A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#N/A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#N/A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#N/A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#N/A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#N/A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#N/A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#N/A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#N/A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#N/A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#N/A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#N/A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#N/A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#N/A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#N/A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#N/A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#N/A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#N/A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4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3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30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IF(L259&gt;0,E259/L259,NA())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4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IF(L323&gt;0,E323/L323,NA())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30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30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IF(L387&gt;0,E387/L387,NA())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3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30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30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#N/A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#N/A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#N/A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#N/A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#N/A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#N/A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#N/A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IF(L451&gt;0,E451/L451,NA())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#N/A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#N/A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#N/A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#N/A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#N/A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#N/A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4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#N/A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#N/A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#N/A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30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4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#N/A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#N/A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#N/A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#N/A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#N/A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#N/A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#N/A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#N/A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30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#N/A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IF(L515&gt;0,E515/L515,NA())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#N/A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#N/A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#N/A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#N/A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#N/A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#N/A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#N/A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#N/A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#N/A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#N/A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IF(L579&gt;0,E579/L579,NA())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#N/A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#N/A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#N/A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#N/A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#N/A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#N/A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30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#N/A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#N/A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#N/A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#N/A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#N/A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#N/A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#N/A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3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#N/A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#N/A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#N/A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3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#N/A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#N/A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#N/A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IF(L643&gt;0,E643/L643,NA())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30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4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#N/A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30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IF(L707&gt;0,E707/L707,NA())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#N/A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#N/A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#N/A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#N/A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#N/A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#N/A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si="67"/>
        <v>#N/A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IF(L771&gt;0,E771/L771,NA())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#N/A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4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30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3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30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30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IF(L835&gt;0,E835/L835,NA())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30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30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#N/A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3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30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#N/A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IF(L899&gt;0,E899/L899,NA())</f>
        <v>#N/A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4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#N/A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30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#N/A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#N/A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30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#N/A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#N/A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30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30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#N/A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#N/A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#N/A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#N/A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#N/A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30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#N/A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30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#N/A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#N/A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30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IF(L963&gt;0,E963/L963,NA())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3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30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#N/A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60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3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30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30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IF(L1027&gt;0,E1027/L1027,NA())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#N/A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30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#N/A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#N/A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#N/A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#N/A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4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#N/A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#N/A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#N/A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#N/A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#N/A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#N/A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#N/A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#N/A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#N/A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30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#N/A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30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#N/A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#N/A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IF(L1091&gt;0,E1091/L1091,NA())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#N/A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3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30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#N/A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30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#N/A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#N/A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#N/A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#N/A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#N/A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#N/A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#N/A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#N/A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#N/A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IF(L1155&gt;0,E1155/L1155,NA())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#N/A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#N/A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#N/A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#N/A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#N/A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30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30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#N/A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#N/A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IF(L1219&gt;0,E1219/L1219,NA())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#N/A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#N/A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#N/A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#N/A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#N/A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#N/A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#N/A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3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30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4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30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IF(L1283&gt;0,E1283/L1283,NA())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30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30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#N/A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#N/A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3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30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#N/A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IF(L1347&gt;0,E1347/L1347,NA())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30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IF(L1411&gt;0,E1411/L1411,NA())</f>
        <v>#N/A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#N/A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#N/A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#N/A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#N/A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#N/A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#N/A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#N/A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#N/A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#N/A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#N/A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#N/A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#N/A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#N/A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#N/A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#N/A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#N/A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#N/A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30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#N/A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IF(L1475&gt;0,E1475/L1475,NA())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#N/A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#N/A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#N/A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#N/A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#N/A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#N/A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IF(L1539&gt;0,E1539/L1539,NA())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30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#N/A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#N/A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#N/A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#N/A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#N/A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30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#N/A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#N/A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30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#N/A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#N/A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#N/A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#N/A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#N/A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#N/A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#N/A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#N/A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#N/A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IF(L1603&gt;0,E1603/L1603,NA())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30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30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IF(L1667&gt;0,E1667/L1667,NA())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3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#N/A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30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30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#N/A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4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#N/A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#N/A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#N/A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#N/A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30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#N/A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30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#N/A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IF(L1731&gt;0,E1731/L1731,NA())</f>
        <v>#N/A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#N/A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#N/A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#N/A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#N/A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#N/A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#N/A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30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IF(L1795&gt;0,E1795/L1795,NA())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30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#N/A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#N/A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#N/A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30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IF(L1859&gt;0,E1859/L1859,NA())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#N/A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30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#N/A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#N/A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#N/A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#N/A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IF(L1923&gt;0,E1923/L1923,NA())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30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30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30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30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30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#N/A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IF(L1987&gt;0,E1987/L1987,NA())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#N/A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#N/A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#N/A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#N/A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30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30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IF(L2051&gt;0,E2051/L2051,NA())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30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30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IF(L2115&gt;0,E2115/L2115,NA())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3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#N/A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#N/A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30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30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30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30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IF(L2179&gt;0,E2179/L2179,NA())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30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IF(L2243&gt;0,E2243/L2243,NA())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3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IF(L2307&gt;0,E2307/L2307,NA())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30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30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30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30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#N/A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#N/A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#N/A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#N/A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#N/A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#N/A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#N/A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#N/A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#N/A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#N/A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#N/A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#N/A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#N/A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#N/A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IF(L2371&gt;0,E2371/L2371,NA())</f>
        <v>#N/A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#N/A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#N/A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30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#N/A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#N/A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#N/A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30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#N/A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#N/A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#N/A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#N/A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#N/A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#N/A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#N/A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#N/A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#N/A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#N/A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#N/A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30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#N/A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#N/A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30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30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#N/A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IF(L2435&gt;0,E2435/L2435,NA())</f>
        <v>#N/A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#N/A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#N/A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30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30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IF(L2499&gt;0,E2499/L2499,NA())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#N/A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#N/A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#N/A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#N/A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#N/A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#N/A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30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#N/A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#N/A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#N/A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#N/A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#N/A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30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IF(L2563&gt;0,E2563/L2563,NA())</f>
        <v>#N/A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#N/A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#N/A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#N/A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30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30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#N/A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#N/A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#N/A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#N/A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#N/A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#N/A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#N/A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#N/A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#N/A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#N/A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IF(L2627&gt;0,E2627/L2627,NA())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30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#N/A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4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30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#N/A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#N/A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IF(L2691&gt;0,E2691/L2691,NA())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#N/A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30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30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4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#N/A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#N/A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#N/A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30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IF(L2755&gt;0,E2755/L2755,NA())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#N/A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#N/A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#N/A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30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#N/A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#N/A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#N/A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30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4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30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30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IF(L2819&gt;0,E2819/L2819,NA())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4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#N/A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#N/A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30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#N/A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#N/A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#N/A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#N/A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4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#N/A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#N/A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#N/A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#N/A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30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IF(L2883&gt;0,E2883/L2883,NA())</f>
        <v>#N/A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#N/A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#N/A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#N/A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30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#N/A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IF(L2947&gt;0,E2947/L2947,NA())</f>
        <v>#N/A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#N/A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#N/A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#N/A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#N/A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#N/A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30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IF(L3011&gt;0,E3011/L3011,NA())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30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30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4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30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30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#N/A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#N/A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#N/A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#N/A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IF(L3075&gt;0,E3075/L3075,NA())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30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#N/A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#N/A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30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#N/A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#N/A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IF(L3139&gt;0,E3139/L3139,NA())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#N/A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#N/A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#N/A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4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30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30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30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30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4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30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30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#N/A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#N/A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3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IF(L3203&gt;0,E3203/L3203,NA())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#N/A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#N/A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30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30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IF(L3267&gt;0,E3267/L3267,NA())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4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30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30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30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IF(L3331&gt;0,E3331/L3331,NA())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30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IF(L3395&gt;0,E3395/L3395,NA())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30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30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IF(L3459&gt;0,E3459/L3459,NA())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30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30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30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IF(L3523&gt;0,E3523/L3523,NA())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IF(L3587&gt;0,E3587/L3587,NA())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30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#N/A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#N/A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60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#N/A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4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#N/A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3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IF(L3651&gt;0,E3651/L3651,NA())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30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4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30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3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30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IF(L3715&gt;0,E3715/L3715,NA())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#N/A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30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#N/A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#N/A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#N/A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30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30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30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IF(L3779&gt;0,E3779/L3779,NA())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#N/A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#N/A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#N/A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#N/A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4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IF(L3843&gt;0,E3843/L3843,NA())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#N/A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#N/A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#N/A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#N/A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#N/A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#N/A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#N/A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#N/A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#N/A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3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#N/A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#N/A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30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#N/A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#N/A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IF(L3907&gt;0,E3907/L3907,NA())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#N/A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#N/A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#N/A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#N/A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#N/A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#N/A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30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#N/A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#N/A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#N/A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#N/A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#N/A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3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#N/A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30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IF(L3971&gt;0,E3971/L3971,NA())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#N/A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#N/A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30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#N/A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30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#N/A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#N/A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30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#N/A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#N/A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#N/A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#N/A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IF(L4035&gt;0,E4035/L4035,NA())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30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#N/A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#N/A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#N/A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30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#N/A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#N/A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#N/A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#N/A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#N/A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#N/A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30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IF(L4099&gt;0,E4099/L4099,NA())</f>
        <v>#N/A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30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#N/A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#N/A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#N/A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30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#N/A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7D44A630-03FC-423E-9EEA-897ED2A3E924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79B7-A84F-426C-8D60-2AE871F340FB}">
  <dimension ref="A1:F14"/>
  <sheetViews>
    <sheetView workbookViewId="0">
      <selection activeCell="A16" sqref="A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8310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8320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8321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C752-A1E0-46B2-AE42-DA50D6D9B7C2}">
  <dimension ref="A1:F47"/>
  <sheetViews>
    <sheetView workbookViewId="0">
      <selection activeCell="D2" sqref="D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.7109375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8308</v>
      </c>
      <c r="B2" t="s">
        <v>8322</v>
      </c>
      <c r="D2" s="12" t="s">
        <v>8404</v>
      </c>
    </row>
    <row r="4" spans="1:6" x14ac:dyDescent="0.25">
      <c r="A4" s="8" t="s">
        <v>8310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C677-AAB4-4D51-AC49-5B2574AEDB05}">
  <dimension ref="A1:E18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5703125" bestFit="1" customWidth="1"/>
    <col min="7" max="7" width="15.5703125" bestFit="1" customWidth="1"/>
    <col min="8" max="8" width="18.5703125" bestFit="1" customWidth="1"/>
    <col min="9" max="9" width="20.5703125" bestFit="1" customWidth="1"/>
  </cols>
  <sheetData>
    <row r="1" spans="1:5" x14ac:dyDescent="0.25">
      <c r="A1" s="8" t="s">
        <v>8308</v>
      </c>
      <c r="B1" t="s">
        <v>8322</v>
      </c>
    </row>
    <row r="2" spans="1:5" x14ac:dyDescent="0.25">
      <c r="A2" s="8" t="s">
        <v>8379</v>
      </c>
      <c r="B2" t="s">
        <v>8322</v>
      </c>
      <c r="D2" s="12" t="s">
        <v>8380</v>
      </c>
    </row>
    <row r="4" spans="1:5" x14ac:dyDescent="0.25">
      <c r="A4" s="8" t="s">
        <v>8310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C174-9D6B-4529-80B2-19D3C3676672}">
  <dimension ref="A1:J14"/>
  <sheetViews>
    <sheetView workbookViewId="0">
      <selection sqref="A1:B1"/>
    </sheetView>
  </sheetViews>
  <sheetFormatPr defaultRowHeight="15" x14ac:dyDescent="0.25"/>
  <cols>
    <col min="1" max="2" width="10.42578125" style="13" customWidth="1"/>
    <col min="3" max="3" width="31.28515625" style="13" bestFit="1" customWidth="1"/>
    <col min="4" max="7" width="20.42578125" style="13" customWidth="1"/>
    <col min="8" max="8" width="20.85546875" style="13" bestFit="1" customWidth="1"/>
    <col min="9" max="10" width="20.42578125" style="13" customWidth="1"/>
    <col min="11" max="16384" width="9.140625" style="13"/>
  </cols>
  <sheetData>
    <row r="1" spans="1:10" x14ac:dyDescent="0.25">
      <c r="A1" s="33" t="s">
        <v>8389</v>
      </c>
      <c r="B1" s="33"/>
      <c r="C1" s="33" t="s">
        <v>8381</v>
      </c>
      <c r="D1" s="14" t="s">
        <v>8382</v>
      </c>
      <c r="E1" s="14" t="s">
        <v>8383</v>
      </c>
      <c r="F1" s="14" t="s">
        <v>8384</v>
      </c>
      <c r="G1" s="33" t="s">
        <v>8385</v>
      </c>
      <c r="H1" s="33" t="s">
        <v>8386</v>
      </c>
      <c r="I1" s="33" t="s">
        <v>8387</v>
      </c>
      <c r="J1" s="33" t="s">
        <v>8388</v>
      </c>
    </row>
    <row r="2" spans="1:10" x14ac:dyDescent="0.25">
      <c r="A2" s="14" t="s">
        <v>8390</v>
      </c>
      <c r="B2" s="14" t="s">
        <v>8391</v>
      </c>
      <c r="C2" s="33"/>
      <c r="D2" s="14" t="s">
        <v>8219</v>
      </c>
      <c r="E2" s="14" t="s">
        <v>8221</v>
      </c>
      <c r="F2" s="14" t="s">
        <v>8220</v>
      </c>
      <c r="G2" s="33"/>
      <c r="H2" s="33"/>
      <c r="I2" s="33"/>
      <c r="J2" s="33"/>
    </row>
    <row r="3" spans="1:10" x14ac:dyDescent="0.25">
      <c r="A3" s="17"/>
      <c r="B3" s="15">
        <f>A4-1</f>
        <v>999</v>
      </c>
      <c r="C3" s="15" t="s">
        <v>8392</v>
      </c>
      <c r="D3" s="14">
        <f>COUNTIFS(goal,"&lt;" &amp; $A4, state,"=" &amp; D$2)</f>
        <v>322</v>
      </c>
      <c r="E3" s="14">
        <f>COUNTIFS(goal,"&lt;" &amp; $A4, state,"=" &amp; E$2)</f>
        <v>113</v>
      </c>
      <c r="F3" s="14">
        <f>COUNTIFS(goal,"&lt;" &amp; $A4, state,"=" &amp; F$2)</f>
        <v>18</v>
      </c>
      <c r="G3" s="14">
        <f>SUM(D3:F3)</f>
        <v>453</v>
      </c>
      <c r="H3" s="16">
        <f>D3/$G3</f>
        <v>0.71081677704194257</v>
      </c>
      <c r="I3" s="16">
        <f t="shared" ref="I3:J3" si="0">E3/$G3</f>
        <v>0.24944812362030905</v>
      </c>
      <c r="J3" s="16">
        <f t="shared" si="0"/>
        <v>3.9735099337748346E-2</v>
      </c>
    </row>
    <row r="4" spans="1:10" x14ac:dyDescent="0.25">
      <c r="A4" s="15">
        <v>1000</v>
      </c>
      <c r="B4" s="15">
        <f>A5-1</f>
        <v>4999</v>
      </c>
      <c r="C4" s="15" t="s">
        <v>8393</v>
      </c>
      <c r="D4" s="14">
        <f>COUNTIFS(goal,"&lt;" &amp; $A5, state,"=" &amp; D$2) - SUM(D$3:D3)</f>
        <v>932</v>
      </c>
      <c r="E4" s="14">
        <f>COUNTIFS(goal,"&lt;" &amp; $A5, state,"=" &amp; E$2) - SUM(E$3:E3)</f>
        <v>420</v>
      </c>
      <c r="F4" s="14">
        <f>COUNTIFS(goal,"&lt;" &amp; $A5, state,"=" &amp; F$2) - SUM(F$3:F3)</f>
        <v>60</v>
      </c>
      <c r="G4" s="14">
        <f t="shared" ref="G4:G14" si="1">SUM(D4:F4)</f>
        <v>1412</v>
      </c>
      <c r="H4" s="16">
        <f t="shared" ref="H4:H14" si="2">D4/$G4</f>
        <v>0.66005665722379603</v>
      </c>
      <c r="I4" s="16">
        <f t="shared" ref="I4:I14" si="3">E4/$G4</f>
        <v>0.29745042492917845</v>
      </c>
      <c r="J4" s="16">
        <f t="shared" ref="J4:J14" si="4">F4/$G4</f>
        <v>4.2492917847025496E-2</v>
      </c>
    </row>
    <row r="5" spans="1:10" x14ac:dyDescent="0.25">
      <c r="A5" s="15">
        <v>5000</v>
      </c>
      <c r="B5" s="15">
        <f t="shared" ref="B5:B13" si="5">A6-1</f>
        <v>9999</v>
      </c>
      <c r="C5" s="15" t="s">
        <v>8394</v>
      </c>
      <c r="D5" s="14">
        <f>COUNTIFS(goal,"&lt;" &amp; $A6, state,"=" &amp; D$2) - SUM(D$3:D4)</f>
        <v>381</v>
      </c>
      <c r="E5" s="14">
        <f>COUNTIFS(goal,"&lt;" &amp; $A6, state,"=" &amp; E$2) - SUM(E$3:E4)</f>
        <v>283</v>
      </c>
      <c r="F5" s="14">
        <f>COUNTIFS(goal,"&lt;" &amp; $A6, state,"=" &amp; F$2) - SUM(F$3:F4)</f>
        <v>52</v>
      </c>
      <c r="G5" s="14">
        <f t="shared" si="1"/>
        <v>716</v>
      </c>
      <c r="H5" s="16">
        <f t="shared" si="2"/>
        <v>0.53212290502793291</v>
      </c>
      <c r="I5" s="16">
        <f t="shared" si="3"/>
        <v>0.39525139664804471</v>
      </c>
      <c r="J5" s="16">
        <f t="shared" si="4"/>
        <v>7.2625698324022353E-2</v>
      </c>
    </row>
    <row r="6" spans="1:10" x14ac:dyDescent="0.25">
      <c r="A6" s="15">
        <v>10000</v>
      </c>
      <c r="B6" s="15">
        <f t="shared" si="5"/>
        <v>14999</v>
      </c>
      <c r="C6" s="15" t="s">
        <v>8395</v>
      </c>
      <c r="D6" s="14">
        <f>COUNTIFS(goal,"&lt;" &amp; $A7, state,"=" &amp; D$2) - SUM(D$3:D5)</f>
        <v>168</v>
      </c>
      <c r="E6" s="14">
        <f>COUNTIFS(goal,"&lt;" &amp; $A7, state,"=" &amp; E$2) - SUM(E$3:E5)</f>
        <v>144</v>
      </c>
      <c r="F6" s="14">
        <f>COUNTIFS(goal,"&lt;" &amp; $A7, state,"=" &amp; F$2) - SUM(F$3:F5)</f>
        <v>40</v>
      </c>
      <c r="G6" s="14">
        <f t="shared" si="1"/>
        <v>352</v>
      </c>
      <c r="H6" s="16">
        <f t="shared" si="2"/>
        <v>0.47727272727272729</v>
      </c>
      <c r="I6" s="16">
        <f t="shared" si="3"/>
        <v>0.40909090909090912</v>
      </c>
      <c r="J6" s="16">
        <f t="shared" si="4"/>
        <v>0.11363636363636363</v>
      </c>
    </row>
    <row r="7" spans="1:10" x14ac:dyDescent="0.25">
      <c r="A7" s="15">
        <v>15000</v>
      </c>
      <c r="B7" s="15">
        <f t="shared" si="5"/>
        <v>19999</v>
      </c>
      <c r="C7" s="15" t="s">
        <v>8396</v>
      </c>
      <c r="D7" s="14">
        <f>COUNTIFS(goal,"&lt;" &amp; $A8, state,"=" &amp; D$2) - SUM(D$3:D6)</f>
        <v>94</v>
      </c>
      <c r="E7" s="14">
        <f>COUNTIFS(goal,"&lt;" &amp; $A8, state,"=" &amp; E$2) - SUM(E$3:E6)</f>
        <v>90</v>
      </c>
      <c r="F7" s="14">
        <f>COUNTIFS(goal,"&lt;" &amp; $A8, state,"=" &amp; F$2) - SUM(F$3:F6)</f>
        <v>17</v>
      </c>
      <c r="G7" s="14">
        <f t="shared" si="1"/>
        <v>201</v>
      </c>
      <c r="H7" s="16">
        <f t="shared" si="2"/>
        <v>0.46766169154228854</v>
      </c>
      <c r="I7" s="16">
        <f t="shared" si="3"/>
        <v>0.44776119402985076</v>
      </c>
      <c r="J7" s="16">
        <f t="shared" si="4"/>
        <v>8.45771144278607E-2</v>
      </c>
    </row>
    <row r="8" spans="1:10" x14ac:dyDescent="0.25">
      <c r="A8" s="15">
        <v>20000</v>
      </c>
      <c r="B8" s="15">
        <f t="shared" si="5"/>
        <v>24999</v>
      </c>
      <c r="C8" s="15" t="s">
        <v>8397</v>
      </c>
      <c r="D8" s="14">
        <f>COUNTIFS(goal,"&lt;" &amp; $A9, state,"=" &amp; D$2) - SUM(D$3:D7)</f>
        <v>62</v>
      </c>
      <c r="E8" s="14">
        <f>COUNTIFS(goal,"&lt;" &amp; $A9, state,"=" &amp; E$2) - SUM(E$3:E7)</f>
        <v>72</v>
      </c>
      <c r="F8" s="14">
        <f>COUNTIFS(goal,"&lt;" &amp; $A9, state,"=" &amp; F$2) - SUM(F$3:F7)</f>
        <v>14</v>
      </c>
      <c r="G8" s="14">
        <f t="shared" si="1"/>
        <v>148</v>
      </c>
      <c r="H8" s="16">
        <f t="shared" si="2"/>
        <v>0.41891891891891891</v>
      </c>
      <c r="I8" s="16">
        <f t="shared" si="3"/>
        <v>0.48648648648648651</v>
      </c>
      <c r="J8" s="16">
        <f t="shared" si="4"/>
        <v>9.45945945945946E-2</v>
      </c>
    </row>
    <row r="9" spans="1:10" x14ac:dyDescent="0.25">
      <c r="A9" s="15">
        <v>25000</v>
      </c>
      <c r="B9" s="15">
        <f t="shared" si="5"/>
        <v>29999</v>
      </c>
      <c r="C9" s="15" t="s">
        <v>8398</v>
      </c>
      <c r="D9" s="14">
        <f>COUNTIFS(goal,"&lt;" &amp; $A10, state,"=" &amp; D$2) - SUM(D$3:D8)</f>
        <v>55</v>
      </c>
      <c r="E9" s="14">
        <f>COUNTIFS(goal,"&lt;" &amp; $A10, state,"=" &amp; E$2) - SUM(E$3:E8)</f>
        <v>64</v>
      </c>
      <c r="F9" s="14">
        <f>COUNTIFS(goal,"&lt;" &amp; $A10, state,"=" &amp; F$2) - SUM(F$3:F8)</f>
        <v>18</v>
      </c>
      <c r="G9" s="14">
        <f t="shared" si="1"/>
        <v>137</v>
      </c>
      <c r="H9" s="16">
        <f t="shared" si="2"/>
        <v>0.40145985401459855</v>
      </c>
      <c r="I9" s="16">
        <f t="shared" si="3"/>
        <v>0.46715328467153283</v>
      </c>
      <c r="J9" s="16">
        <f t="shared" si="4"/>
        <v>0.13138686131386862</v>
      </c>
    </row>
    <row r="10" spans="1:10" x14ac:dyDescent="0.25">
      <c r="A10" s="15">
        <v>30000</v>
      </c>
      <c r="B10" s="15">
        <f t="shared" si="5"/>
        <v>34999</v>
      </c>
      <c r="C10" s="15" t="s">
        <v>8399</v>
      </c>
      <c r="D10" s="14">
        <f>COUNTIFS(goal,"&lt;" &amp; $A11, state,"=" &amp; D$2) - SUM(D$3:D9)</f>
        <v>32</v>
      </c>
      <c r="E10" s="14">
        <f>COUNTIFS(goal,"&lt;" &amp; $A11, state,"=" &amp; E$2) - SUM(E$3:E9)</f>
        <v>37</v>
      </c>
      <c r="F10" s="14">
        <f>COUNTIFS(goal,"&lt;" &amp; $A11, state,"=" &amp; F$2) - SUM(F$3:F9)</f>
        <v>13</v>
      </c>
      <c r="G10" s="14">
        <f t="shared" si="1"/>
        <v>82</v>
      </c>
      <c r="H10" s="16">
        <f t="shared" si="2"/>
        <v>0.3902439024390244</v>
      </c>
      <c r="I10" s="16">
        <f t="shared" si="3"/>
        <v>0.45121951219512196</v>
      </c>
      <c r="J10" s="16">
        <f t="shared" si="4"/>
        <v>0.15853658536585366</v>
      </c>
    </row>
    <row r="11" spans="1:10" x14ac:dyDescent="0.25">
      <c r="A11" s="15">
        <v>35000</v>
      </c>
      <c r="B11" s="15">
        <f t="shared" si="5"/>
        <v>39999</v>
      </c>
      <c r="C11" s="15" t="s">
        <v>8400</v>
      </c>
      <c r="D11" s="14">
        <f>COUNTIFS(goal,"&lt;" &amp; $A12, state,"=" &amp; D$2) - SUM(D$3:D10)</f>
        <v>26</v>
      </c>
      <c r="E11" s="14">
        <f>COUNTIFS(goal,"&lt;" &amp; $A12, state,"=" &amp; E$2) - SUM(E$3:E10)</f>
        <v>22</v>
      </c>
      <c r="F11" s="14">
        <f>COUNTIFS(goal,"&lt;" &amp; $A12, state,"=" &amp; F$2) - SUM(F$3:F10)</f>
        <v>7</v>
      </c>
      <c r="G11" s="14">
        <f t="shared" si="1"/>
        <v>55</v>
      </c>
      <c r="H11" s="16">
        <f t="shared" si="2"/>
        <v>0.47272727272727272</v>
      </c>
      <c r="I11" s="16">
        <f t="shared" si="3"/>
        <v>0.4</v>
      </c>
      <c r="J11" s="16">
        <f t="shared" si="4"/>
        <v>0.12727272727272726</v>
      </c>
    </row>
    <row r="12" spans="1:10" x14ac:dyDescent="0.25">
      <c r="A12" s="15">
        <v>40000</v>
      </c>
      <c r="B12" s="15">
        <f t="shared" si="5"/>
        <v>44999</v>
      </c>
      <c r="C12" s="15" t="s">
        <v>8401</v>
      </c>
      <c r="D12" s="14">
        <f>COUNTIFS(goal,"&lt;" &amp; $A13, state,"=" &amp; D$2) - SUM(D$3:D11)</f>
        <v>21</v>
      </c>
      <c r="E12" s="14">
        <f>COUNTIFS(goal,"&lt;" &amp; $A13, state,"=" &amp; E$2) - SUM(E$3:E11)</f>
        <v>16</v>
      </c>
      <c r="F12" s="14">
        <f>COUNTIFS(goal,"&lt;" &amp; $A13, state,"=" &amp; F$2) - SUM(F$3:F11)</f>
        <v>6</v>
      </c>
      <c r="G12" s="14">
        <f t="shared" si="1"/>
        <v>43</v>
      </c>
      <c r="H12" s="16">
        <f t="shared" si="2"/>
        <v>0.48837209302325579</v>
      </c>
      <c r="I12" s="16">
        <f t="shared" si="3"/>
        <v>0.37209302325581395</v>
      </c>
      <c r="J12" s="16">
        <f t="shared" si="4"/>
        <v>0.13953488372093023</v>
      </c>
    </row>
    <row r="13" spans="1:10" x14ac:dyDescent="0.25">
      <c r="A13" s="15">
        <v>45000</v>
      </c>
      <c r="B13" s="15">
        <f t="shared" si="5"/>
        <v>49999</v>
      </c>
      <c r="C13" s="15" t="s">
        <v>8402</v>
      </c>
      <c r="D13" s="14">
        <f>COUNTIFS(goal,"&lt;" &amp; $A14, state,"=" &amp; D$2) - SUM(D$3:D12)</f>
        <v>6</v>
      </c>
      <c r="E13" s="14">
        <f>COUNTIFS(goal,"&lt;" &amp; $A14, state,"=" &amp; E$2) - SUM(E$3:E12)</f>
        <v>11</v>
      </c>
      <c r="F13" s="14">
        <f>COUNTIFS(goal,"&lt;" &amp; $A14, state,"=" &amp; F$2) - SUM(F$3:F12)</f>
        <v>4</v>
      </c>
      <c r="G13" s="14">
        <f t="shared" si="1"/>
        <v>21</v>
      </c>
      <c r="H13" s="16">
        <f t="shared" si="2"/>
        <v>0.2857142857142857</v>
      </c>
      <c r="I13" s="16">
        <f t="shared" si="3"/>
        <v>0.52380952380952384</v>
      </c>
      <c r="J13" s="16">
        <f t="shared" si="4"/>
        <v>0.19047619047619047</v>
      </c>
    </row>
    <row r="14" spans="1:10" x14ac:dyDescent="0.25">
      <c r="A14" s="15">
        <v>50000</v>
      </c>
      <c r="B14" s="17"/>
      <c r="C14" s="15" t="s">
        <v>8403</v>
      </c>
      <c r="D14" s="14">
        <f>COUNTIFS(goal,"&gt;=" &amp; $A14, state,"=" &amp; D$2)</f>
        <v>86</v>
      </c>
      <c r="E14" s="14">
        <f>COUNTIFS(goal,"&gt;=" &amp; $A14, state,"=" &amp; E$2)</f>
        <v>258</v>
      </c>
      <c r="F14" s="14">
        <f>COUNTIFS(goal,"&gt;=" &amp; $A14, state,"=" &amp; F$2)</f>
        <v>100</v>
      </c>
      <c r="G14" s="14">
        <f t="shared" si="1"/>
        <v>444</v>
      </c>
      <c r="H14" s="16">
        <f t="shared" si="2"/>
        <v>0.19369369369369369</v>
      </c>
      <c r="I14" s="16">
        <f t="shared" si="3"/>
        <v>0.58108108108108103</v>
      </c>
      <c r="J14" s="16">
        <f t="shared" si="4"/>
        <v>0.22522522522522523</v>
      </c>
    </row>
  </sheetData>
  <mergeCells count="6">
    <mergeCell ref="A1:B1"/>
    <mergeCell ref="G1:G2"/>
    <mergeCell ref="H1:H2"/>
    <mergeCell ref="I1:I2"/>
    <mergeCell ref="J1:J2"/>
    <mergeCell ref="C1:C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9293A-FD2D-4DB8-BEFD-31D7B5476AB6}">
  <dimension ref="A1:K42"/>
  <sheetViews>
    <sheetView workbookViewId="0"/>
  </sheetViews>
  <sheetFormatPr defaultRowHeight="15" x14ac:dyDescent="0.25"/>
  <cols>
    <col min="1" max="9" width="21.140625" style="13" customWidth="1"/>
    <col min="10" max="10" width="9.140625" style="13"/>
    <col min="11" max="11" width="20.85546875" style="13" bestFit="1" customWidth="1"/>
    <col min="12" max="16384" width="9.140625" style="13"/>
  </cols>
  <sheetData>
    <row r="1" spans="1:11" x14ac:dyDescent="0.25">
      <c r="A1" s="25" t="s">
        <v>8308</v>
      </c>
      <c r="B1" s="26" t="s">
        <v>8405</v>
      </c>
      <c r="C1" s="27" t="s">
        <v>8219</v>
      </c>
      <c r="D1" s="25" t="s">
        <v>8221</v>
      </c>
      <c r="E1" s="28" t="s">
        <v>8220</v>
      </c>
      <c r="F1" s="29" t="s">
        <v>8385</v>
      </c>
      <c r="G1" s="27" t="s">
        <v>8386</v>
      </c>
      <c r="H1" s="25" t="s">
        <v>8387</v>
      </c>
      <c r="I1" s="28" t="s">
        <v>8388</v>
      </c>
      <c r="K1" s="30" t="s">
        <v>8406</v>
      </c>
    </row>
    <row r="2" spans="1:11" x14ac:dyDescent="0.25">
      <c r="A2" s="14" t="s">
        <v>8316</v>
      </c>
      <c r="B2" s="19" t="s">
        <v>8352</v>
      </c>
      <c r="C2" s="20">
        <f t="shared" ref="C2:E21" si="0">COUNTIFS(subcategory,"="&amp;$B2,state,"="&amp;C$1)</f>
        <v>260</v>
      </c>
      <c r="D2" s="14">
        <f t="shared" si="0"/>
        <v>0</v>
      </c>
      <c r="E2" s="23">
        <f t="shared" si="0"/>
        <v>0</v>
      </c>
      <c r="F2" s="22">
        <f t="shared" ref="F2:F42" si="1">SUM(C2:E2)</f>
        <v>260</v>
      </c>
      <c r="G2" s="21">
        <f t="shared" ref="G2:G42" si="2">C2/$F2</f>
        <v>1</v>
      </c>
      <c r="H2" s="18">
        <f t="shared" ref="H2:H42" si="3">D2/$F2</f>
        <v>0</v>
      </c>
      <c r="I2" s="24">
        <f t="shared" ref="I2:I42" si="4">E2/$F2</f>
        <v>0</v>
      </c>
      <c r="K2" s="31" t="s">
        <v>8386</v>
      </c>
    </row>
    <row r="3" spans="1:11" x14ac:dyDescent="0.25">
      <c r="A3" s="14" t="s">
        <v>8313</v>
      </c>
      <c r="B3" s="19" t="s">
        <v>8329</v>
      </c>
      <c r="C3" s="20">
        <f t="shared" si="0"/>
        <v>180</v>
      </c>
      <c r="D3" s="14">
        <f t="shared" si="0"/>
        <v>0</v>
      </c>
      <c r="E3" s="23">
        <f t="shared" si="0"/>
        <v>0</v>
      </c>
      <c r="F3" s="22">
        <f t="shared" si="1"/>
        <v>180</v>
      </c>
      <c r="G3" s="21">
        <f t="shared" si="2"/>
        <v>1</v>
      </c>
      <c r="H3" s="18">
        <f t="shared" si="3"/>
        <v>0</v>
      </c>
      <c r="I3" s="24">
        <f t="shared" si="4"/>
        <v>0</v>
      </c>
      <c r="K3" s="31" t="s">
        <v>8387</v>
      </c>
    </row>
    <row r="4" spans="1:11" x14ac:dyDescent="0.25">
      <c r="A4" s="14" t="s">
        <v>8318</v>
      </c>
      <c r="B4" s="19" t="s">
        <v>8336</v>
      </c>
      <c r="C4" s="20">
        <f t="shared" si="0"/>
        <v>140</v>
      </c>
      <c r="D4" s="14">
        <f t="shared" si="0"/>
        <v>0</v>
      </c>
      <c r="E4" s="23">
        <f t="shared" si="0"/>
        <v>0</v>
      </c>
      <c r="F4" s="22">
        <f t="shared" si="1"/>
        <v>140</v>
      </c>
      <c r="G4" s="21">
        <f t="shared" si="2"/>
        <v>1</v>
      </c>
      <c r="H4" s="18">
        <f t="shared" si="3"/>
        <v>0</v>
      </c>
      <c r="I4" s="24">
        <f t="shared" si="4"/>
        <v>0</v>
      </c>
      <c r="K4" s="31" t="s">
        <v>8385</v>
      </c>
    </row>
    <row r="5" spans="1:11" x14ac:dyDescent="0.25">
      <c r="A5" s="14" t="s">
        <v>8320</v>
      </c>
      <c r="B5" s="19" t="s">
        <v>8358</v>
      </c>
      <c r="C5" s="20">
        <f t="shared" si="0"/>
        <v>80</v>
      </c>
      <c r="D5" s="14">
        <f t="shared" si="0"/>
        <v>0</v>
      </c>
      <c r="E5" s="23">
        <f t="shared" si="0"/>
        <v>0</v>
      </c>
      <c r="F5" s="22">
        <f t="shared" si="1"/>
        <v>80</v>
      </c>
      <c r="G5" s="21">
        <f t="shared" si="2"/>
        <v>1</v>
      </c>
      <c r="H5" s="18">
        <f t="shared" si="3"/>
        <v>0</v>
      </c>
      <c r="I5" s="24">
        <f t="shared" si="4"/>
        <v>0</v>
      </c>
      <c r="K5" s="31" t="s">
        <v>8308</v>
      </c>
    </row>
    <row r="6" spans="1:11" x14ac:dyDescent="0.25">
      <c r="A6" s="14" t="s">
        <v>8313</v>
      </c>
      <c r="B6" s="19" t="s">
        <v>8354</v>
      </c>
      <c r="C6" s="20">
        <f t="shared" si="0"/>
        <v>60</v>
      </c>
      <c r="D6" s="14">
        <f t="shared" si="0"/>
        <v>0</v>
      </c>
      <c r="E6" s="23">
        <f t="shared" si="0"/>
        <v>0</v>
      </c>
      <c r="F6" s="22">
        <f t="shared" si="1"/>
        <v>60</v>
      </c>
      <c r="G6" s="21">
        <f t="shared" si="2"/>
        <v>1</v>
      </c>
      <c r="H6" s="18">
        <f t="shared" si="3"/>
        <v>0</v>
      </c>
      <c r="I6" s="24">
        <f t="shared" si="4"/>
        <v>0</v>
      </c>
    </row>
    <row r="7" spans="1:11" x14ac:dyDescent="0.25">
      <c r="A7" s="14" t="s">
        <v>8313</v>
      </c>
      <c r="B7" s="19" t="s">
        <v>8359</v>
      </c>
      <c r="C7" s="20">
        <f t="shared" si="0"/>
        <v>60</v>
      </c>
      <c r="D7" s="14">
        <f t="shared" si="0"/>
        <v>0</v>
      </c>
      <c r="E7" s="23">
        <f t="shared" si="0"/>
        <v>0</v>
      </c>
      <c r="F7" s="22">
        <f t="shared" si="1"/>
        <v>60</v>
      </c>
      <c r="G7" s="21">
        <f t="shared" si="2"/>
        <v>1</v>
      </c>
      <c r="H7" s="18">
        <f t="shared" si="3"/>
        <v>0</v>
      </c>
      <c r="I7" s="24">
        <f t="shared" si="4"/>
        <v>0</v>
      </c>
      <c r="K7" s="32" t="s">
        <v>8407</v>
      </c>
    </row>
    <row r="8" spans="1:11" x14ac:dyDescent="0.25">
      <c r="A8" s="14" t="s">
        <v>8317</v>
      </c>
      <c r="B8" s="19" t="s">
        <v>8344</v>
      </c>
      <c r="C8" s="20">
        <f t="shared" si="0"/>
        <v>60</v>
      </c>
      <c r="D8" s="14">
        <f t="shared" si="0"/>
        <v>0</v>
      </c>
      <c r="E8" s="23">
        <f t="shared" si="0"/>
        <v>0</v>
      </c>
      <c r="F8" s="22">
        <f t="shared" si="1"/>
        <v>60</v>
      </c>
      <c r="G8" s="21">
        <f t="shared" si="2"/>
        <v>1</v>
      </c>
      <c r="H8" s="18">
        <f t="shared" si="3"/>
        <v>0</v>
      </c>
      <c r="I8" s="24">
        <f t="shared" si="4"/>
        <v>0</v>
      </c>
    </row>
    <row r="9" spans="1:11" x14ac:dyDescent="0.25">
      <c r="A9" s="14" t="s">
        <v>8316</v>
      </c>
      <c r="B9" s="19" t="s">
        <v>8328</v>
      </c>
      <c r="C9" s="20">
        <f t="shared" si="0"/>
        <v>40</v>
      </c>
      <c r="D9" s="14">
        <f t="shared" si="0"/>
        <v>0</v>
      </c>
      <c r="E9" s="23">
        <f t="shared" si="0"/>
        <v>0</v>
      </c>
      <c r="F9" s="22">
        <f t="shared" si="1"/>
        <v>40</v>
      </c>
      <c r="G9" s="21">
        <f t="shared" si="2"/>
        <v>1</v>
      </c>
      <c r="H9" s="18">
        <f t="shared" si="3"/>
        <v>0</v>
      </c>
      <c r="I9" s="24">
        <f t="shared" si="4"/>
        <v>0</v>
      </c>
    </row>
    <row r="10" spans="1:11" x14ac:dyDescent="0.25">
      <c r="A10" s="14" t="s">
        <v>8316</v>
      </c>
      <c r="B10" s="19" t="s">
        <v>8331</v>
      </c>
      <c r="C10" s="20">
        <f t="shared" si="0"/>
        <v>40</v>
      </c>
      <c r="D10" s="14">
        <f t="shared" si="0"/>
        <v>0</v>
      </c>
      <c r="E10" s="23">
        <f t="shared" si="0"/>
        <v>0</v>
      </c>
      <c r="F10" s="22">
        <f t="shared" si="1"/>
        <v>40</v>
      </c>
      <c r="G10" s="21">
        <f t="shared" si="2"/>
        <v>1</v>
      </c>
      <c r="H10" s="18">
        <f t="shared" si="3"/>
        <v>0</v>
      </c>
      <c r="I10" s="24">
        <f t="shared" si="4"/>
        <v>0</v>
      </c>
    </row>
    <row r="11" spans="1:11" x14ac:dyDescent="0.25">
      <c r="A11" s="14" t="s">
        <v>8316</v>
      </c>
      <c r="B11" s="19" t="s">
        <v>8349</v>
      </c>
      <c r="C11" s="20">
        <f t="shared" si="0"/>
        <v>40</v>
      </c>
      <c r="D11" s="14">
        <f t="shared" si="0"/>
        <v>0</v>
      </c>
      <c r="E11" s="23">
        <f t="shared" si="0"/>
        <v>0</v>
      </c>
      <c r="F11" s="22">
        <f t="shared" si="1"/>
        <v>40</v>
      </c>
      <c r="G11" s="21">
        <f t="shared" si="2"/>
        <v>1</v>
      </c>
      <c r="H11" s="18">
        <f t="shared" si="3"/>
        <v>0</v>
      </c>
      <c r="I11" s="24">
        <f t="shared" si="4"/>
        <v>0</v>
      </c>
    </row>
    <row r="12" spans="1:11" x14ac:dyDescent="0.25">
      <c r="A12" s="14" t="s">
        <v>8314</v>
      </c>
      <c r="B12" s="19" t="s">
        <v>8355</v>
      </c>
      <c r="C12" s="20">
        <f t="shared" si="0"/>
        <v>34</v>
      </c>
      <c r="D12" s="14">
        <f t="shared" si="0"/>
        <v>0</v>
      </c>
      <c r="E12" s="23">
        <f t="shared" si="0"/>
        <v>0</v>
      </c>
      <c r="F12" s="22">
        <f t="shared" si="1"/>
        <v>34</v>
      </c>
      <c r="G12" s="21">
        <f t="shared" si="2"/>
        <v>1</v>
      </c>
      <c r="H12" s="18">
        <f t="shared" si="3"/>
        <v>0</v>
      </c>
      <c r="I12" s="24">
        <f t="shared" si="4"/>
        <v>0</v>
      </c>
    </row>
    <row r="13" spans="1:11" x14ac:dyDescent="0.25">
      <c r="A13" s="14" t="s">
        <v>8316</v>
      </c>
      <c r="B13" s="19" t="s">
        <v>8340</v>
      </c>
      <c r="C13" s="20">
        <f t="shared" si="0"/>
        <v>20</v>
      </c>
      <c r="D13" s="14">
        <f t="shared" si="0"/>
        <v>0</v>
      </c>
      <c r="E13" s="23">
        <f t="shared" si="0"/>
        <v>0</v>
      </c>
      <c r="F13" s="22">
        <f t="shared" si="1"/>
        <v>20</v>
      </c>
      <c r="G13" s="21">
        <f t="shared" si="2"/>
        <v>1</v>
      </c>
      <c r="H13" s="18">
        <f t="shared" si="3"/>
        <v>0</v>
      </c>
      <c r="I13" s="24">
        <f t="shared" si="4"/>
        <v>0</v>
      </c>
    </row>
    <row r="14" spans="1:11" x14ac:dyDescent="0.25">
      <c r="A14" s="14" t="s">
        <v>8317</v>
      </c>
      <c r="B14" s="19" t="s">
        <v>8350</v>
      </c>
      <c r="C14" s="20">
        <f t="shared" si="0"/>
        <v>20</v>
      </c>
      <c r="D14" s="14">
        <f t="shared" si="0"/>
        <v>0</v>
      </c>
      <c r="E14" s="23">
        <f t="shared" si="0"/>
        <v>0</v>
      </c>
      <c r="F14" s="22">
        <f t="shared" si="1"/>
        <v>20</v>
      </c>
      <c r="G14" s="21">
        <f t="shared" si="2"/>
        <v>1</v>
      </c>
      <c r="H14" s="18">
        <f t="shared" si="3"/>
        <v>0</v>
      </c>
      <c r="I14" s="24">
        <f t="shared" si="4"/>
        <v>0</v>
      </c>
    </row>
    <row r="15" spans="1:11" x14ac:dyDescent="0.25">
      <c r="A15" s="14" t="s">
        <v>8316</v>
      </c>
      <c r="B15" s="19" t="s">
        <v>8337</v>
      </c>
      <c r="C15" s="20">
        <f t="shared" si="0"/>
        <v>140</v>
      </c>
      <c r="D15" s="14">
        <f t="shared" si="0"/>
        <v>20</v>
      </c>
      <c r="E15" s="23">
        <f t="shared" si="0"/>
        <v>0</v>
      </c>
      <c r="F15" s="22">
        <f t="shared" si="1"/>
        <v>160</v>
      </c>
      <c r="G15" s="21">
        <f t="shared" si="2"/>
        <v>0.875</v>
      </c>
      <c r="H15" s="18">
        <f t="shared" si="3"/>
        <v>0.125</v>
      </c>
      <c r="I15" s="24">
        <f t="shared" si="4"/>
        <v>0</v>
      </c>
    </row>
    <row r="16" spans="1:11" x14ac:dyDescent="0.25">
      <c r="A16" s="14" t="s">
        <v>8318</v>
      </c>
      <c r="B16" s="19" t="s">
        <v>8356</v>
      </c>
      <c r="C16" s="20">
        <f t="shared" si="0"/>
        <v>40</v>
      </c>
      <c r="D16" s="14">
        <f t="shared" si="0"/>
        <v>2</v>
      </c>
      <c r="E16" s="23">
        <f t="shared" si="0"/>
        <v>18</v>
      </c>
      <c r="F16" s="22">
        <f t="shared" si="1"/>
        <v>60</v>
      </c>
      <c r="G16" s="21">
        <f t="shared" si="2"/>
        <v>0.66666666666666663</v>
      </c>
      <c r="H16" s="18">
        <f t="shared" si="3"/>
        <v>3.3333333333333333E-2</v>
      </c>
      <c r="I16" s="24">
        <f t="shared" si="4"/>
        <v>0.3</v>
      </c>
    </row>
    <row r="17" spans="1:9" x14ac:dyDescent="0.25">
      <c r="A17" s="14" t="s">
        <v>8319</v>
      </c>
      <c r="B17" s="19" t="s">
        <v>8348</v>
      </c>
      <c r="C17" s="20">
        <f t="shared" si="0"/>
        <v>694</v>
      </c>
      <c r="D17" s="14">
        <f t="shared" si="0"/>
        <v>353</v>
      </c>
      <c r="E17" s="23">
        <f t="shared" si="0"/>
        <v>0</v>
      </c>
      <c r="F17" s="22">
        <f t="shared" si="1"/>
        <v>1047</v>
      </c>
      <c r="G17" s="21">
        <f t="shared" si="2"/>
        <v>0.6628462273161414</v>
      </c>
      <c r="H17" s="18">
        <f t="shared" si="3"/>
        <v>0.33715377268385865</v>
      </c>
      <c r="I17" s="24">
        <f t="shared" si="4"/>
        <v>0</v>
      </c>
    </row>
    <row r="18" spans="1:9" x14ac:dyDescent="0.25">
      <c r="A18" s="14" t="s">
        <v>8321</v>
      </c>
      <c r="B18" s="19" t="s">
        <v>8346</v>
      </c>
      <c r="C18" s="20">
        <f t="shared" si="0"/>
        <v>103</v>
      </c>
      <c r="D18" s="14">
        <f t="shared" si="0"/>
        <v>57</v>
      </c>
      <c r="E18" s="23">
        <f t="shared" si="0"/>
        <v>0</v>
      </c>
      <c r="F18" s="22">
        <f t="shared" si="1"/>
        <v>160</v>
      </c>
      <c r="G18" s="21">
        <f t="shared" si="2"/>
        <v>0.64375000000000004</v>
      </c>
      <c r="H18" s="18">
        <f t="shared" si="3"/>
        <v>0.35625000000000001</v>
      </c>
      <c r="I18" s="24">
        <f t="shared" si="4"/>
        <v>0</v>
      </c>
    </row>
    <row r="19" spans="1:9" x14ac:dyDescent="0.25">
      <c r="A19" s="14" t="s">
        <v>8319</v>
      </c>
      <c r="B19" s="19" t="s">
        <v>8357</v>
      </c>
      <c r="C19" s="20">
        <f t="shared" si="0"/>
        <v>85</v>
      </c>
      <c r="D19" s="14">
        <f t="shared" si="0"/>
        <v>80</v>
      </c>
      <c r="E19" s="23">
        <f t="shared" si="0"/>
        <v>17</v>
      </c>
      <c r="F19" s="22">
        <f t="shared" si="1"/>
        <v>182</v>
      </c>
      <c r="G19" s="21">
        <f t="shared" si="2"/>
        <v>0.46703296703296704</v>
      </c>
      <c r="H19" s="18">
        <f t="shared" si="3"/>
        <v>0.43956043956043955</v>
      </c>
      <c r="I19" s="24">
        <f t="shared" si="4"/>
        <v>9.3406593406593408E-2</v>
      </c>
    </row>
    <row r="20" spans="1:9" x14ac:dyDescent="0.25">
      <c r="A20" s="14" t="s">
        <v>8318</v>
      </c>
      <c r="B20" s="19" t="s">
        <v>8339</v>
      </c>
      <c r="C20" s="20">
        <f t="shared" si="0"/>
        <v>9</v>
      </c>
      <c r="D20" s="14">
        <f t="shared" si="0"/>
        <v>11</v>
      </c>
      <c r="E20" s="23">
        <f t="shared" si="0"/>
        <v>0</v>
      </c>
      <c r="F20" s="22">
        <f t="shared" si="1"/>
        <v>20</v>
      </c>
      <c r="G20" s="21">
        <f t="shared" si="2"/>
        <v>0.45</v>
      </c>
      <c r="H20" s="18">
        <f t="shared" si="3"/>
        <v>0.55000000000000004</v>
      </c>
      <c r="I20" s="24">
        <f t="shared" si="4"/>
        <v>0</v>
      </c>
    </row>
    <row r="21" spans="1:9" x14ac:dyDescent="0.25">
      <c r="A21" s="14" t="s">
        <v>8319</v>
      </c>
      <c r="B21" s="19" t="s">
        <v>8342</v>
      </c>
      <c r="C21" s="20">
        <f t="shared" si="0"/>
        <v>60</v>
      </c>
      <c r="D21" s="14">
        <f t="shared" si="0"/>
        <v>60</v>
      </c>
      <c r="E21" s="23">
        <f t="shared" si="0"/>
        <v>20</v>
      </c>
      <c r="F21" s="22">
        <f t="shared" si="1"/>
        <v>140</v>
      </c>
      <c r="G21" s="21">
        <f t="shared" si="2"/>
        <v>0.42857142857142855</v>
      </c>
      <c r="H21" s="18">
        <f t="shared" si="3"/>
        <v>0.42857142857142855</v>
      </c>
      <c r="I21" s="24">
        <f t="shared" si="4"/>
        <v>0.14285714285714285</v>
      </c>
    </row>
    <row r="22" spans="1:9" x14ac:dyDescent="0.25">
      <c r="A22" s="14" t="s">
        <v>8318</v>
      </c>
      <c r="B22" s="19" t="s">
        <v>8362</v>
      </c>
      <c r="C22" s="20">
        <f t="shared" ref="C22:E42" si="5">COUNTIFS(subcategory,"="&amp;$B22,state,"="&amp;C$1)</f>
        <v>20</v>
      </c>
      <c r="D22" s="14">
        <f t="shared" si="5"/>
        <v>120</v>
      </c>
      <c r="E22" s="23">
        <f t="shared" si="5"/>
        <v>60</v>
      </c>
      <c r="F22" s="22">
        <f t="shared" si="1"/>
        <v>200</v>
      </c>
      <c r="G22" s="21">
        <f t="shared" si="2"/>
        <v>0.1</v>
      </c>
      <c r="H22" s="18">
        <f t="shared" si="3"/>
        <v>0.6</v>
      </c>
      <c r="I22" s="24">
        <f t="shared" si="4"/>
        <v>0.3</v>
      </c>
    </row>
    <row r="23" spans="1:9" x14ac:dyDescent="0.25">
      <c r="A23" s="14" t="s">
        <v>8313</v>
      </c>
      <c r="B23" s="19" t="s">
        <v>8324</v>
      </c>
      <c r="C23" s="20">
        <f t="shared" si="5"/>
        <v>0</v>
      </c>
      <c r="D23" s="14">
        <f t="shared" si="5"/>
        <v>100</v>
      </c>
      <c r="E23" s="23">
        <f t="shared" si="5"/>
        <v>0</v>
      </c>
      <c r="F23" s="22">
        <f t="shared" si="1"/>
        <v>100</v>
      </c>
      <c r="G23" s="21">
        <f t="shared" si="2"/>
        <v>0</v>
      </c>
      <c r="H23" s="18">
        <f t="shared" si="3"/>
        <v>1</v>
      </c>
      <c r="I23" s="24">
        <f t="shared" si="4"/>
        <v>0</v>
      </c>
    </row>
    <row r="24" spans="1:9" x14ac:dyDescent="0.25">
      <c r="A24" s="14" t="s">
        <v>8320</v>
      </c>
      <c r="B24" s="19" t="s">
        <v>8361</v>
      </c>
      <c r="C24" s="20">
        <f t="shared" si="5"/>
        <v>0</v>
      </c>
      <c r="D24" s="14">
        <f t="shared" si="5"/>
        <v>100</v>
      </c>
      <c r="E24" s="23">
        <f t="shared" si="5"/>
        <v>0</v>
      </c>
      <c r="F24" s="22">
        <f t="shared" si="1"/>
        <v>100</v>
      </c>
      <c r="G24" s="21">
        <f t="shared" si="2"/>
        <v>0</v>
      </c>
      <c r="H24" s="18">
        <f t="shared" si="3"/>
        <v>1</v>
      </c>
      <c r="I24" s="24">
        <f t="shared" si="4"/>
        <v>0</v>
      </c>
    </row>
    <row r="25" spans="1:9" x14ac:dyDescent="0.25">
      <c r="A25" s="14" t="s">
        <v>8313</v>
      </c>
      <c r="B25" s="19" t="s">
        <v>8330</v>
      </c>
      <c r="C25" s="20">
        <f t="shared" si="5"/>
        <v>0</v>
      </c>
      <c r="D25" s="14">
        <f t="shared" si="5"/>
        <v>80</v>
      </c>
      <c r="E25" s="23">
        <f t="shared" si="5"/>
        <v>0</v>
      </c>
      <c r="F25" s="22">
        <f t="shared" si="1"/>
        <v>80</v>
      </c>
      <c r="G25" s="21">
        <f t="shared" si="2"/>
        <v>0</v>
      </c>
      <c r="H25" s="18">
        <f t="shared" si="3"/>
        <v>1</v>
      </c>
      <c r="I25" s="24">
        <f t="shared" si="4"/>
        <v>0</v>
      </c>
    </row>
    <row r="26" spans="1:9" x14ac:dyDescent="0.25">
      <c r="A26" s="14" t="s">
        <v>8316</v>
      </c>
      <c r="B26" s="19" t="s">
        <v>8338</v>
      </c>
      <c r="C26" s="20">
        <f t="shared" si="5"/>
        <v>0</v>
      </c>
      <c r="D26" s="14">
        <f t="shared" si="5"/>
        <v>60</v>
      </c>
      <c r="E26" s="23">
        <f t="shared" si="5"/>
        <v>0</v>
      </c>
      <c r="F26" s="22">
        <f t="shared" si="1"/>
        <v>60</v>
      </c>
      <c r="G26" s="21">
        <f t="shared" si="2"/>
        <v>0</v>
      </c>
      <c r="H26" s="18">
        <f t="shared" si="3"/>
        <v>1</v>
      </c>
      <c r="I26" s="24">
        <f t="shared" si="4"/>
        <v>0</v>
      </c>
    </row>
    <row r="27" spans="1:9" x14ac:dyDescent="0.25">
      <c r="A27" s="14" t="s">
        <v>8320</v>
      </c>
      <c r="B27" s="19" t="s">
        <v>8341</v>
      </c>
      <c r="C27" s="20">
        <f t="shared" si="5"/>
        <v>0</v>
      </c>
      <c r="D27" s="14">
        <f t="shared" si="5"/>
        <v>40</v>
      </c>
      <c r="E27" s="23">
        <f t="shared" si="5"/>
        <v>0</v>
      </c>
      <c r="F27" s="22">
        <f t="shared" si="1"/>
        <v>40</v>
      </c>
      <c r="G27" s="21">
        <f t="shared" si="2"/>
        <v>0</v>
      </c>
      <c r="H27" s="18">
        <f t="shared" si="3"/>
        <v>1</v>
      </c>
      <c r="I27" s="24">
        <f t="shared" si="4"/>
        <v>0</v>
      </c>
    </row>
    <row r="28" spans="1:9" x14ac:dyDescent="0.25">
      <c r="A28" s="14" t="s">
        <v>8316</v>
      </c>
      <c r="B28" s="19" t="s">
        <v>8332</v>
      </c>
      <c r="C28" s="20">
        <f t="shared" si="5"/>
        <v>0</v>
      </c>
      <c r="D28" s="14">
        <f t="shared" si="5"/>
        <v>40</v>
      </c>
      <c r="E28" s="23">
        <f t="shared" si="5"/>
        <v>0</v>
      </c>
      <c r="F28" s="22">
        <f t="shared" si="1"/>
        <v>40</v>
      </c>
      <c r="G28" s="21">
        <f t="shared" si="2"/>
        <v>0</v>
      </c>
      <c r="H28" s="18">
        <f t="shared" si="3"/>
        <v>1</v>
      </c>
      <c r="I28" s="24">
        <f t="shared" si="4"/>
        <v>0</v>
      </c>
    </row>
    <row r="29" spans="1:9" x14ac:dyDescent="0.25">
      <c r="A29" s="14" t="s">
        <v>8317</v>
      </c>
      <c r="B29" s="19" t="s">
        <v>8327</v>
      </c>
      <c r="C29" s="20">
        <f t="shared" si="5"/>
        <v>0</v>
      </c>
      <c r="D29" s="14">
        <f t="shared" si="5"/>
        <v>40</v>
      </c>
      <c r="E29" s="23">
        <f t="shared" si="5"/>
        <v>0</v>
      </c>
      <c r="F29" s="22">
        <f t="shared" si="1"/>
        <v>40</v>
      </c>
      <c r="G29" s="21">
        <f t="shared" si="2"/>
        <v>0</v>
      </c>
      <c r="H29" s="18">
        <f t="shared" si="3"/>
        <v>1</v>
      </c>
      <c r="I29" s="24">
        <f t="shared" si="4"/>
        <v>0</v>
      </c>
    </row>
    <row r="30" spans="1:9" x14ac:dyDescent="0.25">
      <c r="A30" s="14" t="s">
        <v>8317</v>
      </c>
      <c r="B30" s="19" t="s">
        <v>8333</v>
      </c>
      <c r="C30" s="20">
        <f t="shared" si="5"/>
        <v>0</v>
      </c>
      <c r="D30" s="14">
        <f t="shared" si="5"/>
        <v>40</v>
      </c>
      <c r="E30" s="23">
        <f t="shared" si="5"/>
        <v>0</v>
      </c>
      <c r="F30" s="22">
        <f t="shared" si="1"/>
        <v>40</v>
      </c>
      <c r="G30" s="21">
        <f t="shared" si="2"/>
        <v>0</v>
      </c>
      <c r="H30" s="18">
        <f t="shared" si="3"/>
        <v>1</v>
      </c>
      <c r="I30" s="24">
        <f t="shared" si="4"/>
        <v>0</v>
      </c>
    </row>
    <row r="31" spans="1:9" x14ac:dyDescent="0.25">
      <c r="A31" s="14" t="s">
        <v>8314</v>
      </c>
      <c r="B31" s="19" t="s">
        <v>8351</v>
      </c>
      <c r="C31" s="20">
        <f t="shared" si="5"/>
        <v>0</v>
      </c>
      <c r="D31" s="14">
        <f t="shared" si="5"/>
        <v>20</v>
      </c>
      <c r="E31" s="23">
        <f t="shared" si="5"/>
        <v>0</v>
      </c>
      <c r="F31" s="22">
        <f t="shared" si="1"/>
        <v>20</v>
      </c>
      <c r="G31" s="21">
        <f t="shared" si="2"/>
        <v>0</v>
      </c>
      <c r="H31" s="18">
        <f t="shared" si="3"/>
        <v>1</v>
      </c>
      <c r="I31" s="24">
        <f t="shared" si="4"/>
        <v>0</v>
      </c>
    </row>
    <row r="32" spans="1:9" x14ac:dyDescent="0.25">
      <c r="A32" s="14" t="s">
        <v>8321</v>
      </c>
      <c r="B32" s="19" t="s">
        <v>8343</v>
      </c>
      <c r="C32" s="20">
        <f t="shared" si="5"/>
        <v>0</v>
      </c>
      <c r="D32" s="14">
        <f t="shared" si="5"/>
        <v>20</v>
      </c>
      <c r="E32" s="23">
        <f t="shared" si="5"/>
        <v>0</v>
      </c>
      <c r="F32" s="22">
        <f t="shared" si="1"/>
        <v>20</v>
      </c>
      <c r="G32" s="21">
        <f t="shared" si="2"/>
        <v>0</v>
      </c>
      <c r="H32" s="18">
        <f t="shared" si="3"/>
        <v>1</v>
      </c>
      <c r="I32" s="24">
        <f t="shared" si="4"/>
        <v>0</v>
      </c>
    </row>
    <row r="33" spans="1:9" x14ac:dyDescent="0.25">
      <c r="A33" s="14" t="s">
        <v>8321</v>
      </c>
      <c r="B33" s="19" t="s">
        <v>8345</v>
      </c>
      <c r="C33" s="20">
        <f t="shared" si="5"/>
        <v>0</v>
      </c>
      <c r="D33" s="14">
        <f t="shared" si="5"/>
        <v>20</v>
      </c>
      <c r="E33" s="23">
        <f t="shared" si="5"/>
        <v>0</v>
      </c>
      <c r="F33" s="22">
        <f t="shared" si="1"/>
        <v>20</v>
      </c>
      <c r="G33" s="21">
        <f t="shared" si="2"/>
        <v>0</v>
      </c>
      <c r="H33" s="18">
        <f t="shared" si="3"/>
        <v>1</v>
      </c>
      <c r="I33" s="24">
        <f t="shared" si="4"/>
        <v>0</v>
      </c>
    </row>
    <row r="34" spans="1:9" x14ac:dyDescent="0.25">
      <c r="A34" s="14" t="s">
        <v>8321</v>
      </c>
      <c r="B34" s="19" t="s">
        <v>8347</v>
      </c>
      <c r="C34" s="20">
        <f t="shared" si="5"/>
        <v>0</v>
      </c>
      <c r="D34" s="14">
        <f t="shared" si="5"/>
        <v>20</v>
      </c>
      <c r="E34" s="23">
        <f t="shared" si="5"/>
        <v>0</v>
      </c>
      <c r="F34" s="22">
        <f t="shared" si="1"/>
        <v>20</v>
      </c>
      <c r="G34" s="21">
        <f t="shared" si="2"/>
        <v>0</v>
      </c>
      <c r="H34" s="18">
        <f t="shared" si="3"/>
        <v>1</v>
      </c>
      <c r="I34" s="24">
        <f t="shared" si="4"/>
        <v>0</v>
      </c>
    </row>
    <row r="35" spans="1:9" x14ac:dyDescent="0.25">
      <c r="A35" s="14" t="s">
        <v>8318</v>
      </c>
      <c r="B35" s="19" t="s">
        <v>8335</v>
      </c>
      <c r="C35" s="20">
        <f t="shared" si="5"/>
        <v>0</v>
      </c>
      <c r="D35" s="14">
        <f t="shared" si="5"/>
        <v>20</v>
      </c>
      <c r="E35" s="23">
        <f t="shared" si="5"/>
        <v>0</v>
      </c>
      <c r="F35" s="22">
        <f t="shared" si="1"/>
        <v>20</v>
      </c>
      <c r="G35" s="21">
        <f t="shared" si="2"/>
        <v>0</v>
      </c>
      <c r="H35" s="18">
        <f t="shared" si="3"/>
        <v>1</v>
      </c>
      <c r="I35" s="24">
        <f t="shared" si="4"/>
        <v>0</v>
      </c>
    </row>
    <row r="36" spans="1:9" x14ac:dyDescent="0.25">
      <c r="A36" s="14" t="s">
        <v>8314</v>
      </c>
      <c r="B36" s="19" t="s">
        <v>8334</v>
      </c>
      <c r="C36" s="20">
        <f t="shared" si="5"/>
        <v>0</v>
      </c>
      <c r="D36" s="14">
        <f t="shared" si="5"/>
        <v>120</v>
      </c>
      <c r="E36" s="23">
        <f t="shared" si="5"/>
        <v>20</v>
      </c>
      <c r="F36" s="22">
        <f t="shared" si="1"/>
        <v>140</v>
      </c>
      <c r="G36" s="21">
        <f t="shared" si="2"/>
        <v>0</v>
      </c>
      <c r="H36" s="18">
        <f t="shared" si="3"/>
        <v>0.8571428571428571</v>
      </c>
      <c r="I36" s="24">
        <f t="shared" si="4"/>
        <v>0.14285714285714285</v>
      </c>
    </row>
    <row r="37" spans="1:9" x14ac:dyDescent="0.25">
      <c r="A37" s="14" t="s">
        <v>8317</v>
      </c>
      <c r="B37" s="19" t="s">
        <v>8360</v>
      </c>
      <c r="C37" s="20">
        <f t="shared" si="5"/>
        <v>0</v>
      </c>
      <c r="D37" s="14">
        <f t="shared" si="5"/>
        <v>47</v>
      </c>
      <c r="E37" s="23">
        <f t="shared" si="5"/>
        <v>10</v>
      </c>
      <c r="F37" s="22">
        <f t="shared" si="1"/>
        <v>57</v>
      </c>
      <c r="G37" s="21">
        <f t="shared" si="2"/>
        <v>0</v>
      </c>
      <c r="H37" s="18">
        <f t="shared" si="3"/>
        <v>0.82456140350877194</v>
      </c>
      <c r="I37" s="24">
        <f t="shared" si="4"/>
        <v>0.17543859649122806</v>
      </c>
    </row>
    <row r="38" spans="1:9" x14ac:dyDescent="0.25">
      <c r="A38" s="14" t="s">
        <v>8318</v>
      </c>
      <c r="B38" s="19" t="s">
        <v>8363</v>
      </c>
      <c r="C38" s="20">
        <f t="shared" si="5"/>
        <v>0</v>
      </c>
      <c r="D38" s="14">
        <f t="shared" si="5"/>
        <v>60</v>
      </c>
      <c r="E38" s="23">
        <f t="shared" si="5"/>
        <v>100</v>
      </c>
      <c r="F38" s="22">
        <f t="shared" si="1"/>
        <v>160</v>
      </c>
      <c r="G38" s="21">
        <f t="shared" si="2"/>
        <v>0</v>
      </c>
      <c r="H38" s="18">
        <f t="shared" si="3"/>
        <v>0.375</v>
      </c>
      <c r="I38" s="24">
        <f t="shared" si="4"/>
        <v>0.625</v>
      </c>
    </row>
    <row r="39" spans="1:9" x14ac:dyDescent="0.25">
      <c r="A39" s="14" t="s">
        <v>8313</v>
      </c>
      <c r="B39" s="19" t="s">
        <v>8353</v>
      </c>
      <c r="C39" s="20">
        <f t="shared" si="5"/>
        <v>0</v>
      </c>
      <c r="D39" s="14">
        <f t="shared" si="5"/>
        <v>0</v>
      </c>
      <c r="E39" s="23">
        <f t="shared" si="5"/>
        <v>40</v>
      </c>
      <c r="F39" s="22">
        <f t="shared" si="1"/>
        <v>40</v>
      </c>
      <c r="G39" s="21">
        <f t="shared" si="2"/>
        <v>0</v>
      </c>
      <c r="H39" s="18">
        <f t="shared" si="3"/>
        <v>0</v>
      </c>
      <c r="I39" s="24">
        <f t="shared" si="4"/>
        <v>1</v>
      </c>
    </row>
    <row r="40" spans="1:9" x14ac:dyDescent="0.25">
      <c r="A40" s="14" t="s">
        <v>8315</v>
      </c>
      <c r="B40" s="19" t="s">
        <v>8326</v>
      </c>
      <c r="C40" s="20">
        <f t="shared" si="5"/>
        <v>0</v>
      </c>
      <c r="D40" s="14">
        <f t="shared" si="5"/>
        <v>0</v>
      </c>
      <c r="E40" s="23">
        <f t="shared" si="5"/>
        <v>24</v>
      </c>
      <c r="F40" s="22">
        <f t="shared" si="1"/>
        <v>24</v>
      </c>
      <c r="G40" s="21">
        <f t="shared" si="2"/>
        <v>0</v>
      </c>
      <c r="H40" s="18">
        <f t="shared" si="3"/>
        <v>0</v>
      </c>
      <c r="I40" s="24">
        <f t="shared" si="4"/>
        <v>1</v>
      </c>
    </row>
    <row r="41" spans="1:9" x14ac:dyDescent="0.25">
      <c r="A41" s="14" t="s">
        <v>8316</v>
      </c>
      <c r="B41" s="19" t="s">
        <v>8364</v>
      </c>
      <c r="C41" s="20">
        <f t="shared" si="5"/>
        <v>0</v>
      </c>
      <c r="D41" s="14">
        <f t="shared" si="5"/>
        <v>0</v>
      </c>
      <c r="E41" s="23">
        <f t="shared" si="5"/>
        <v>20</v>
      </c>
      <c r="F41" s="22">
        <f t="shared" si="1"/>
        <v>20</v>
      </c>
      <c r="G41" s="21">
        <f t="shared" si="2"/>
        <v>0</v>
      </c>
      <c r="H41" s="18">
        <f t="shared" si="3"/>
        <v>0</v>
      </c>
      <c r="I41" s="24">
        <f t="shared" si="4"/>
        <v>1</v>
      </c>
    </row>
    <row r="42" spans="1:9" x14ac:dyDescent="0.25">
      <c r="A42" s="14" t="s">
        <v>8317</v>
      </c>
      <c r="B42" s="19" t="s">
        <v>8325</v>
      </c>
      <c r="C42" s="20">
        <f t="shared" si="5"/>
        <v>0</v>
      </c>
      <c r="D42" s="14">
        <f t="shared" si="5"/>
        <v>0</v>
      </c>
      <c r="E42" s="23">
        <f t="shared" si="5"/>
        <v>20</v>
      </c>
      <c r="F42" s="22">
        <f t="shared" si="1"/>
        <v>20</v>
      </c>
      <c r="G42" s="21">
        <f t="shared" si="2"/>
        <v>0</v>
      </c>
      <c r="H42" s="18">
        <f t="shared" si="3"/>
        <v>0</v>
      </c>
      <c r="I42" s="24">
        <f t="shared" si="4"/>
        <v>1</v>
      </c>
    </row>
  </sheetData>
  <sortState xmlns:xlrd2="http://schemas.microsoft.com/office/spreadsheetml/2017/richdata2" ref="A2:I42">
    <sortCondition descending="1" ref="G2:G42"/>
    <sortCondition descending="1" ref="H2:H42"/>
    <sortCondition descending="1" ref="F2:F42"/>
    <sortCondition ref="A2:A4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Pivot Table-Category</vt:lpstr>
      <vt:lpstr>Pivot Table-Sub-category</vt:lpstr>
      <vt:lpstr>Pivot Table-State</vt:lpstr>
      <vt:lpstr>Bonus</vt:lpstr>
      <vt:lpstr>Bonus2</vt:lpstr>
      <vt:lpstr>category</vt:lpstr>
      <vt:lpstr>goal</vt:lpstr>
      <vt:lpstr>pledged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Yacub Bholat</cp:lastModifiedBy>
  <dcterms:created xsi:type="dcterms:W3CDTF">2017-04-20T15:17:24Z</dcterms:created>
  <dcterms:modified xsi:type="dcterms:W3CDTF">2019-11-15T02:13:39Z</dcterms:modified>
</cp:coreProperties>
</file>