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AD8550A5-A831-4836-ABCE-E3AF3930EF50}" xr6:coauthVersionLast="41" xr6:coauthVersionMax="41" xr10:uidLastSave="{00000000-0000-0000-0000-000000000000}"/>
  <bookViews>
    <workbookView xWindow="-120" yWindow="-120" windowWidth="29040" windowHeight="15840" activeTab="4" xr2:uid="{00000000-000D-0000-FFFF-FFFF00000000}"/>
  </bookViews>
  <sheets>
    <sheet name="Pivot Table-Category" sheetId="2" r:id="rId1"/>
    <sheet name="Pivot Table-Sub-category" sheetId="3" r:id="rId2"/>
    <sheet name="Pivot Table-State" sheetId="4" r:id="rId3"/>
    <sheet name="Data" sheetId="1" r:id="rId4"/>
    <sheet name="Bonus" sheetId="5" r:id="rId5"/>
  </sheets>
  <definedNames>
    <definedName name="_xlnm._FilterDatabase" localSheetId="3" hidden="1">Data!$A$1:$T$4115</definedName>
    <definedName name="goal">Data!$D$2:$D$4115</definedName>
    <definedName name="pledged">Data!$E$2:$E$4115</definedName>
    <definedName name="state">Data!$F$2:$F$4115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" i="5" l="1"/>
  <c r="F5" i="5"/>
  <c r="F6" i="5" s="1"/>
  <c r="F4" i="5"/>
  <c r="F3" i="5"/>
  <c r="E14" i="5"/>
  <c r="E5" i="5"/>
  <c r="E4" i="5"/>
  <c r="E3" i="5"/>
  <c r="D14" i="5"/>
  <c r="D5" i="5"/>
  <c r="D4" i="5"/>
  <c r="D3" i="5"/>
  <c r="B3" i="5"/>
  <c r="B5" i="5"/>
  <c r="B6" i="5"/>
  <c r="B7" i="5"/>
  <c r="B8" i="5"/>
  <c r="B9" i="5"/>
  <c r="B10" i="5"/>
  <c r="B11" i="5"/>
  <c r="B12" i="5"/>
  <c r="B13" i="5"/>
  <c r="B4" i="5"/>
  <c r="D6" i="5" l="1"/>
  <c r="D7" i="5" s="1"/>
  <c r="F7" i="5"/>
  <c r="F10" i="5" s="1"/>
  <c r="G3" i="5"/>
  <c r="H3" i="5" s="1"/>
  <c r="F8" i="5"/>
  <c r="G14" i="5"/>
  <c r="H14" i="5" s="1"/>
  <c r="F9" i="5"/>
  <c r="G5" i="5"/>
  <c r="H5" i="5" s="1"/>
  <c r="J5" i="5"/>
  <c r="E6" i="5"/>
  <c r="G4" i="5"/>
  <c r="J4" i="5" s="1"/>
  <c r="J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I14" i="5" l="1"/>
  <c r="I5" i="5"/>
  <c r="H4" i="5"/>
  <c r="I4" i="5"/>
  <c r="I6" i="5"/>
  <c r="H6" i="5"/>
  <c r="G6" i="5"/>
  <c r="J6" i="5" s="1"/>
  <c r="I3" i="5"/>
  <c r="J14" i="5"/>
  <c r="F11" i="5"/>
  <c r="D8" i="5"/>
  <c r="E7" i="5"/>
  <c r="G7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J7" i="5"/>
  <c r="D10" i="5"/>
  <c r="E8" i="5"/>
  <c r="G8" i="5" s="1"/>
  <c r="D9" i="5"/>
  <c r="I7" i="5"/>
  <c r="F12" i="5"/>
  <c r="F13" i="5" s="1"/>
  <c r="J8" i="5" l="1"/>
  <c r="H8" i="5"/>
  <c r="D11" i="5"/>
  <c r="I8" i="5"/>
  <c r="E9" i="5"/>
  <c r="E10" i="5" s="1"/>
  <c r="G10" i="5" l="1"/>
  <c r="E11" i="5"/>
  <c r="G11" i="5" s="1"/>
  <c r="E12" i="5"/>
  <c r="G9" i="5"/>
  <c r="D12" i="5"/>
  <c r="J11" i="5" l="1"/>
  <c r="H11" i="5"/>
  <c r="J9" i="5"/>
  <c r="H9" i="5"/>
  <c r="I11" i="5"/>
  <c r="E13" i="5"/>
  <c r="I12" i="5"/>
  <c r="I9" i="5"/>
  <c r="J10" i="5"/>
  <c r="H10" i="5"/>
  <c r="G12" i="5"/>
  <c r="J12" i="5" s="1"/>
  <c r="D13" i="5"/>
  <c r="I10" i="5"/>
  <c r="H12" i="5" l="1"/>
  <c r="G13" i="5"/>
  <c r="J13" i="5" s="1"/>
  <c r="I13" i="5" l="1"/>
  <c r="H13" i="5"/>
</calcChain>
</file>

<file path=xl/sharedStrings.xml><?xml version="1.0" encoding="utf-8"?>
<sst xmlns="http://schemas.openxmlformats.org/spreadsheetml/2006/main" count="24827" uniqueCount="8404">
  <si>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</si>
  <si>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</si>
  <si>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</si>
  <si>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</si>
  <si>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</si>
  <si>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</si>
  <si>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</si>
  <si>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</si>
  <si>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</si>
  <si>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</si>
  <si>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</si>
  <si>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</si>
  <si>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</si>
  <si>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</si>
  <si>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</si>
  <si>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</si>
  <si>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</si>
  <si>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</si>
  <si>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</si>
  <si>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</si>
  <si>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</si>
  <si>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</si>
  <si>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</si>
  <si>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</si>
  <si>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</si>
  <si>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</si>
  <si>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</si>
  <si>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</si>
  <si>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</si>
  <si>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</si>
  <si>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</si>
  <si>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</si>
  <si>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</si>
  <si>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</si>
  <si>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</si>
  <si>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</si>
  <si>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</si>
  <si>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</si>
  <si>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</si>
  <si>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</si>
  <si>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</si>
  <si>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</si>
  <si>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</si>
  <si>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</si>
  <si>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</si>
  <si>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</si>
  <si>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</si>
  <si>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</si>
  <si>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</si>
  <si>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</si>
  <si>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</si>
  <si>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</si>
  <si>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</si>
  <si>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</si>
  <si>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</si>
  <si>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</si>
  <si>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</si>
  <si>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</si>
  <si>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</si>
  <si>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</si>
  <si>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</si>
  <si>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</si>
  <si>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</si>
  <si>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</si>
  <si>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</si>
  <si>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</si>
  <si>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</si>
  <si>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</si>
  <si>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</si>
  <si>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</si>
  <si>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</si>
  <si>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</si>
  <si>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</si>
  <si>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</si>
  <si>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</si>
  <si>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</si>
  <si>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</si>
  <si>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</si>
  <si>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</si>
  <si>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</si>
  <si>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</si>
  <si>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</si>
  <si>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</si>
  <si>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</si>
  <si>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</si>
  <si>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</si>
  <si>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</si>
  <si>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</si>
  <si>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</si>
  <si>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</si>
  <si>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</si>
  <si>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</si>
  <si>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</si>
  <si>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</si>
  <si>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</si>
  <si>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</si>
  <si>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</si>
  <si>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</si>
  <si>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</si>
  <si>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</si>
  <si>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</si>
  <si>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</si>
  <si>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</si>
  <si>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</si>
  <si>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</si>
  <si>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</si>
  <si>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</si>
  <si>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</si>
  <si>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</si>
  <si>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</si>
  <si>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</si>
  <si>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</si>
  <si>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</si>
  <si>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</si>
  <si>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</si>
  <si>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</si>
  <si>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</si>
  <si>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</si>
  <si>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</si>
  <si>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</si>
  <si>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</si>
  <si>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</si>
  <si>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</si>
  <si>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</si>
  <si>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</si>
  <si>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</si>
  <si>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</si>
  <si>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</si>
  <si>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</si>
  <si>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</si>
  <si>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</si>
  <si>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</si>
  <si>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</si>
  <si>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</si>
  <si>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</si>
  <si>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</si>
  <si>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</si>
  <si>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</si>
  <si>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</si>
  <si>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</si>
  <si>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</si>
  <si>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</si>
  <si>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</si>
  <si>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</si>
  <si>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</si>
  <si>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</si>
  <si>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</si>
  <si>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</si>
  <si>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</si>
  <si>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</si>
  <si>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</si>
  <si>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</si>
  <si>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</si>
  <si>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</si>
  <si>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</si>
  <si>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</si>
  <si>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</si>
  <si>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</si>
  <si>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</si>
  <si>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</si>
  <si>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</si>
  <si>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</si>
  <si>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</si>
  <si>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</si>
  <si>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</si>
  <si>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</si>
  <si>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</si>
  <si>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</si>
  <si>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</si>
  <si>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</si>
  <si>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</si>
  <si>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</si>
  <si>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</si>
  <si>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</si>
  <si>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</si>
  <si>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</si>
  <si>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</si>
  <si>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</si>
  <si>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</si>
  <si>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</si>
  <si>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</si>
  <si>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</si>
  <si>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</si>
  <si>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</si>
  <si>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</si>
  <si>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</si>
  <si>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</si>
  <si>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</si>
  <si>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</si>
  <si>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</si>
  <si>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</si>
  <si>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</si>
  <si>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</si>
  <si>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</si>
  <si>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</si>
  <si>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</si>
  <si>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</si>
  <si>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</si>
  <si>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</si>
  <si>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</si>
  <si>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</si>
  <si>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</si>
  <si>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</si>
  <si>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</si>
  <si>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</si>
  <si>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</si>
  <si>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</si>
  <si>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</si>
  <si>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</si>
  <si>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</si>
  <si>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</si>
  <si>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</si>
  <si>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</si>
  <si>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</si>
  <si>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</si>
  <si>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</si>
  <si>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</si>
  <si>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</si>
  <si>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</si>
  <si>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</si>
  <si>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</si>
  <si>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</si>
  <si>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</si>
  <si>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</si>
  <si>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</si>
  <si>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</si>
  <si>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</si>
  <si>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</si>
  <si>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</si>
  <si>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</si>
  <si>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</si>
  <si>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</si>
  <si>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</si>
  <si>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</si>
  <si>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</si>
  <si>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</si>
  <si>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</si>
  <si>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</si>
  <si>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</si>
  <si>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</si>
  <si>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</si>
  <si>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</si>
  <si>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</si>
  <si>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</si>
  <si>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</si>
  <si>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</si>
  <si>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</si>
  <si>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</si>
  <si>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</si>
  <si>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</si>
  <si>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</si>
  <si>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</si>
  <si>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</si>
  <si>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</si>
  <si>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</si>
  <si>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</si>
  <si>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</si>
  <si>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</si>
  <si>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</si>
  <si>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</si>
  <si>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</si>
  <si>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</si>
  <si>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</si>
  <si>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</si>
  <si>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</si>
  <si>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</si>
  <si>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</si>
  <si>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</si>
  <si>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</si>
  <si>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</si>
  <si>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</si>
  <si>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</si>
  <si>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</si>
  <si>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</si>
  <si>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</si>
  <si>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</si>
  <si>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</si>
  <si>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</si>
  <si>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</si>
  <si>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</si>
  <si>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</si>
  <si>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</si>
  <si>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</si>
  <si>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</si>
  <si>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</si>
  <si>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</si>
  <si>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</si>
  <si>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</si>
  <si>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</si>
  <si>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</si>
  <si>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</si>
  <si>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</si>
  <si>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</si>
  <si>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</si>
  <si>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</si>
  <si>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</si>
  <si>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</si>
  <si>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</si>
  <si>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</si>
  <si>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</si>
  <si>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</si>
  <si>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</si>
  <si>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</si>
  <si>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</si>
  <si>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</si>
  <si>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</si>
  <si>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</si>
  <si>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</si>
  <si>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</si>
  <si>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</si>
  <si>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</si>
  <si>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</si>
  <si>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</si>
  <si>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</si>
  <si>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</si>
  <si>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</si>
  <si>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</si>
  <si>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</si>
  <si>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</si>
  <si>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</si>
  <si>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</si>
  <si>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</si>
  <si>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</si>
  <si>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</si>
  <si>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</si>
  <si>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</si>
  <si>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</si>
  <si>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</si>
  <si>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</si>
  <si>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</si>
  <si>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</si>
  <si>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</si>
  <si>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</si>
  <si>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</si>
  <si>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</si>
  <si>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</si>
  <si>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</si>
  <si>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</si>
  <si>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</si>
  <si>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</si>
  <si>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</si>
  <si>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</si>
  <si>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</si>
  <si>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</si>
  <si>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</si>
  <si>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</si>
  <si>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</si>
  <si>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</si>
  <si>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</si>
  <si>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</si>
  <si>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</si>
  <si>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</si>
  <si>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</si>
  <si>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</si>
  <si>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</si>
  <si>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</si>
  <si>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</si>
  <si>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</si>
  <si>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</si>
  <si>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</si>
  <si>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</si>
  <si>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</si>
  <si>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</si>
  <si>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</si>
  <si>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</si>
  <si>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</si>
  <si>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</si>
  <si>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</si>
  <si>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</si>
  <si>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</si>
  <si>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</si>
  <si>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</si>
  <si>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</si>
  <si>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</si>
  <si>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</si>
  <si>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</si>
  <si>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</si>
  <si>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</si>
  <si>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</si>
  <si>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</si>
  <si>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</si>
  <si>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</si>
  <si>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</si>
  <si>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</si>
  <si>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</si>
  <si>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</si>
  <si>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</si>
  <si>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</si>
  <si>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</si>
  <si>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</si>
  <si>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</si>
  <si>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</si>
  <si>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</si>
  <si>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</si>
  <si>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</si>
  <si>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</si>
  <si>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</si>
  <si>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</si>
  <si>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</si>
  <si>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</si>
  <si>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</si>
  <si>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</si>
  <si>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</si>
  <si>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</si>
  <si>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</si>
  <si>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</si>
  <si>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</si>
  <si>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</si>
  <si>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</si>
  <si>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</si>
  <si>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</si>
  <si>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</si>
  <si>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</si>
  <si>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</si>
  <si>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</si>
  <si>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</si>
  <si>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</si>
  <si>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</si>
  <si>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</si>
  <si>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</si>
  <si>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</si>
  <si>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</si>
  <si>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</si>
  <si>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</si>
  <si>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</si>
  <si>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</si>
  <si>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</si>
  <si>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</si>
  <si>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</si>
  <si>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</si>
  <si>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</si>
  <si>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</si>
  <si>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</si>
  <si>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</si>
  <si>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</si>
  <si>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</si>
  <si>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</si>
  <si>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</si>
  <si>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</si>
  <si>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</si>
  <si>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</si>
  <si>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</si>
  <si>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</si>
  <si>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</si>
  <si>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</si>
  <si>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</si>
  <si>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</si>
  <si>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</si>
  <si>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</si>
  <si>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</si>
  <si>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</si>
  <si>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</si>
  <si>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</si>
  <si>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</si>
  <si>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</si>
  <si>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</si>
  <si>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</si>
  <si>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</si>
  <si>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</si>
  <si>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</si>
  <si>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</si>
  <si>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</si>
  <si>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</si>
  <si>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</si>
  <si>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</si>
  <si>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</si>
  <si>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</si>
  <si>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</si>
  <si>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</si>
  <si>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</si>
  <si>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</si>
  <si>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</si>
  <si>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</si>
  <si>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</si>
  <si>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</si>
  <si>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</si>
  <si>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</si>
  <si>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</si>
  <si>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</si>
  <si>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</si>
  <si>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</si>
  <si>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</si>
  <si>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</si>
  <si>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</si>
  <si>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</si>
  <si>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</si>
  <si>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</si>
  <si>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</si>
  <si>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</si>
  <si>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</si>
  <si>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</si>
  <si>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</si>
  <si>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</si>
  <si>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</si>
  <si>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</si>
  <si>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</si>
  <si>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</si>
  <si>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</si>
  <si>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</si>
  <si>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</si>
  <si>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</si>
  <si>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</si>
  <si>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</si>
  <si>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</si>
  <si>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</si>
  <si>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</si>
  <si>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</si>
  <si>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</si>
  <si>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</si>
  <si>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</si>
  <si>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</si>
  <si>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</si>
  <si>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</si>
  <si>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</si>
  <si>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</si>
  <si>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</si>
  <si>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</si>
  <si>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</si>
  <si>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</si>
  <si>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</si>
  <si>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</si>
  <si>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</si>
  <si>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</si>
  <si>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</si>
  <si>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</si>
  <si>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</si>
  <si>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</si>
  <si>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</si>
  <si>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</si>
  <si>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</si>
  <si>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</si>
  <si>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</si>
  <si>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</si>
  <si>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</si>
  <si>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</si>
  <si>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</si>
  <si>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</si>
  <si>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</si>
  <si>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</si>
  <si>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</si>
  <si>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</si>
  <si>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</si>
  <si>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</si>
  <si>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</si>
  <si>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</si>
  <si>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</si>
  <si>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</si>
  <si>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</si>
  <si>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</si>
  <si>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</si>
  <si>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</si>
  <si>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</si>
  <si>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</si>
  <si>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</si>
  <si>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</si>
  <si>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</si>
  <si>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</si>
  <si>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</si>
  <si>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</si>
  <si>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</si>
  <si>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</si>
  <si>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</si>
  <si>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</si>
  <si>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</si>
  <si>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</si>
  <si>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</si>
  <si>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</si>
  <si>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</si>
  <si>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</si>
  <si>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</si>
  <si>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</si>
  <si>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</si>
  <si>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</si>
  <si>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</si>
  <si>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</si>
  <si>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</si>
  <si>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</si>
  <si>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</si>
  <si>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</si>
  <si>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</si>
  <si>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</si>
  <si>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</si>
  <si>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</si>
  <si>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</si>
  <si>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</si>
  <si>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</si>
  <si>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</si>
  <si>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</si>
  <si>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</si>
  <si>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</si>
  <si>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</si>
  <si>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</si>
  <si>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</si>
  <si>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</si>
  <si>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</si>
  <si>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</si>
  <si>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</si>
  <si>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</si>
  <si>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</si>
  <si>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</si>
  <si>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</si>
  <si>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</si>
  <si>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</si>
  <si>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</si>
  <si>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</si>
  <si>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</si>
  <si>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</si>
  <si>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</si>
  <si>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</si>
  <si>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</si>
  <si>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</si>
  <si>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</si>
  <si>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</si>
  <si>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</si>
  <si>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</si>
  <si>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</si>
  <si>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</si>
  <si>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</si>
  <si>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</si>
  <si>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</si>
  <si>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</si>
  <si>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</si>
  <si>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</si>
  <si>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</si>
  <si>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</si>
  <si>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</si>
  <si>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</si>
  <si>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</si>
  <si>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</si>
  <si>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</si>
  <si>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</si>
  <si>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</si>
  <si>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</si>
  <si>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</si>
  <si>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</si>
  <si>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</si>
  <si>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</si>
  <si>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</si>
  <si>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</si>
  <si>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</si>
  <si>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</si>
  <si>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</si>
  <si>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</si>
  <si>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</si>
  <si>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</si>
  <si>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</si>
  <si>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</si>
  <si>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</si>
  <si>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</si>
  <si>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</si>
  <si>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</si>
  <si>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</si>
  <si>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</si>
  <si>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</si>
  <si>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</si>
  <si>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</si>
  <si>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</si>
  <si>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</si>
  <si>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</si>
  <si>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</si>
  <si>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</si>
  <si>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</si>
  <si>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</si>
  <si>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</si>
  <si>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</si>
  <si>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</si>
  <si>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</si>
  <si>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</si>
  <si>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</si>
  <si>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</si>
  <si>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</si>
  <si>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</si>
  <si>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</si>
  <si>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</si>
  <si>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</si>
  <si>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</si>
  <si>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</si>
  <si>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</si>
  <si>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</si>
  <si>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</si>
  <si>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</si>
  <si>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</si>
  <si>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</si>
  <si>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</si>
  <si>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</si>
  <si>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</si>
  <si>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</si>
  <si>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</si>
  <si>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</si>
  <si>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</si>
  <si>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</si>
  <si>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</si>
  <si>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</si>
  <si>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</si>
  <si>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</si>
  <si>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</si>
  <si>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</si>
  <si>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</si>
  <si>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</si>
  <si>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</si>
  <si>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</si>
  <si>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</si>
  <si>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</si>
  <si>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</si>
  <si>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</si>
  <si>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</si>
  <si>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</si>
  <si>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</si>
  <si>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</si>
  <si>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</si>
  <si>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</si>
  <si>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</si>
  <si>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</si>
  <si>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</si>
  <si>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</si>
  <si>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</si>
  <si>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</si>
  <si>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</si>
  <si>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</si>
  <si>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</si>
  <si>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</si>
  <si>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</si>
  <si>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</si>
  <si>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</si>
  <si>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</si>
  <si>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</si>
  <si>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</si>
  <si>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</si>
  <si>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</si>
  <si>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</si>
  <si>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</si>
  <si>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</si>
  <si>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</si>
  <si>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</si>
  <si>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</si>
  <si>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</si>
  <si>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</si>
  <si>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</si>
  <si>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</si>
  <si>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</si>
  <si>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</si>
  <si>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</si>
  <si>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</si>
  <si>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</si>
  <si>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</si>
  <si>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</si>
  <si>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</si>
  <si>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</si>
  <si>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</si>
  <si>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</si>
  <si>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</si>
  <si>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</si>
  <si>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</si>
  <si>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</si>
  <si>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</si>
  <si>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</si>
  <si>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</si>
  <si>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</si>
  <si>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</si>
  <si>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</si>
  <si>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</si>
  <si>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</si>
  <si>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</si>
  <si>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</si>
  <si>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</si>
  <si>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</si>
  <si>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</si>
  <si>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</si>
  <si>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</si>
  <si>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</si>
  <si>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</si>
  <si>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</si>
  <si>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</si>
  <si>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</si>
  <si>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</si>
  <si>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</si>
  <si>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</si>
  <si>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</si>
  <si>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</si>
  <si>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</si>
  <si>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</si>
  <si>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</si>
  <si>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</si>
  <si>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</si>
  <si>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</si>
  <si>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</si>
  <si>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</si>
  <si>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</si>
  <si>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</si>
  <si>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</si>
  <si>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</si>
  <si>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</si>
  <si>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</si>
  <si>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</si>
  <si>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</si>
  <si>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</si>
  <si>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</si>
  <si>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</si>
  <si>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</si>
  <si>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</si>
  <si>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</si>
  <si>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</si>
  <si>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</si>
  <si>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</si>
  <si>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</si>
  <si>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</si>
  <si>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</si>
  <si>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</si>
  <si>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</si>
  <si>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</si>
  <si>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</si>
  <si>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</si>
  <si>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</si>
  <si>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</si>
  <si>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</si>
  <si>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</si>
  <si>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</si>
  <si>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</si>
  <si>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</si>
  <si>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</si>
  <si>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</si>
  <si>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</si>
  <si>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</si>
  <si>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</si>
  <si>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</si>
  <si>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</si>
  <si>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</si>
  <si>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</si>
  <si>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</si>
  <si>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</si>
  <si>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</si>
  <si>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</si>
  <si>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</si>
  <si>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</si>
  <si>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</si>
  <si>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</si>
  <si>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</si>
  <si>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</si>
  <si>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</si>
  <si>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</si>
  <si>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</si>
  <si>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</si>
  <si>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</si>
  <si>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</si>
  <si>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</si>
  <si>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</si>
  <si>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</si>
  <si>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</si>
  <si>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</si>
  <si>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</si>
  <si>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</si>
  <si>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</si>
  <si>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</si>
  <si>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</si>
  <si>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</si>
  <si>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</si>
  <si>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</si>
  <si>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</si>
  <si>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</si>
  <si>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</si>
  <si>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</si>
  <si>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</si>
  <si>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</si>
  <si>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</si>
  <si>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</si>
  <si>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</si>
  <si>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</si>
  <si>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</si>
  <si>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</si>
  <si>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</si>
  <si>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</si>
  <si>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</si>
  <si>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</si>
  <si>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</si>
  <si>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</si>
  <si>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</si>
  <si>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</si>
  <si>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</si>
  <si>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</si>
  <si>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</si>
  <si>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</si>
  <si>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</si>
  <si>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</si>
  <si>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</si>
  <si>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</si>
  <si>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</si>
  <si>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</si>
  <si>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</si>
  <si>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</si>
  <si>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</si>
  <si>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</si>
  <si>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</si>
  <si>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</si>
  <si>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</si>
  <si>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</si>
  <si>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</si>
  <si>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</si>
  <si>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</si>
  <si>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</si>
  <si>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</si>
  <si>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</si>
  <si>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</si>
  <si>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</si>
  <si>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</si>
  <si>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</si>
  <si>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</si>
  <si>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</si>
  <si>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</si>
  <si>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</si>
  <si>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</si>
  <si>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</si>
  <si>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</si>
  <si>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</si>
  <si>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</si>
  <si>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</si>
  <si>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</si>
  <si>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</si>
  <si>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</si>
  <si>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</si>
  <si>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</si>
  <si>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</si>
  <si>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</si>
  <si>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</si>
  <si>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</si>
  <si>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</si>
  <si>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</si>
  <si>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</si>
  <si>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</si>
  <si>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</si>
  <si>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</si>
  <si>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</si>
  <si>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</si>
  <si>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</si>
  <si>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</si>
  <si>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</si>
  <si>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</si>
  <si>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</si>
  <si>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</si>
  <si>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</si>
  <si>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</si>
  <si>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</si>
  <si>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</si>
  <si>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</si>
  <si>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</si>
  <si>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</si>
  <si>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</si>
  <si>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</si>
  <si>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</si>
  <si>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</si>
  <si>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</si>
  <si>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</si>
  <si>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</si>
  <si>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</si>
  <si>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</si>
  <si>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</si>
  <si>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</si>
  <si>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</si>
  <si>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</si>
  <si>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</si>
  <si>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</si>
  <si>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</si>
  <si>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</si>
  <si>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</si>
  <si>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</si>
  <si>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</si>
  <si>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</si>
  <si>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</si>
  <si>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</si>
  <si>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</si>
  <si>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</si>
  <si>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</si>
  <si>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</si>
  <si>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</si>
  <si>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</si>
  <si>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</si>
  <si>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</si>
  <si>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</si>
  <si>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</si>
  <si>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</si>
  <si>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</si>
  <si>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</si>
  <si>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</si>
  <si>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</si>
  <si>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</si>
  <si>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</si>
  <si>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</si>
  <si>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</si>
  <si>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</si>
  <si>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</si>
  <si>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</si>
  <si>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</si>
  <si>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</si>
  <si>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</si>
  <si>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</si>
  <si>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</si>
  <si>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</si>
  <si>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</si>
  <si>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</si>
  <si>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</si>
  <si>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</si>
  <si>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</si>
  <si>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</si>
  <si>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</si>
  <si>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</si>
  <si>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</si>
  <si>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</si>
  <si>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</si>
  <si>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</si>
  <si>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</si>
  <si>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</si>
  <si>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</si>
  <si>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</si>
  <si>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</si>
  <si>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</si>
  <si>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</si>
  <si>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</si>
  <si>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</si>
  <si>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</si>
  <si>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</si>
  <si>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</si>
  <si>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</si>
  <si>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</si>
  <si>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</si>
  <si>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</si>
  <si>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</si>
  <si>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</si>
  <si>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</si>
  <si>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</si>
  <si>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</si>
  <si>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</si>
  <si>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</si>
  <si>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</si>
  <si>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</si>
  <si>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</si>
  <si>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</si>
  <si>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</si>
  <si>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</si>
  <si>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</si>
  <si>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</si>
  <si>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</si>
  <si>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</si>
  <si>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</si>
  <si>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</si>
  <si>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</si>
  <si>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</si>
  <si>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</si>
  <si>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</si>
  <si>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</si>
  <si>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</si>
  <si>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</si>
  <si>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</si>
  <si>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</si>
  <si>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</si>
  <si>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</si>
  <si>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</si>
  <si>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</si>
  <si>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</si>
  <si>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</si>
  <si>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</si>
  <si>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</si>
  <si>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</si>
  <si>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</si>
  <si>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</si>
  <si>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</si>
  <si>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</si>
  <si>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</si>
  <si>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</si>
  <si>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</si>
  <si>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</si>
  <si>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</si>
  <si>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</si>
  <si>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</si>
  <si>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</si>
  <si>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</si>
  <si>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</si>
  <si>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</si>
  <si>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</si>
  <si>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</si>
  <si>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</si>
  <si>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</si>
  <si>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</si>
  <si>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</si>
  <si>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</si>
  <si>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</si>
  <si>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</si>
  <si>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</si>
  <si>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</si>
  <si>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</si>
  <si>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</si>
  <si>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</si>
  <si>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</si>
  <si>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</si>
  <si>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</si>
  <si>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</si>
  <si>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</si>
  <si>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</si>
  <si>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</si>
  <si>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</si>
  <si>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</si>
  <si>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</si>
  <si>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</si>
  <si>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</si>
  <si>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</si>
  <si>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</si>
  <si>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</si>
  <si>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</si>
  <si>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</si>
  <si>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</si>
  <si>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</si>
  <si>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</si>
  <si>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</si>
  <si>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</si>
  <si>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</si>
  <si>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</si>
  <si>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</si>
  <si>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</si>
  <si>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</si>
  <si>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</si>
  <si>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</si>
  <si>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</si>
  <si>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</si>
  <si>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</si>
  <si>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</si>
  <si>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</si>
  <si>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</si>
  <si>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</si>
  <si>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</si>
  <si>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</si>
  <si>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</si>
  <si>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</si>
  <si>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</si>
  <si>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</si>
  <si>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</si>
  <si>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</si>
  <si>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</si>
  <si>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</si>
  <si>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</si>
  <si>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</si>
  <si>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</si>
  <si>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</si>
  <si>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</si>
  <si>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</si>
  <si>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</si>
  <si>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</si>
  <si>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</si>
  <si>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</si>
  <si>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</si>
  <si>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</si>
  <si>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</si>
  <si>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</si>
  <si>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</si>
  <si>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</si>
  <si>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</si>
  <si>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</si>
  <si>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</si>
  <si>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</si>
  <si>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</si>
  <si>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</si>
  <si>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</si>
  <si>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</si>
  <si>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</si>
  <si>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</si>
  <si>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</si>
  <si>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</si>
  <si>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</si>
  <si>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</si>
  <si>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</si>
  <si>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</si>
  <si>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</si>
  <si>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</si>
  <si>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</si>
  <si>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</si>
  <si>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</si>
  <si>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</si>
  <si>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</si>
  <si>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</si>
  <si>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</si>
  <si>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</si>
  <si>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</si>
  <si>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</si>
  <si>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</si>
  <si>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</si>
  <si>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</si>
  <si>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</si>
  <si>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</si>
  <si>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</si>
  <si>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</si>
  <si>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</si>
  <si>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</si>
  <si>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</si>
  <si>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</si>
  <si>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</si>
  <si>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</si>
  <si>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</si>
  <si>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</si>
  <si>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</si>
  <si>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</si>
  <si>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</si>
  <si>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</si>
  <si>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</si>
  <si>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</si>
  <si>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</si>
  <si>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</si>
  <si>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</si>
  <si>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</si>
  <si>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</si>
  <si>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</si>
  <si>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</si>
  <si>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</si>
  <si>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</si>
  <si>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</si>
  <si>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</si>
  <si>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</si>
  <si>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</si>
  <si>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</si>
  <si>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</si>
  <si>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</si>
  <si>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</si>
  <si>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</si>
  <si>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</si>
  <si>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</si>
  <si>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</si>
  <si>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</si>
  <si>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</si>
  <si>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</si>
  <si>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</si>
  <si>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</si>
  <si>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</si>
  <si>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</si>
  <si>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</si>
  <si>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</si>
  <si>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</si>
  <si>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</si>
  <si>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</si>
  <si>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</si>
  <si>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</si>
  <si>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</si>
  <si>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</si>
  <si>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</si>
  <si>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</si>
  <si>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</si>
  <si>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</si>
  <si>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</si>
  <si>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</si>
  <si>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</si>
  <si>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</si>
  <si>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</si>
  <si>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</si>
  <si>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</si>
  <si>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</si>
  <si>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</si>
  <si>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</si>
  <si>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</si>
  <si>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</si>
  <si>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</si>
  <si>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</si>
  <si>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</si>
  <si>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</si>
  <si>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</si>
  <si>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</si>
  <si>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</si>
  <si>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</si>
  <si>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</si>
  <si>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</si>
  <si>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</si>
  <si>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</si>
  <si>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</si>
  <si>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</si>
  <si>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</si>
  <si>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</si>
  <si>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</si>
  <si>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</si>
  <si>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</si>
  <si>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</si>
  <si>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</si>
  <si>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</si>
  <si>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</si>
  <si>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</si>
  <si>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</si>
  <si>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</si>
  <si>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</si>
  <si>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</si>
  <si>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</si>
  <si>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</si>
  <si>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</si>
  <si>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</si>
  <si>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</si>
  <si>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</si>
  <si>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</si>
  <si>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</si>
  <si>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</si>
  <si>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</si>
  <si>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</si>
  <si>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</si>
  <si>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</si>
  <si>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</si>
  <si>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</si>
  <si>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</si>
  <si>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</si>
  <si>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</si>
  <si>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</si>
  <si>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</si>
  <si>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</si>
  <si>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</si>
  <si>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</si>
  <si>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</si>
  <si>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</si>
  <si>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</si>
  <si>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</si>
  <si>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</si>
  <si>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</si>
  <si>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</si>
  <si>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</si>
  <si>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</si>
  <si>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</si>
  <si>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</si>
  <si>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</si>
  <si>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</si>
  <si>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</si>
  <si>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</si>
  <si>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</si>
  <si>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</si>
  <si>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</si>
  <si>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</si>
  <si>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</si>
  <si>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</si>
  <si>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</si>
  <si>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</si>
  <si>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</si>
  <si>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</si>
  <si>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</si>
  <si>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</si>
  <si>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</si>
  <si>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</si>
  <si>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</si>
  <si>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</si>
  <si>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</si>
  <si>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</si>
  <si>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</si>
  <si>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</si>
  <si>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</si>
  <si>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</si>
  <si>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</si>
  <si>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</si>
  <si>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</si>
  <si>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</si>
  <si>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</si>
  <si>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</si>
  <si>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</si>
  <si>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</si>
  <si>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</si>
  <si>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</si>
  <si>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</si>
  <si>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</si>
  <si>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</si>
  <si>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</si>
  <si>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</si>
  <si>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</si>
  <si>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</si>
  <si>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</si>
  <si>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</si>
  <si>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</si>
  <si>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</si>
  <si>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</si>
  <si>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</si>
  <si>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</si>
  <si>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</si>
  <si>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</si>
  <si>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</si>
  <si>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</si>
  <si>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</si>
  <si>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</si>
  <si>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</si>
  <si>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</si>
  <si>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</si>
  <si>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</si>
  <si>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</si>
  <si>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</si>
  <si>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</si>
  <si>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</si>
  <si>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</si>
  <si>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</si>
  <si>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</si>
  <si>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</si>
  <si>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</si>
  <si>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</si>
  <si>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</si>
  <si>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</si>
  <si>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</si>
  <si>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</si>
  <si>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</si>
  <si>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</si>
  <si>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</si>
  <si>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</si>
  <si>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</si>
  <si>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</si>
  <si>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</si>
  <si>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</si>
  <si>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</si>
  <si>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</si>
  <si>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</si>
  <si>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</si>
  <si>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</si>
  <si>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</si>
  <si>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</si>
  <si>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</si>
  <si>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</si>
  <si>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</si>
  <si>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</si>
  <si>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</si>
  <si>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</si>
  <si>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</si>
  <si>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</si>
  <si>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</si>
  <si>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</si>
  <si>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</si>
  <si>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</si>
  <si>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</si>
  <si>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</si>
  <si>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</si>
  <si>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</si>
  <si>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</si>
  <si>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</si>
  <si>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</si>
  <si>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</si>
  <si>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</si>
  <si>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</si>
  <si>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</si>
  <si>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</si>
  <si>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</si>
  <si>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</si>
  <si>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</si>
  <si>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</si>
  <si>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</si>
  <si>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</si>
  <si>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</si>
  <si>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</si>
  <si>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</si>
  <si>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</si>
  <si>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</si>
  <si>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</si>
  <si>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</si>
  <si>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</si>
  <si>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</si>
  <si>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</si>
  <si>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</si>
  <si>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</si>
  <si>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</si>
  <si>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</si>
  <si>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</si>
  <si>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</si>
  <si>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</si>
  <si>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</si>
  <si>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</si>
  <si>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</si>
  <si>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</si>
  <si>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</si>
  <si>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</si>
  <si>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</si>
  <si>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</si>
  <si>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</si>
  <si>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</si>
  <si>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</si>
  <si>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</si>
  <si>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</si>
  <si>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</si>
  <si>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</si>
  <si>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</si>
  <si>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</si>
  <si>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</si>
  <si>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</si>
  <si>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</si>
  <si>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</si>
  <si>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</si>
  <si>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</si>
  <si>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</si>
  <si>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</si>
  <si>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</si>
  <si>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</si>
  <si>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</si>
  <si>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</si>
  <si>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</si>
  <si>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</si>
  <si>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</si>
  <si>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</si>
  <si>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</si>
  <si>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</si>
  <si>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</si>
  <si>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</si>
  <si>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</si>
  <si>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</si>
  <si>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</si>
  <si>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</si>
  <si>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</si>
  <si>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</si>
  <si>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</si>
  <si>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</si>
  <si>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</si>
  <si>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</si>
  <si>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</si>
  <si>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</si>
  <si>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</si>
  <si>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</si>
  <si>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</si>
  <si>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</si>
  <si>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</si>
  <si>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</si>
  <si>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</si>
  <si>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</si>
  <si>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</si>
  <si>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</si>
  <si>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</si>
  <si>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</si>
  <si>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</si>
  <si>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</si>
  <si>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</si>
  <si>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</si>
  <si>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</si>
  <si>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</si>
  <si>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</si>
  <si>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</si>
  <si>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</si>
  <si>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</si>
  <si>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</si>
  <si>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</si>
  <si>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</si>
  <si>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</si>
  <si>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</si>
  <si>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</si>
  <si>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</si>
  <si>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</si>
  <si>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</si>
  <si>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</si>
  <si>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</si>
  <si>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</si>
  <si>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</si>
  <si>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</si>
  <si>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</si>
  <si>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</si>
  <si>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</si>
  <si>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</si>
  <si>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</si>
  <si>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</si>
  <si>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</si>
  <si>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</si>
  <si>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</si>
  <si>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</si>
  <si>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</si>
  <si>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</si>
  <si>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</si>
  <si>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</si>
  <si>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</si>
  <si>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</si>
  <si>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</si>
  <si>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</si>
  <si>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</si>
  <si>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</si>
  <si>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</si>
  <si>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</si>
  <si>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</si>
  <si>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</si>
  <si>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</si>
  <si>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</si>
  <si>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</si>
  <si>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</si>
  <si>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</si>
  <si>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</si>
  <si>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</si>
  <si>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</si>
  <si>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</si>
  <si>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</si>
  <si>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</si>
  <si>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</si>
  <si>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</si>
  <si>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</si>
  <si>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</si>
  <si>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</si>
  <si>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</si>
  <si>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</si>
  <si>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</si>
  <si>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</si>
  <si>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</si>
  <si>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</si>
  <si>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</si>
  <si>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</si>
  <si>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</si>
  <si>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</si>
  <si>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</si>
  <si>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</si>
  <si>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</si>
  <si>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</si>
  <si>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</si>
  <si>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</si>
  <si>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</si>
  <si>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</si>
  <si>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</si>
  <si>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</si>
  <si>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</si>
  <si>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</si>
  <si>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</si>
  <si>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</si>
  <si>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</si>
  <si>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</si>
  <si>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</si>
  <si>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</si>
  <si>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</si>
  <si>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</si>
  <si>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</si>
  <si>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</si>
  <si>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</si>
  <si>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</si>
  <si>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</si>
  <si>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</si>
  <si>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</si>
  <si>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</si>
  <si>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</si>
  <si>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</si>
  <si>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</si>
  <si>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</si>
  <si>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</si>
  <si>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</si>
  <si>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</si>
  <si>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</si>
  <si>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</si>
  <si>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</si>
  <si>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</si>
  <si>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</si>
  <si>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</si>
  <si>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</si>
  <si>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</si>
  <si>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</si>
  <si>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</si>
  <si>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</si>
  <si>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</si>
  <si>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</si>
  <si>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</si>
  <si>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</si>
  <si>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</si>
  <si>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</si>
  <si>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</si>
  <si>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</si>
  <si>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</si>
  <si>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</si>
  <si>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</si>
  <si>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</si>
  <si>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</si>
  <si>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</si>
  <si>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</si>
  <si>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</si>
  <si>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</si>
  <si>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</si>
  <si>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</si>
  <si>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</si>
  <si>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</si>
  <si>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</si>
  <si>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</si>
  <si>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</si>
  <si>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</si>
  <si>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</si>
  <si>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</si>
  <si>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</si>
  <si>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</si>
  <si>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</si>
  <si>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</si>
  <si>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</si>
  <si>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</si>
  <si>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</si>
  <si>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</si>
  <si>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</si>
  <si>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</si>
  <si>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</si>
  <si>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</si>
  <si>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</si>
  <si>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</si>
  <si>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</si>
  <si>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</si>
  <si>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</si>
  <si>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</si>
  <si>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</si>
  <si>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</si>
  <si>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</si>
  <si>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</si>
  <si>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</si>
  <si>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</si>
  <si>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</si>
  <si>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</si>
  <si>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</si>
  <si>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</si>
  <si>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</si>
  <si>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</si>
  <si>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</si>
  <si>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</si>
  <si>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</si>
  <si>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</si>
  <si>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</si>
  <si>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</si>
  <si>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</si>
  <si>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</si>
  <si>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</si>
  <si>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</si>
  <si>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</si>
  <si>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</si>
  <si>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</si>
  <si>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</si>
  <si>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</si>
  <si>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</si>
  <si>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</si>
  <si>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</si>
  <si>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</si>
  <si>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</si>
  <si>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</si>
  <si>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</si>
  <si>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</si>
  <si>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</si>
  <si>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</si>
  <si>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</si>
  <si>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</si>
  <si>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</si>
  <si>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</si>
  <si>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</si>
  <si>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</si>
  <si>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</si>
  <si>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</si>
  <si>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</si>
  <si>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</si>
  <si>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</si>
  <si>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</si>
  <si>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</si>
  <si>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</si>
  <si>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</si>
  <si>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</si>
  <si>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</si>
  <si>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</si>
  <si>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</si>
  <si>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</si>
  <si>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</si>
  <si>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</si>
  <si>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</si>
  <si>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</si>
  <si>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</si>
  <si>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</si>
  <si>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</si>
  <si>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</si>
  <si>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</si>
  <si>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</si>
  <si>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</si>
  <si>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</si>
  <si>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</si>
  <si>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</si>
  <si>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</si>
  <si>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</si>
  <si>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</si>
  <si>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</si>
  <si>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</si>
  <si>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</si>
  <si>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</si>
  <si>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</si>
  <si>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</si>
  <si>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</si>
  <si>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</si>
  <si>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</si>
  <si>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</si>
  <si>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</si>
  <si>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</si>
  <si>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</si>
  <si>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</si>
  <si>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</si>
  <si>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</si>
  <si>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</si>
  <si>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</si>
  <si>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</si>
  <si>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</si>
  <si>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</si>
  <si>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</si>
  <si>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</si>
  <si>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</si>
  <si>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</si>
  <si>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</si>
  <si>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</si>
  <si>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</si>
  <si>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</si>
  <si>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</si>
  <si>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</si>
  <si>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</si>
  <si>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</si>
  <si>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</si>
  <si>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</si>
  <si>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</si>
  <si>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</si>
  <si>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</si>
  <si>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</si>
  <si>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</si>
  <si>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</si>
  <si>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</si>
  <si>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</si>
  <si>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</si>
  <si>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</si>
  <si>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</si>
  <si>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</si>
  <si>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</si>
  <si>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</si>
  <si>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</si>
  <si>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</si>
  <si>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</si>
  <si>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</si>
  <si>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</si>
  <si>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</si>
  <si>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</si>
  <si>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</si>
  <si>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</si>
  <si>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</si>
  <si>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</si>
  <si>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</si>
  <si>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</si>
  <si>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</si>
  <si>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</si>
  <si>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</si>
  <si>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</si>
  <si>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</si>
  <si>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</si>
  <si>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</si>
  <si>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</si>
  <si>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</si>
  <si>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</si>
  <si>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</si>
  <si>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</si>
  <si>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</si>
  <si>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</si>
  <si>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</si>
  <si>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</si>
  <si>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</si>
  <si>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</si>
  <si>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</si>
  <si>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</si>
  <si>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</si>
  <si>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</si>
  <si>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</si>
  <si>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</si>
  <si>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</si>
  <si>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</si>
  <si>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</si>
  <si>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</si>
  <si>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</si>
  <si>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</si>
  <si>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</si>
  <si>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</si>
  <si>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</si>
  <si>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</si>
  <si>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</si>
  <si>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</si>
  <si>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</si>
  <si>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</si>
  <si>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</si>
  <si>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</si>
  <si>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</si>
  <si>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</si>
  <si>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</si>
  <si>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</si>
  <si>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</si>
  <si>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</si>
  <si>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</si>
  <si>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</si>
  <si>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</si>
  <si>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</si>
  <si>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</si>
  <si>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</si>
  <si>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</si>
  <si>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</si>
  <si>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</si>
  <si>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</si>
  <si>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</si>
  <si>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</si>
  <si>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</si>
  <si>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</si>
  <si>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</si>
  <si>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</si>
  <si>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</si>
  <si>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</si>
  <si>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</si>
  <si>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</si>
  <si>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</si>
  <si>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</si>
  <si>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</si>
  <si>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</si>
  <si>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</si>
  <si>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</si>
  <si>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</si>
  <si>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</si>
  <si>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</si>
  <si>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</si>
  <si>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</si>
  <si>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</si>
  <si>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</si>
  <si>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</si>
  <si>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</si>
  <si>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</si>
  <si>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</si>
  <si>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</si>
  <si>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</si>
  <si>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</si>
  <si>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</si>
  <si>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</si>
  <si>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</si>
  <si>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</si>
  <si>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</si>
  <si>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</si>
  <si>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</si>
  <si>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</si>
  <si>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</si>
  <si>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</si>
  <si>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</si>
  <si>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</si>
  <si>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</si>
  <si>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</si>
  <si>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</si>
  <si>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</si>
  <si>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</si>
  <si>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</si>
  <si>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</si>
  <si>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</si>
  <si>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</si>
  <si>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</si>
  <si>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</si>
  <si>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</si>
  <si>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</si>
  <si>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</si>
  <si>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</si>
  <si>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</si>
  <si>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</si>
  <si>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</si>
  <si>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</si>
  <si>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</si>
  <si>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</si>
  <si>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</si>
  <si>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</si>
  <si>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</si>
  <si>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</si>
  <si>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</si>
  <si>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</si>
  <si>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</si>
  <si>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</si>
  <si>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</si>
  <si>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</si>
  <si>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</si>
  <si>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</si>
  <si>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</si>
  <si>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</si>
  <si>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</si>
  <si>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</si>
  <si>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</si>
  <si>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</si>
  <si>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</si>
  <si>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</si>
  <si>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</si>
  <si>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</si>
  <si>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</si>
  <si>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</si>
  <si>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</si>
  <si>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</si>
  <si>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</si>
  <si>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</si>
  <si>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</si>
  <si>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</si>
  <si>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</si>
  <si>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</si>
  <si>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</si>
  <si>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</si>
  <si>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</si>
  <si>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</si>
  <si>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</si>
  <si>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</si>
  <si>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</si>
  <si>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</si>
  <si>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</si>
  <si>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</si>
  <si>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</si>
  <si>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</si>
  <si>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</si>
  <si>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</si>
  <si>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</si>
  <si>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</si>
  <si>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</si>
  <si>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</si>
  <si>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</si>
  <si>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</si>
  <si>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</si>
  <si>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</si>
  <si>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</si>
  <si>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</si>
  <si>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</si>
  <si>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</si>
  <si>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</si>
  <si>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</si>
  <si>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</si>
  <si>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</si>
  <si>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</si>
  <si>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</si>
  <si>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</si>
  <si>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</si>
  <si>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</si>
  <si>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</si>
  <si>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</si>
  <si>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</si>
  <si>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</si>
  <si>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</si>
  <si>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</si>
  <si>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</si>
  <si>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</si>
  <si>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</si>
  <si>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</si>
  <si>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</si>
  <si>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</si>
  <si>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</si>
  <si>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</si>
  <si>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</si>
  <si>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</si>
  <si>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</si>
  <si>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</si>
  <si>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</si>
  <si>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</si>
  <si>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</si>
  <si>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</si>
  <si>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</si>
  <si>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</si>
  <si>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</si>
  <si>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</si>
  <si>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</si>
  <si>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</si>
  <si>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</si>
  <si>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</si>
  <si>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</si>
  <si>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</si>
  <si>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</si>
  <si>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</si>
  <si>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</si>
  <si>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</si>
  <si>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</si>
  <si>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</si>
  <si>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</si>
  <si>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</si>
  <si>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</si>
  <si>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</si>
  <si>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</si>
  <si>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</si>
  <si>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</si>
  <si>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</si>
  <si>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</si>
  <si>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</si>
  <si>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</si>
  <si>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</si>
  <si>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</si>
  <si>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</si>
  <si>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</si>
  <si>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</si>
  <si>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</si>
  <si>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</si>
  <si>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</si>
  <si>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</si>
  <si>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</si>
  <si>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</si>
  <si>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</si>
  <si>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</si>
  <si>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</si>
  <si>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</si>
  <si>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</si>
  <si>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</si>
  <si>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</si>
  <si>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</si>
  <si>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</si>
  <si>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</si>
  <si>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</si>
  <si>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</si>
  <si>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</si>
  <si>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</si>
  <si>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</si>
  <si>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</si>
  <si>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</si>
  <si>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</si>
  <si>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</si>
  <si>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</si>
  <si>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</si>
  <si>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</si>
  <si>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</si>
  <si>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</si>
  <si>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</si>
  <si>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</si>
  <si>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</si>
  <si>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</si>
  <si>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</si>
  <si>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</si>
  <si>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</si>
  <si>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</si>
  <si>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</si>
  <si>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</si>
  <si>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</si>
  <si>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</si>
  <si>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</si>
  <si>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</si>
  <si>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</si>
  <si>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</si>
  <si>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</si>
  <si>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</si>
  <si>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</si>
  <si>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</si>
  <si>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</si>
  <si>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</si>
  <si>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</si>
  <si>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</si>
  <si>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</si>
  <si>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</si>
  <si>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</si>
  <si>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</si>
  <si>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</si>
  <si>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</si>
  <si>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</si>
  <si>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</si>
  <si>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</si>
  <si>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</si>
  <si>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</si>
  <si>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</si>
  <si>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</si>
  <si>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</si>
  <si>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</si>
  <si>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</si>
  <si>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</si>
  <si>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</si>
  <si>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</si>
  <si>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</si>
  <si>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</si>
  <si>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</si>
  <si>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</si>
  <si>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</si>
  <si>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</si>
  <si>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</si>
  <si>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</si>
  <si>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</si>
  <si>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</si>
  <si>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</si>
  <si>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</si>
  <si>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</si>
  <si>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</si>
  <si>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</si>
  <si>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</si>
  <si>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</si>
  <si>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</si>
  <si>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</si>
  <si>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</si>
  <si>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</si>
  <si>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</si>
  <si>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</si>
  <si>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</si>
  <si>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</si>
  <si>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</si>
  <si>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</si>
  <si>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</si>
  <si>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</si>
  <si>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</si>
  <si>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</si>
  <si>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</si>
  <si>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</si>
  <si>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</si>
  <si>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</si>
  <si>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</si>
  <si>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</si>
  <si>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</si>
  <si>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</si>
  <si>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</si>
  <si>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</si>
  <si>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</si>
  <si>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</si>
  <si>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</si>
  <si>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</si>
  <si>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</si>
  <si>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</si>
  <si>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</si>
  <si>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</si>
  <si>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</si>
  <si>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</si>
  <si>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</si>
  <si>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</si>
  <si>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</si>
  <si>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</si>
  <si>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</si>
  <si>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</si>
  <si>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</si>
  <si>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</si>
  <si>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</si>
  <si>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</si>
  <si>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</si>
  <si>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</si>
  <si>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</si>
  <si>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</si>
  <si>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</si>
  <si>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</si>
  <si>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</si>
  <si>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</si>
  <si>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</si>
  <si>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</si>
  <si>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</si>
  <si>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</si>
  <si>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</si>
  <si>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</si>
  <si>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</si>
  <si>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</si>
  <si>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</si>
  <si>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</si>
  <si>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</si>
  <si>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</si>
  <si>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</si>
  <si>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</si>
  <si>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</si>
  <si>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</si>
  <si>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</si>
  <si>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</si>
  <si>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</si>
  <si>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</si>
  <si>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</si>
  <si>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</si>
  <si>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</si>
  <si>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</si>
  <si>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</si>
  <si>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</si>
  <si>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</si>
  <si>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</si>
  <si>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</si>
  <si>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</si>
  <si>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</si>
  <si>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</si>
  <si>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</si>
  <si>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</si>
  <si>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</si>
  <si>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</si>
  <si>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</si>
  <si>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</si>
  <si>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</si>
  <si>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</si>
  <si>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</si>
  <si>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</si>
  <si>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</si>
  <si>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</si>
  <si>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</si>
  <si>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</si>
  <si>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</si>
  <si>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</si>
  <si>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</si>
  <si>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</si>
  <si>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</si>
  <si>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</si>
  <si>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</si>
  <si>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</si>
  <si>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</si>
  <si>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</si>
  <si>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</si>
  <si>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</si>
  <si>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</si>
  <si>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</si>
  <si>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</si>
  <si>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</si>
  <si>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</si>
  <si>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</si>
  <si>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</si>
  <si>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</si>
  <si>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</si>
  <si>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</si>
  <si>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</si>
  <si>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</si>
  <si>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</si>
  <si>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</si>
  <si>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</si>
  <si>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</si>
  <si>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</si>
  <si>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</si>
  <si>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</si>
  <si>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</si>
  <si>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</si>
  <si>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</si>
  <si>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</si>
  <si>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</si>
  <si>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</si>
  <si>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</si>
  <si>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</si>
  <si>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</si>
  <si>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</si>
  <si>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</si>
  <si>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</si>
  <si>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</si>
  <si>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</si>
  <si>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</si>
  <si>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</si>
  <si>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</si>
  <si>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</si>
  <si>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</si>
  <si>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</si>
  <si>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</si>
  <si>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</si>
  <si>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</si>
  <si>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</si>
  <si>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</si>
  <si>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</si>
  <si>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</si>
  <si>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</si>
  <si>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</si>
  <si>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</si>
  <si>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</si>
  <si>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</si>
  <si>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</si>
  <si>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</si>
  <si>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</si>
  <si>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</si>
  <si>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</si>
  <si>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</si>
  <si>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</si>
  <si>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</si>
  <si>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</si>
  <si>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</si>
  <si>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</si>
  <si>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</si>
  <si>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</si>
  <si>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</si>
  <si>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</si>
  <si>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</si>
  <si>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</si>
  <si>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</si>
  <si>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</si>
  <si>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</si>
  <si>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</si>
  <si>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</si>
  <si>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</si>
  <si>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</si>
  <si>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</si>
  <si>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</si>
  <si>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</si>
  <si>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</si>
  <si>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</si>
  <si>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</si>
  <si>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</si>
  <si>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</si>
  <si>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</si>
  <si>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</si>
  <si>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</si>
  <si>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</si>
  <si>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</si>
  <si>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</si>
  <si>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</si>
  <si>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</si>
  <si>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</si>
  <si>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</si>
  <si>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</si>
  <si>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</si>
  <si>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</si>
  <si>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</si>
  <si>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</si>
  <si>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</si>
  <si>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</si>
  <si>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</si>
  <si>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</si>
  <si>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</si>
  <si>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</si>
  <si>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</si>
  <si>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</si>
  <si>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</si>
  <si>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</si>
  <si>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</si>
  <si>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</si>
  <si>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</si>
  <si>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</si>
  <si>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</si>
  <si>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</si>
  <si>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</si>
  <si>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</si>
  <si>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</si>
  <si>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</si>
  <si>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</si>
  <si>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</si>
  <si>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</si>
  <si>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</si>
  <si>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</si>
  <si>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</si>
  <si>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</si>
  <si>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</si>
  <si>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</si>
  <si>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</si>
  <si>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</si>
  <si>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</si>
  <si>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</si>
  <si>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</si>
  <si>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</si>
  <si>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</si>
  <si>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</si>
  <si>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</si>
  <si>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</si>
  <si>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</si>
  <si>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</si>
  <si>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</si>
  <si>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</si>
  <si>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</si>
  <si>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</si>
  <si>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</si>
  <si>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</si>
  <si>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</si>
  <si>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</si>
  <si>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</si>
  <si>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</si>
  <si>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</si>
  <si>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</si>
  <si>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</si>
  <si>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</si>
  <si>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</si>
  <si>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</si>
  <si>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</si>
  <si>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</si>
  <si>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</si>
  <si>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</si>
  <si>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</si>
  <si>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</si>
  <si>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</si>
  <si>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</si>
  <si>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</si>
  <si>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</si>
  <si>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</si>
  <si>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</si>
  <si>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</si>
  <si>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</si>
  <si>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</si>
  <si>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</si>
  <si>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</si>
  <si>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</si>
  <si>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</si>
  <si>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</si>
  <si>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</si>
  <si>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</si>
  <si>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</si>
  <si>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</si>
  <si>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</si>
  <si>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</si>
  <si>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</si>
  <si>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</si>
  <si>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</si>
  <si>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</si>
  <si>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</si>
  <si>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</si>
  <si>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</si>
  <si>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</si>
  <si>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</si>
  <si>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</si>
  <si>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</si>
  <si>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</si>
  <si>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</si>
  <si>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</si>
  <si>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</si>
  <si>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</si>
  <si>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</si>
  <si>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</si>
  <si>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</si>
  <si>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</si>
  <si>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</si>
  <si>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</si>
  <si>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</si>
  <si>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</si>
  <si>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</si>
  <si>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</si>
  <si>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</si>
  <si>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</si>
  <si>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</si>
  <si>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</si>
  <si>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</si>
  <si>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</si>
  <si>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</si>
  <si>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</si>
  <si>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</si>
  <si>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</si>
  <si>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</si>
  <si>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</si>
  <si>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</si>
  <si>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</si>
  <si>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</si>
  <si>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</si>
  <si>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</si>
  <si>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</si>
  <si>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</si>
  <si>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</si>
  <si>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</si>
  <si>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</si>
  <si>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</si>
  <si>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</si>
  <si>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</si>
  <si>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</si>
  <si>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</si>
  <si>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</si>
  <si>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</si>
  <si>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</si>
  <si>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</si>
  <si>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</si>
  <si>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</si>
  <si>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</si>
  <si>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</si>
  <si>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</si>
  <si>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</si>
  <si>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</si>
  <si>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</si>
  <si>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</si>
  <si>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</si>
  <si>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</si>
  <si>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</si>
  <si>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</si>
  <si>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</si>
  <si>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</si>
  <si>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</si>
  <si>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</si>
  <si>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</si>
  <si>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</si>
  <si>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</si>
  <si>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</si>
  <si>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</si>
  <si>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</si>
  <si>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</si>
  <si>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</si>
  <si>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</si>
  <si>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</si>
  <si>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</si>
  <si>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</si>
  <si>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</si>
  <si>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</si>
  <si>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</si>
  <si>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</si>
  <si>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</si>
  <si>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</si>
  <si>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</si>
  <si>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</si>
  <si>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</si>
  <si>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</si>
  <si>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</si>
  <si>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</si>
  <si>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</si>
  <si>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</si>
  <si>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</si>
  <si>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</si>
  <si>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</si>
  <si>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</si>
  <si>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</si>
  <si>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</si>
  <si>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</si>
  <si>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</si>
  <si>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</si>
  <si>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</si>
  <si>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</si>
  <si>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</si>
  <si>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</si>
  <si>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</si>
  <si>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</si>
  <si>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</si>
  <si>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</si>
  <si>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</si>
  <si>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</si>
  <si>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</si>
  <si>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</si>
  <si>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</si>
  <si>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</si>
  <si>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</si>
  <si>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</si>
  <si>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</si>
  <si>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</si>
  <si>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</si>
  <si>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</si>
  <si>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</si>
  <si>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</si>
  <si>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</si>
  <si>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</si>
  <si>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</si>
  <si>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</si>
  <si>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</si>
  <si>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</si>
  <si>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</si>
  <si>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</si>
  <si>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</si>
  <si>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</si>
  <si>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</si>
  <si>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</si>
  <si>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</si>
  <si>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</si>
  <si>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</si>
  <si>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</si>
  <si>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</si>
  <si>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</si>
  <si>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</si>
  <si>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</si>
  <si>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</si>
  <si>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</si>
  <si>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</si>
  <si>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</si>
  <si>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</si>
  <si>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</si>
  <si>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</si>
  <si>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</si>
  <si>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</si>
  <si>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</si>
  <si>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</si>
  <si>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</si>
  <si>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</si>
  <si>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</si>
  <si>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</si>
  <si>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</si>
  <si>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</si>
  <si>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</si>
  <si>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</si>
  <si>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</si>
  <si>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</si>
  <si>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</si>
  <si>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</si>
  <si>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</si>
  <si>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</si>
  <si>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</si>
  <si>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</si>
  <si>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</si>
  <si>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</si>
  <si>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</si>
  <si>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</si>
  <si>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</si>
  <si>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</si>
  <si>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</si>
  <si>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</si>
  <si>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</si>
  <si>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</si>
  <si>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</si>
  <si>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</si>
  <si>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</si>
  <si>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</si>
  <si>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</si>
  <si>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</si>
  <si>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</si>
  <si>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</si>
  <si>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</si>
  <si>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</si>
  <si>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</si>
  <si>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</si>
  <si>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</si>
  <si>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</si>
  <si>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</si>
  <si>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</si>
  <si>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</si>
  <si>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</si>
  <si>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</si>
  <si>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</si>
  <si>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</si>
  <si>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</si>
  <si>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</si>
  <si>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</si>
  <si>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</si>
  <si>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</si>
  <si>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</si>
  <si>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</si>
  <si>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</si>
  <si>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</si>
  <si>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</si>
  <si>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</si>
  <si>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</si>
  <si>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</si>
  <si>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</si>
  <si>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</si>
  <si>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</si>
  <si>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</si>
  <si>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</si>
  <si>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</si>
  <si>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</si>
  <si>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</si>
  <si>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</si>
  <si>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</si>
  <si>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</si>
  <si>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</si>
  <si>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</si>
  <si>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</si>
  <si>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</si>
  <si>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</si>
  <si>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</si>
  <si>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</si>
  <si>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</si>
  <si>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</si>
  <si>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</si>
  <si>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</si>
  <si>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</si>
  <si>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</si>
  <si>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</si>
  <si>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</si>
  <si>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</si>
  <si>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</si>
  <si>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</si>
  <si>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</si>
  <si>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</si>
  <si>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</si>
  <si>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</si>
  <si>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</si>
  <si>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</si>
  <si>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</si>
  <si>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</si>
  <si>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</si>
  <si>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</si>
  <si>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</si>
  <si>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</si>
  <si>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</si>
  <si>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</si>
  <si>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</si>
  <si>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</si>
  <si>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</si>
  <si>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</si>
  <si>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</si>
  <si>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</si>
  <si>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</si>
  <si>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</si>
  <si>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</si>
  <si>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</si>
  <si>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</si>
  <si>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</si>
  <si>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</si>
  <si>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</si>
  <si>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</si>
  <si>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</si>
  <si>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</si>
  <si>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</si>
  <si>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</si>
  <si>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</si>
  <si>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</si>
  <si>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</si>
  <si>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</si>
  <si>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</si>
  <si>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</si>
  <si>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</si>
  <si>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</si>
  <si>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</si>
  <si>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</si>
  <si>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</si>
  <si>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</si>
  <si>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</si>
  <si>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</si>
  <si>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</si>
  <si>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</si>
  <si>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</si>
  <si>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</si>
  <si>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</si>
  <si>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</si>
  <si>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</si>
  <si>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</si>
  <si>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</si>
  <si>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</si>
  <si>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</si>
  <si>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</si>
  <si>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</si>
  <si>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</si>
  <si>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</si>
  <si>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</si>
  <si>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</si>
  <si>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</si>
  <si>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</si>
  <si>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</si>
  <si>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</si>
  <si>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</si>
  <si>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</si>
  <si>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</si>
  <si>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</si>
  <si>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</si>
  <si>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</si>
  <si>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</si>
  <si>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</si>
  <si>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</si>
  <si>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</si>
  <si>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</si>
  <si>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</si>
  <si>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</si>
  <si>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</si>
  <si>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</si>
  <si>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</si>
  <si>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</si>
  <si>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</si>
  <si>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</si>
  <si>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</si>
  <si>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</si>
  <si>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</si>
  <si>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</si>
  <si>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</si>
  <si>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</si>
  <si>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</si>
  <si>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</si>
  <si>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</si>
  <si>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</si>
  <si>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</si>
  <si>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</si>
  <si>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</si>
  <si>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</si>
  <si>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</si>
  <si>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</si>
  <si>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</si>
  <si>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</si>
  <si>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</si>
  <si>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</si>
  <si>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</si>
  <si>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</si>
  <si>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</si>
  <si>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</si>
  <si>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</si>
  <si>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</si>
  <si>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</si>
  <si>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</si>
  <si>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</si>
  <si>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</si>
  <si>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</si>
  <si>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</si>
  <si>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</si>
  <si>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</si>
  <si>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</si>
  <si>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</si>
  <si>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</si>
  <si>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</si>
  <si>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</si>
  <si>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</si>
  <si>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</si>
  <si>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</si>
  <si>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</si>
  <si>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</si>
  <si>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</si>
  <si>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</si>
  <si>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</si>
  <si>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</si>
  <si>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</si>
  <si>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</si>
  <si>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</si>
  <si>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</si>
  <si>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</si>
  <si>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</si>
  <si>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</si>
  <si>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</si>
  <si>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</si>
  <si>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</si>
  <si>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</si>
  <si>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</si>
  <si>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</si>
  <si>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</si>
  <si>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</si>
  <si>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</si>
  <si>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</si>
  <si>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</si>
  <si>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</si>
  <si>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</si>
  <si>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</si>
  <si>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</si>
  <si>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</si>
  <si>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</si>
  <si>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</si>
  <si>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</si>
  <si>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</si>
  <si>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</si>
  <si>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</si>
  <si>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</si>
  <si>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</si>
  <si>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</si>
  <si>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</si>
  <si>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</si>
  <si>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</si>
  <si>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</si>
  <si>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</si>
  <si>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</si>
  <si>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</si>
  <si>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</si>
  <si>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</si>
  <si>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</si>
  <si>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</si>
  <si>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</si>
  <si>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</si>
  <si>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</si>
  <si>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</si>
  <si>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</si>
  <si>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</si>
  <si>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</si>
  <si>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</si>
  <si>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</si>
  <si>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</si>
  <si>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</si>
  <si>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</si>
  <si>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</si>
  <si>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</si>
  <si>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</si>
  <si>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</si>
  <si>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</si>
  <si>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</si>
  <si>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</si>
  <si>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</si>
  <si>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</si>
  <si>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</si>
  <si>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</si>
  <si>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</si>
  <si>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</si>
  <si>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</si>
  <si>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</si>
  <si>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</si>
  <si>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</si>
  <si>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</si>
  <si>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</si>
  <si>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</si>
  <si>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</si>
  <si>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</si>
  <si>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</si>
  <si>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</si>
  <si>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</si>
  <si>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</si>
  <si>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</si>
  <si>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</si>
  <si>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</si>
  <si>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</si>
  <si>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</si>
  <si>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</si>
  <si>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</si>
  <si>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</si>
  <si>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</si>
  <si>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</si>
  <si>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</si>
  <si>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</si>
  <si>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</si>
  <si>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</si>
  <si>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</si>
  <si>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</si>
  <si>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</si>
  <si>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</si>
  <si>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</si>
  <si>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</si>
  <si>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</si>
  <si>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</si>
  <si>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</si>
  <si>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</si>
  <si>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</si>
  <si>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</si>
  <si>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</si>
  <si>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</si>
  <si>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</si>
  <si>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</si>
  <si>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</si>
  <si>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</si>
  <si>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</si>
  <si>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</si>
  <si>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</si>
  <si>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</si>
  <si>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</si>
  <si>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</si>
  <si>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</si>
  <si>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</si>
  <si>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</si>
  <si>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</si>
  <si>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</si>
  <si>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</si>
  <si>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</si>
  <si>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</si>
  <si>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</si>
  <si>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</si>
  <si>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</si>
  <si>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</si>
  <si>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</si>
  <si>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</si>
  <si>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</si>
  <si>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</si>
  <si>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</si>
  <si>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</si>
  <si>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</si>
  <si>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</si>
  <si>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</si>
  <si>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</si>
  <si>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</si>
  <si>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</si>
  <si>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</si>
  <si>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</si>
  <si>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</si>
  <si>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</si>
  <si>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</si>
  <si>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</si>
  <si>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</si>
  <si>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</si>
  <si>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</si>
  <si>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</si>
  <si>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</si>
  <si>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</si>
  <si>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</si>
  <si>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</si>
  <si>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</si>
  <si>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</si>
  <si>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</si>
  <si>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</si>
  <si>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</si>
  <si>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</si>
  <si>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</si>
  <si>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</si>
  <si>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</si>
  <si>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</si>
  <si>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</si>
  <si>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</si>
  <si>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</si>
  <si>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</si>
  <si>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</si>
  <si>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</si>
  <si>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</si>
  <si>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</si>
  <si>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</si>
  <si>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</si>
  <si>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</si>
  <si>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</si>
  <si>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</si>
  <si>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</si>
  <si>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</si>
  <si>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</si>
  <si>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</si>
  <si>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</si>
  <si>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</si>
  <si>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</si>
  <si>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</si>
  <si>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</si>
  <si>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</si>
  <si>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</si>
  <si>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</si>
  <si>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</si>
  <si>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</si>
  <si>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</si>
  <si>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</si>
  <si>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</si>
  <si>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</si>
  <si>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</si>
  <si>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</si>
  <si>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</si>
  <si>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</si>
  <si>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</si>
  <si>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</si>
  <si>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</si>
  <si>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</si>
  <si>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</si>
  <si>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</si>
  <si>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</si>
  <si>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</si>
  <si>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</si>
  <si>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</si>
  <si>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</si>
  <si>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</si>
  <si>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</si>
  <si>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</si>
  <si>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</si>
  <si>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</si>
  <si>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</si>
  <si>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</si>
  <si>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</si>
  <si>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</si>
  <si>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</si>
  <si>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</si>
  <si>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</si>
  <si>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</si>
  <si>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</si>
  <si>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</si>
  <si>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</si>
  <si>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</si>
  <si>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</si>
  <si>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</si>
  <si>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</si>
  <si>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</si>
  <si>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</si>
  <si>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</si>
  <si>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</si>
  <si>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</si>
  <si>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</si>
  <si>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</si>
  <si>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</si>
  <si>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</si>
  <si>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</si>
  <si>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</si>
  <si>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</si>
  <si>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</si>
  <si>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</si>
  <si>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</si>
  <si>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</si>
  <si>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</si>
  <si>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</si>
  <si>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</si>
  <si>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</si>
  <si>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</si>
  <si>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</si>
  <si>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</si>
  <si>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</si>
  <si>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</si>
  <si>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</si>
  <si>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</si>
  <si>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</si>
  <si>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</si>
  <si>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</si>
  <si>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</si>
  <si>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</si>
  <si>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</si>
  <si>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</si>
  <si>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</si>
  <si>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</si>
  <si>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</si>
  <si>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</si>
  <si>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</si>
  <si>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</si>
  <si>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</si>
  <si>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</si>
  <si>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</si>
  <si>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</si>
  <si>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</si>
  <si>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</si>
  <si>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</si>
  <si>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</si>
  <si>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</si>
  <si>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</si>
  <si>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</si>
  <si>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</si>
  <si>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</si>
  <si>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</si>
  <si>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</si>
  <si>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</si>
  <si>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</si>
  <si>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</si>
  <si>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</si>
  <si>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</si>
  <si>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</si>
  <si>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</si>
  <si>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</si>
  <si>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</si>
  <si>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</si>
  <si>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</si>
  <si>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</si>
  <si>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</si>
  <si>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</si>
  <si>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</si>
  <si>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</si>
  <si>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</si>
  <si>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</si>
  <si>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</si>
  <si>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</si>
  <si>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</si>
  <si>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</si>
  <si>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</si>
  <si>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</si>
  <si>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</si>
  <si>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</si>
  <si>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</si>
  <si>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</si>
  <si>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</si>
  <si>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</si>
  <si>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</si>
  <si>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</si>
  <si>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</si>
  <si>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</si>
  <si>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</si>
  <si>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</si>
  <si>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</si>
  <si>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</si>
  <si>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</si>
  <si>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</si>
  <si>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</si>
  <si>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</si>
  <si>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</si>
  <si>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</si>
  <si>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</si>
  <si>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</si>
  <si>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</si>
  <si>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</si>
  <si>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</si>
  <si>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</si>
  <si>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</si>
  <si>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</si>
  <si>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</si>
  <si>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</si>
  <si>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</si>
  <si>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</si>
  <si>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</si>
  <si>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</si>
  <si>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</si>
  <si>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</si>
  <si>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</si>
  <si>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</si>
  <si>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</si>
  <si>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</si>
  <si>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</si>
  <si>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</si>
  <si>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</si>
  <si>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</si>
  <si>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</si>
  <si>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</si>
  <si>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</si>
  <si>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</si>
  <si>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</si>
  <si>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</si>
  <si>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</si>
  <si>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</si>
  <si>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</si>
  <si>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</si>
  <si>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</si>
  <si>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</si>
  <si>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</si>
  <si>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</si>
  <si>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</si>
  <si>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</si>
  <si>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</si>
  <si>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</si>
  <si>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</si>
  <si>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</si>
  <si>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</si>
  <si>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</si>
  <si>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</si>
  <si>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</si>
  <si>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</si>
  <si>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</si>
  <si>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</si>
  <si>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</si>
  <si>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</si>
  <si>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</si>
  <si>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</si>
  <si>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</si>
  <si>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</si>
  <si>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</si>
  <si>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</si>
  <si>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</si>
  <si>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</si>
  <si>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</si>
  <si>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</si>
  <si>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</si>
  <si>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</si>
  <si>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</si>
  <si>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</si>
  <si>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</si>
  <si>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</si>
  <si>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</si>
  <si>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</si>
  <si>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</si>
  <si>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</si>
  <si>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</si>
  <si>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</si>
  <si>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</si>
  <si>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</si>
  <si>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</si>
  <si>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</si>
  <si>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</si>
  <si>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</si>
  <si>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</si>
  <si>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</si>
  <si>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</si>
  <si>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</si>
  <si>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</si>
  <si>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</si>
  <si>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</si>
  <si>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</si>
  <si>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</si>
  <si>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</si>
  <si>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</si>
  <si>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</si>
  <si>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</si>
  <si>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</si>
  <si>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</si>
  <si>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</si>
  <si>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</si>
  <si>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</si>
  <si>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</si>
  <si>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</si>
  <si>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</si>
  <si>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</si>
  <si>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</si>
  <si>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</si>
  <si>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</si>
  <si>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</si>
  <si>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</si>
  <si>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</si>
  <si>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</si>
  <si>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</si>
  <si>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</si>
  <si>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</si>
  <si>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</si>
  <si>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</si>
  <si>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</si>
  <si>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</si>
  <si>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</si>
  <si>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</si>
  <si>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</si>
  <si>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</si>
  <si>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</si>
  <si>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</si>
  <si>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</si>
  <si>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</si>
  <si>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</si>
  <si>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</si>
  <si>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</si>
  <si>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</si>
  <si>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</si>
  <si>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</si>
  <si>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</si>
  <si>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</si>
  <si>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</si>
  <si>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</si>
  <si>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</si>
  <si>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</si>
  <si>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</si>
  <si>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</si>
  <si>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</si>
  <si>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</si>
  <si>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</si>
  <si>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</si>
  <si>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</si>
  <si>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</si>
  <si>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</si>
  <si>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</si>
  <si>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</si>
  <si>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</si>
  <si>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</si>
  <si>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</si>
  <si>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</si>
  <si>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</si>
  <si>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</si>
  <si>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</si>
  <si>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</si>
  <si>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</si>
  <si>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</si>
  <si>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</si>
  <si>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</si>
  <si>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</si>
  <si>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</si>
  <si>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</si>
  <si>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</si>
  <si>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</si>
  <si>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</si>
  <si>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</si>
  <si>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</si>
  <si>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</si>
  <si>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</si>
  <si>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</si>
  <si>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</si>
  <si>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</si>
  <si>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</si>
  <si>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</si>
  <si>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</si>
  <si>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</si>
  <si>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</si>
  <si>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</si>
  <si>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</si>
  <si>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</si>
  <si>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</si>
  <si>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</si>
  <si>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</si>
  <si>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</si>
  <si>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</si>
  <si>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</si>
  <si>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</si>
  <si>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</si>
  <si>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</si>
  <si>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</si>
  <si>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</si>
  <si>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</si>
  <si>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</si>
  <si>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</si>
  <si>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</si>
  <si>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</si>
  <si>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</si>
  <si>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</si>
  <si>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</si>
  <si>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</si>
  <si>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</si>
  <si>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</si>
  <si>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</si>
  <si>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</si>
  <si>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</si>
  <si>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</si>
  <si>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</si>
  <si>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</si>
  <si>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</si>
  <si>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</si>
  <si>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</si>
  <si>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</si>
  <si>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</si>
  <si>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</si>
  <si>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</si>
  <si>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</si>
  <si>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</si>
  <si>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</si>
  <si>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</si>
  <si>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</si>
  <si>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</si>
  <si>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</si>
  <si>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</si>
  <si>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</si>
  <si>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</si>
  <si>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</si>
  <si>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</si>
  <si>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</si>
  <si>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</si>
  <si>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</si>
  <si>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</si>
  <si>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</si>
  <si>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</si>
  <si>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</si>
  <si>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</si>
  <si>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</si>
  <si>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</si>
  <si>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</si>
  <si>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</si>
  <si>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</si>
  <si>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</si>
  <si>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</si>
  <si>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</si>
  <si>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</si>
  <si>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</si>
  <si>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</si>
  <si>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</si>
  <si>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</si>
  <si>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</si>
  <si>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</si>
  <si>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</si>
  <si>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</si>
  <si>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</si>
  <si>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</si>
  <si>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</si>
  <si>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</si>
  <si>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</si>
  <si>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</si>
  <si>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</si>
  <si>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</si>
  <si>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</si>
  <si>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</si>
  <si>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</si>
  <si>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</si>
  <si>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</si>
  <si>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</si>
  <si>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</si>
  <si>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</si>
  <si>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</si>
  <si>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</si>
  <si>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</si>
  <si>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</si>
  <si>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</si>
  <si>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</si>
  <si>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</si>
  <si>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</si>
  <si>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</si>
  <si>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</si>
  <si>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</si>
  <si>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</si>
  <si>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</si>
  <si>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</si>
  <si>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</si>
  <si>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</si>
  <si>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</si>
  <si>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</si>
  <si>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</si>
  <si>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</si>
  <si>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</si>
  <si>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</si>
  <si>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</si>
  <si>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</si>
  <si>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</si>
  <si>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</si>
  <si>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</si>
  <si>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</si>
  <si>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</si>
  <si>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</si>
  <si>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</si>
  <si>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</si>
  <si>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</si>
  <si>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</si>
  <si>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</si>
  <si>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</si>
  <si>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</si>
  <si>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</si>
  <si>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</si>
  <si>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</si>
  <si>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</si>
  <si>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</si>
  <si>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</si>
  <si>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</si>
  <si>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</si>
  <si>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</si>
  <si>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</si>
  <si>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</si>
  <si>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</si>
  <si>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</si>
  <si>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</si>
  <si>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</si>
  <si>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</si>
  <si>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</si>
  <si>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</si>
  <si>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</si>
  <si>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</si>
  <si>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</si>
  <si>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</si>
  <si>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</si>
  <si>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</si>
  <si>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</si>
  <si>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</si>
  <si>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</si>
  <si>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</si>
  <si>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</si>
  <si>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</si>
  <si>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</si>
  <si>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</si>
  <si>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</si>
  <si>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</si>
  <si>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</si>
  <si>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</si>
  <si>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</si>
  <si>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</si>
  <si>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</si>
  <si>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</si>
  <si>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</si>
  <si>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</si>
  <si>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</si>
  <si>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</si>
  <si>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</si>
  <si>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</si>
  <si>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</si>
  <si>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</si>
  <si>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</si>
  <si>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</si>
  <si>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</si>
  <si>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</si>
  <si>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</si>
  <si>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</si>
  <si>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</si>
  <si>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</si>
  <si>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</si>
  <si>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</si>
  <si>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</si>
  <si>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</si>
  <si>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</si>
  <si>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</si>
  <si>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</si>
  <si>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</si>
  <si>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</si>
  <si>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</si>
  <si>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</si>
  <si>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</si>
  <si>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</si>
  <si>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</si>
  <si>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</si>
  <si>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</si>
  <si>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</si>
  <si>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</si>
  <si>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</si>
  <si>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</si>
  <si>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</si>
  <si>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</si>
  <si>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</si>
  <si>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</si>
  <si>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</si>
  <si>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</si>
  <si>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</si>
  <si>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</si>
  <si>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</si>
  <si>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</si>
  <si>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</si>
  <si>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</si>
  <si>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</si>
  <si>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</si>
  <si>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</si>
  <si>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</si>
  <si>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</si>
  <si>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</si>
  <si>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</si>
  <si>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</si>
  <si>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</si>
  <si>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</si>
  <si>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</si>
  <si>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</si>
  <si>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</si>
  <si>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</si>
  <si>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</si>
  <si>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</si>
  <si>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</si>
  <si>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</si>
  <si>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</si>
  <si>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</si>
  <si>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</si>
  <si>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</si>
  <si>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</si>
  <si>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</si>
  <si>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</si>
  <si>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</si>
  <si>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</si>
  <si>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</si>
  <si>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</si>
  <si>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</si>
  <si>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</si>
  <si>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</si>
  <si>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</si>
  <si>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</si>
  <si>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</si>
  <si>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</si>
  <si>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</si>
  <si>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</si>
  <si>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</si>
  <si>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</si>
  <si>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</si>
  <si>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</si>
  <si>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</si>
  <si>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</si>
  <si>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</si>
  <si>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</si>
  <si>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</si>
  <si>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</si>
  <si>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</si>
  <si>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</si>
  <si>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</si>
  <si>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</si>
  <si>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</si>
  <si>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</si>
  <si>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</si>
  <si>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</si>
  <si>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</si>
  <si>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</si>
  <si>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</si>
  <si>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</si>
  <si>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</si>
  <si>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</si>
  <si>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</si>
  <si>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</si>
  <si>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</si>
  <si>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</si>
  <si>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</si>
  <si>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</si>
  <si>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</si>
  <si>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</si>
  <si>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</si>
  <si>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</si>
  <si>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</si>
  <si>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</si>
  <si>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</si>
  <si>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</si>
  <si>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</si>
  <si>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</si>
  <si>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</si>
  <si>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</si>
  <si>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</si>
  <si>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</si>
  <si>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</si>
  <si>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</si>
  <si>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</si>
  <si>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</si>
  <si>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</si>
  <si>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</si>
  <si>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</si>
  <si>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</si>
  <si>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</si>
  <si>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</si>
  <si>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</si>
  <si>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</si>
  <si>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</si>
  <si>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</si>
  <si>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</si>
  <si>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</si>
  <si>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</si>
  <si>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</si>
  <si>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</si>
  <si>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</si>
  <si>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</si>
  <si>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</si>
  <si>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</si>
  <si>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</si>
  <si>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</si>
  <si>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</si>
  <si>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</si>
  <si>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</si>
  <si>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</si>
  <si>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</si>
  <si>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</si>
  <si>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</si>
  <si>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</si>
  <si>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</si>
  <si>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</si>
  <si>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</si>
  <si>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</si>
  <si>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</si>
  <si>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</si>
  <si>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</si>
  <si>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</si>
  <si>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</si>
  <si>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</si>
  <si>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</si>
  <si>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</si>
  <si>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</si>
  <si>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</si>
  <si>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</si>
  <si>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</si>
  <si>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</si>
  <si>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</si>
  <si>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</si>
  <si>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</si>
  <si>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</si>
  <si>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</si>
  <si>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</si>
  <si>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</si>
  <si>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</si>
  <si>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</si>
  <si>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</si>
  <si>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</si>
  <si>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</si>
  <si>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</si>
  <si>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</si>
  <si>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</si>
  <si>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</si>
  <si>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</si>
  <si>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</si>
  <si>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</si>
  <si>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</si>
  <si>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</si>
  <si>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</si>
  <si>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</si>
  <si>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</si>
  <si>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</si>
  <si>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</si>
  <si>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</si>
  <si>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</si>
  <si>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</si>
  <si>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</si>
  <si>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</si>
  <si>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</si>
  <si>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</si>
  <si>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</si>
  <si>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</si>
  <si>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</si>
  <si>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</si>
  <si>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</si>
  <si>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</si>
  <si>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</si>
  <si>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</si>
  <si>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</si>
  <si>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</si>
  <si>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</si>
  <si>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</si>
  <si>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</si>
  <si>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</si>
  <si>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</si>
  <si>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</si>
  <si>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</si>
  <si>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</si>
  <si>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</si>
  <si>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</si>
  <si>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</si>
  <si>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</si>
  <si>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</si>
  <si>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</si>
  <si>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</si>
  <si>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</si>
  <si>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</si>
  <si>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</si>
  <si>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</si>
  <si>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</si>
  <si>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</si>
  <si>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</si>
  <si>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</si>
  <si>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</si>
  <si>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</si>
  <si>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</si>
  <si>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</si>
  <si>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</si>
  <si>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</si>
  <si>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</si>
  <si>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</si>
  <si>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</si>
  <si>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</si>
  <si>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</si>
  <si>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</si>
  <si>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</si>
  <si>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</si>
  <si>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</si>
  <si>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</si>
  <si>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</si>
  <si>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</si>
  <si>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</si>
  <si>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</si>
  <si>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</si>
  <si>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</si>
  <si>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</si>
  <si>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</si>
  <si>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</si>
  <si>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</si>
  <si>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</si>
  <si>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</si>
  <si>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</si>
  <si>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</si>
  <si>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</si>
  <si>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</si>
  <si>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</si>
  <si>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</si>
  <si>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</si>
  <si>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</si>
  <si>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</si>
  <si>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</si>
  <si>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</si>
  <si>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</si>
  <si>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</si>
  <si>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</si>
  <si>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</si>
  <si>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</si>
  <si>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</si>
  <si>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</si>
  <si>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</si>
  <si>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</si>
  <si>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</si>
  <si>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</si>
  <si>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</si>
  <si>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</si>
  <si>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</si>
  <si>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</si>
  <si>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</si>
  <si>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</si>
  <si>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</si>
  <si>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</si>
  <si>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</si>
  <si>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</si>
  <si>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</si>
  <si>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</si>
  <si>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</si>
  <si>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</si>
  <si>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</si>
  <si>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</si>
  <si>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</si>
  <si>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</si>
  <si>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</si>
  <si>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</si>
  <si>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</si>
  <si>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</si>
  <si>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</si>
  <si>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</si>
  <si>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</si>
  <si>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</si>
  <si>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</si>
  <si>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</si>
  <si>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</si>
  <si>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</si>
  <si>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</si>
  <si>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</si>
  <si>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</si>
  <si>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</si>
  <si>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</si>
  <si>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</si>
  <si>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</si>
  <si>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</si>
  <si>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</si>
  <si>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</si>
  <si>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</si>
  <si>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</si>
  <si>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</si>
  <si>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</si>
  <si>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</si>
  <si>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</si>
  <si>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</si>
  <si>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</si>
  <si>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</si>
  <si>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</si>
  <si>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</si>
  <si>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</si>
  <si>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</si>
  <si>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</si>
  <si>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</si>
  <si>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</si>
  <si>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</si>
  <si>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</si>
  <si>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</si>
  <si>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</si>
  <si>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</si>
  <si>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</si>
  <si>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</si>
  <si>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</si>
  <si>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</si>
  <si>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</si>
  <si>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</si>
  <si>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</si>
  <si>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</si>
  <si>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</si>
  <si>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</si>
  <si>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</si>
  <si>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</si>
  <si>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</si>
  <si>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</si>
  <si>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</si>
  <si>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</si>
  <si>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</si>
  <si>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</si>
  <si>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</si>
  <si>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</si>
  <si>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</si>
  <si>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</si>
  <si>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</si>
  <si>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</si>
  <si>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</si>
  <si>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</si>
  <si>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</si>
  <si>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</si>
  <si>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</si>
  <si>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</si>
  <si>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</si>
  <si>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</si>
  <si>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</si>
  <si>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</si>
  <si>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</si>
  <si>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</si>
  <si>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</si>
  <si>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</si>
  <si>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</si>
  <si>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</si>
  <si>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</si>
  <si>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</si>
  <si>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</si>
  <si>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</si>
  <si>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</si>
  <si>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</si>
  <si>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</si>
  <si>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</si>
  <si>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</si>
  <si>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</si>
  <si>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</si>
  <si>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</si>
  <si>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</si>
  <si>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</si>
  <si>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</si>
  <si>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</si>
  <si>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</si>
  <si>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</si>
  <si>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</si>
  <si>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</si>
  <si>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</si>
  <si>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</si>
  <si>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</si>
  <si>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</si>
  <si>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</si>
  <si>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</si>
  <si>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</si>
  <si>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</si>
  <si>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</si>
  <si>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</si>
  <si>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</si>
  <si>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</si>
  <si>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</si>
  <si>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</si>
  <si>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</si>
  <si>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</si>
  <si>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</si>
  <si>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</si>
  <si>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</si>
  <si>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</si>
  <si>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</si>
  <si>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</si>
  <si>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</si>
  <si>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</si>
  <si>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</si>
  <si>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</si>
  <si>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</si>
  <si>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</si>
  <si>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</si>
  <si>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</si>
  <si>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</si>
  <si>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</si>
  <si>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</si>
  <si>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</si>
  <si>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</si>
  <si>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</si>
  <si>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</si>
  <si>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</si>
  <si>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</si>
  <si>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</si>
  <si>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</si>
  <si>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</si>
  <si>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</si>
  <si>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</si>
  <si>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</si>
  <si>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</si>
  <si>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</si>
  <si>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</si>
  <si>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</si>
  <si>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</si>
  <si>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</si>
  <si>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</si>
  <si>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</si>
  <si>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</si>
  <si>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</si>
  <si>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</si>
  <si>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</si>
  <si>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</si>
  <si>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</si>
  <si>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</si>
  <si>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</si>
  <si>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</si>
  <si>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</si>
  <si>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</si>
  <si>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</si>
  <si>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</si>
  <si>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</si>
  <si>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</si>
  <si>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</si>
  <si>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</si>
  <si>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</si>
  <si>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</si>
  <si>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</si>
  <si>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</si>
  <si>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</si>
  <si>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</si>
  <si>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</si>
  <si>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</si>
  <si>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</si>
  <si>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</si>
  <si>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</si>
  <si>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</si>
  <si>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</si>
  <si>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</si>
  <si>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</si>
  <si>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</si>
  <si>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</si>
  <si>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</si>
  <si>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</si>
  <si>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</si>
  <si>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</si>
  <si>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</si>
  <si>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</si>
  <si>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</si>
  <si>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</si>
  <si>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</si>
  <si>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</si>
  <si>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</si>
  <si>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</si>
  <si>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</si>
  <si>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</si>
  <si>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</si>
  <si>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</si>
  <si>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</si>
  <si>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</si>
  <si>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</si>
  <si>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</si>
  <si>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</si>
  <si>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</si>
  <si>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</si>
  <si>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</si>
  <si>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</si>
  <si>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</si>
  <si>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</si>
  <si>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</si>
  <si>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</si>
  <si>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</si>
  <si>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</si>
  <si>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</si>
  <si>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</si>
  <si>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</si>
  <si>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</si>
  <si>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</si>
  <si>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</si>
  <si>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</si>
  <si>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</si>
  <si>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</si>
  <si>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</si>
  <si>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</si>
  <si>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</si>
  <si>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</si>
  <si>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</si>
  <si>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</si>
  <si>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</si>
  <si>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</si>
  <si>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</si>
  <si>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</si>
  <si>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</si>
  <si>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</si>
  <si>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</si>
  <si>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</si>
  <si>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</si>
  <si>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</si>
  <si>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</si>
  <si>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</si>
  <si>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</si>
  <si>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</si>
  <si>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</si>
  <si>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</si>
  <si>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</si>
  <si>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</si>
  <si>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</si>
  <si>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</si>
  <si>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</si>
  <si>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</si>
  <si>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</si>
  <si>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</si>
  <si>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</si>
  <si>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</si>
  <si>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</si>
  <si>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</si>
  <si>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</si>
  <si>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</si>
  <si>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</si>
  <si>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</si>
  <si>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</si>
  <si>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</si>
  <si>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</si>
  <si>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</si>
  <si>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</si>
  <si>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</si>
  <si>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</si>
  <si>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</si>
  <si>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</si>
  <si>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</si>
  <si>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</si>
  <si>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</si>
  <si>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</si>
  <si>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</si>
  <si>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</si>
  <si>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</si>
  <si>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</si>
  <si>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</si>
  <si>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</si>
  <si>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</si>
  <si>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</si>
  <si>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</si>
  <si>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</si>
  <si>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</si>
  <si>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</si>
  <si>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</si>
  <si>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</si>
  <si>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</si>
  <si>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</si>
  <si>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</si>
  <si>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</si>
  <si>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</si>
  <si>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</si>
  <si>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</si>
  <si>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</si>
  <si>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</si>
  <si>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</si>
  <si>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</si>
  <si>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</si>
  <si>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</si>
  <si>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</si>
  <si>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</si>
  <si>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</si>
  <si>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</si>
  <si>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</si>
  <si>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</si>
  <si>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</si>
  <si>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</si>
  <si>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</si>
  <si>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</si>
  <si>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</si>
  <si>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</si>
  <si>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</si>
  <si>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</si>
  <si>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</si>
  <si>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</si>
  <si>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</si>
  <si>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</si>
  <si>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</si>
  <si>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</si>
  <si>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</si>
  <si>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</si>
  <si>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</si>
  <si>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</si>
  <si>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</si>
  <si>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</si>
  <si>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</si>
  <si>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</si>
  <si>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</si>
  <si>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</si>
  <si>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</si>
  <si>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</si>
  <si>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</si>
  <si>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</si>
  <si>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</si>
  <si>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</si>
  <si>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</si>
  <si>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</si>
  <si>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</si>
  <si>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</si>
  <si>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</si>
  <si>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</si>
  <si>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</si>
  <si>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</si>
  <si>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</si>
  <si>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</si>
  <si>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</si>
  <si>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</si>
  <si>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</si>
  <si>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</si>
  <si>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</si>
  <si>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</si>
  <si>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</si>
  <si>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</si>
  <si>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</si>
  <si>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</si>
  <si>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</si>
  <si>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</si>
  <si>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</si>
  <si>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</si>
  <si>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</si>
  <si>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</si>
  <si>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</si>
  <si>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</si>
  <si>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</si>
  <si>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</si>
  <si>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</si>
  <si>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</si>
  <si>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</si>
  <si>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</si>
  <si>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</si>
  <si>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</si>
  <si>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</si>
  <si>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</si>
  <si>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</si>
  <si>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</si>
  <si>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</si>
  <si>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</si>
  <si>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</si>
  <si>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</si>
  <si>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</si>
  <si>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</si>
  <si>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</si>
  <si>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</si>
  <si>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</si>
  <si>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</si>
  <si>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</si>
  <si>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</si>
  <si>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</si>
  <si>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</si>
  <si>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</si>
  <si>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</si>
  <si>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</si>
  <si>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</si>
  <si>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</si>
  <si>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</si>
  <si>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</si>
  <si>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</si>
  <si>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</si>
  <si>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</si>
  <si>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</si>
  <si>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</si>
  <si>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</si>
  <si>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</si>
  <si>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</si>
  <si>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</si>
  <si>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</si>
  <si>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</si>
  <si>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</si>
  <si>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</si>
  <si>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</si>
  <si>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</si>
  <si>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</si>
  <si>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</si>
  <si>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</si>
  <si>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</si>
  <si>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</si>
  <si>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</si>
  <si>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</si>
  <si>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</si>
  <si>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</si>
  <si>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</si>
  <si>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</si>
  <si>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</si>
  <si>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</si>
  <si>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</si>
  <si>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</si>
  <si>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</si>
  <si>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</si>
  <si>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</si>
  <si>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</si>
  <si>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</si>
  <si>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</si>
  <si>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</si>
  <si>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</si>
  <si>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</si>
  <si>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</si>
  <si>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</si>
  <si>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</si>
  <si>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</si>
  <si>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</si>
  <si>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</si>
  <si>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</si>
  <si>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</si>
  <si>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</si>
  <si>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</si>
  <si>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</si>
  <si>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</si>
  <si>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</si>
  <si>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</si>
  <si>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</si>
  <si>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</si>
  <si>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</si>
  <si>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</si>
  <si>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</si>
  <si>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</si>
  <si>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</si>
  <si>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</si>
  <si>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</si>
  <si>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</si>
  <si>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</si>
  <si>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</si>
  <si>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</si>
  <si>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</si>
  <si>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</si>
  <si>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</si>
  <si>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</si>
  <si>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</si>
  <si>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</si>
  <si>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</si>
  <si>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</si>
  <si>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</si>
  <si>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</si>
  <si>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</si>
  <si>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</si>
  <si>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</si>
  <si>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</si>
  <si>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</si>
  <si>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</si>
  <si>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</si>
  <si>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</si>
  <si>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</si>
  <si>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</si>
  <si>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</si>
  <si>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</si>
  <si>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</si>
  <si>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</si>
  <si>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</si>
  <si>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</si>
  <si>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</si>
  <si>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</si>
  <si>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</si>
  <si>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</si>
  <si>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</si>
  <si>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</si>
  <si>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</si>
  <si>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</si>
  <si>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</si>
  <si>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</si>
  <si>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</si>
  <si>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</si>
  <si>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</si>
  <si>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</si>
  <si>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</si>
  <si>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</si>
  <si>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</si>
  <si>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</si>
  <si>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</si>
  <si>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</si>
  <si>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</si>
  <si>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</si>
  <si>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</si>
  <si>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</si>
  <si>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</si>
  <si>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</si>
  <si>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</si>
  <si>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</si>
  <si>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</si>
  <si>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</si>
  <si>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</si>
  <si>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</si>
  <si>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</si>
  <si>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</si>
  <si>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</si>
  <si>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</si>
  <si>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</si>
  <si>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</si>
  <si>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</si>
  <si>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</si>
  <si>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</si>
  <si>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</si>
  <si>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</si>
  <si>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</si>
  <si>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</si>
  <si>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</si>
  <si>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</si>
  <si>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</si>
  <si>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</si>
  <si>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</si>
  <si>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</si>
  <si>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</si>
  <si>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</si>
  <si>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</si>
  <si>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</si>
  <si>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</si>
  <si>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</si>
  <si>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</si>
  <si>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</si>
  <si>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</si>
  <si>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</si>
  <si>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</si>
  <si>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</si>
  <si>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</si>
  <si>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</si>
  <si>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</si>
  <si>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</si>
  <si>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</si>
  <si>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</si>
  <si>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</si>
  <si>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</si>
  <si>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</si>
  <si>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</si>
  <si>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</si>
  <si>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</si>
  <si>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</si>
  <si>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</si>
  <si>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</si>
  <si>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</si>
  <si>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</si>
  <si>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</si>
  <si>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</si>
  <si>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</si>
  <si>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</si>
  <si>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</si>
  <si>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</si>
  <si>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</si>
  <si>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</si>
  <si>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</si>
  <si>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</si>
  <si>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</si>
  <si>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</si>
  <si>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</si>
  <si>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</si>
  <si>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</si>
  <si>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</si>
  <si>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</si>
  <si>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</si>
  <si>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</si>
  <si>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</si>
  <si>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</si>
  <si>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</si>
  <si>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</si>
  <si>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</si>
  <si>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</si>
  <si>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</si>
  <si>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</si>
  <si>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</si>
  <si>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</si>
  <si>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</si>
  <si>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</si>
  <si>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</si>
  <si>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</si>
  <si>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</si>
  <si>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</si>
  <si>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</si>
  <si>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</si>
  <si>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</si>
  <si>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</si>
  <si>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</si>
  <si>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</si>
  <si>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</si>
  <si>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</si>
  <si>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</si>
  <si>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</si>
  <si>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</si>
  <si>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</si>
  <si>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</si>
  <si>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</si>
  <si>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</si>
  <si>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</si>
  <si>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</si>
  <si>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</si>
  <si>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</si>
  <si>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</si>
  <si>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</si>
  <si>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</si>
  <si>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</si>
  <si>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</si>
  <si>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</si>
  <si>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</si>
  <si>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</si>
  <si>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</si>
  <si>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</si>
  <si>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</si>
  <si>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</si>
  <si>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</si>
  <si>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</si>
  <si>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</si>
  <si>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</si>
  <si>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</si>
  <si>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</si>
  <si>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</si>
  <si>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</si>
  <si>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</si>
  <si>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</si>
  <si>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</si>
  <si>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</si>
  <si>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</si>
  <si>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</si>
  <si>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</si>
  <si>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</si>
  <si>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</si>
  <si>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</si>
  <si>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</si>
  <si>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</si>
  <si>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</si>
  <si>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</si>
  <si>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</si>
  <si>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</si>
  <si>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</si>
  <si>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</si>
  <si>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</si>
  <si>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</si>
  <si>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</si>
  <si>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</si>
  <si>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</si>
  <si>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</si>
  <si>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</si>
  <si>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</si>
  <si>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</si>
  <si>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</si>
  <si>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</si>
  <si>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</si>
  <si>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</si>
  <si>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</si>
  <si>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</si>
  <si>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</si>
  <si>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</si>
  <si>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</si>
  <si>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</si>
  <si>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</si>
  <si>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</si>
  <si>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</si>
  <si>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</si>
  <si>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</si>
  <si>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</si>
  <si>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</si>
  <si>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</si>
  <si>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</si>
  <si>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</si>
  <si>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</si>
  <si>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</si>
  <si>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</si>
  <si>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</si>
  <si>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</si>
  <si>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</si>
  <si>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</si>
  <si>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</si>
  <si>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</si>
  <si>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</si>
  <si>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</si>
  <si>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</si>
  <si>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</si>
  <si>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</si>
  <si>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</si>
  <si>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</si>
  <si>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</si>
  <si>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</si>
  <si>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</si>
  <si>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</si>
  <si>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</si>
  <si>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</si>
  <si>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</si>
  <si>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</si>
  <si>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</si>
  <si>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</si>
  <si>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</si>
  <si>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</si>
  <si>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</si>
  <si>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</si>
  <si>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</si>
  <si>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</si>
  <si>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</si>
  <si>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</si>
  <si>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</si>
  <si>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</si>
  <si>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</si>
  <si>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</si>
  <si>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</si>
  <si>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</si>
  <si>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</si>
  <si>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</si>
  <si>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</si>
  <si>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</si>
  <si>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</si>
  <si>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</si>
  <si>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</si>
  <si>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</si>
  <si>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</si>
  <si>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</si>
  <si>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</si>
  <si>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</si>
  <si>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</si>
  <si>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</si>
  <si>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</si>
  <si>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</si>
  <si>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</si>
  <si>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</si>
  <si>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</si>
  <si>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</si>
  <si>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</si>
  <si>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</si>
  <si>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</si>
  <si>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</si>
  <si>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</si>
  <si>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</si>
  <si>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</si>
  <si>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</si>
  <si>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</si>
  <si>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</si>
  <si>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</si>
  <si>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</si>
  <si>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</si>
  <si>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</si>
  <si>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</si>
  <si>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</si>
  <si>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</si>
  <si>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</si>
  <si>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</si>
  <si>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</si>
  <si>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</si>
  <si>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</si>
  <si>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</si>
  <si>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</si>
  <si>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</si>
  <si>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</si>
  <si>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</si>
  <si>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</si>
  <si>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</si>
  <si>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</si>
  <si>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</si>
  <si>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</si>
  <si>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</si>
  <si>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</si>
  <si>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</si>
  <si>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</si>
  <si>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</si>
  <si>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</si>
  <si>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</si>
  <si>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</si>
  <si>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</si>
  <si>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</si>
  <si>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</si>
  <si>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</si>
  <si>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</si>
  <si>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</si>
  <si>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</si>
  <si>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</si>
  <si>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</si>
  <si>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</si>
  <si>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</si>
  <si>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</si>
  <si>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</si>
  <si>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</si>
  <si>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</si>
  <si>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</si>
  <si>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</si>
  <si>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</si>
  <si>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</si>
  <si>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</si>
  <si>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</si>
  <si>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</si>
  <si>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</si>
  <si>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</si>
  <si>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</si>
  <si>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</si>
  <si>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</si>
  <si>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</si>
  <si>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</si>
  <si>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</si>
  <si>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</si>
  <si>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</si>
  <si>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</si>
  <si>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</si>
  <si>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</si>
  <si>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</si>
  <si>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</si>
  <si>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</si>
  <si>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</si>
  <si>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</si>
  <si>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</si>
  <si>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</si>
  <si>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</si>
  <si>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</si>
  <si>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</si>
  <si>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</si>
  <si>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</si>
  <si>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</si>
  <si>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</si>
  <si>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</si>
  <si>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</si>
  <si>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</si>
  <si>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</si>
  <si>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</si>
  <si>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</si>
  <si>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</si>
  <si>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</si>
  <si>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</si>
  <si>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</si>
  <si>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</si>
  <si>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</si>
  <si>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</si>
  <si>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</si>
  <si>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</si>
  <si>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</si>
  <si>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</si>
  <si>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</si>
  <si>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</si>
  <si>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</si>
  <si>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</si>
  <si>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</si>
  <si>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</si>
  <si>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</si>
  <si>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</si>
  <si>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</si>
  <si>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</si>
  <si>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</si>
  <si>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</si>
  <si>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</si>
  <si>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</si>
  <si>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</si>
  <si>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</si>
  <si>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</si>
  <si>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</si>
  <si>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</si>
  <si>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</si>
  <si>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</si>
  <si>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</si>
  <si>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</si>
  <si>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</si>
  <si>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</si>
  <si>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</si>
  <si>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</si>
  <si>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</si>
  <si>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</si>
  <si>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</si>
  <si>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</si>
  <si>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</si>
  <si>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</si>
  <si>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</si>
  <si>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</si>
  <si>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</si>
  <si>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</si>
  <si>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</si>
  <si>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</si>
  <si>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</si>
  <si>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</si>
  <si>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</si>
  <si>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</si>
  <si>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</si>
  <si>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</si>
  <si>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</si>
  <si>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</si>
  <si>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</si>
  <si>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</si>
  <si>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</si>
  <si>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</si>
  <si>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</si>
  <si>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</si>
  <si>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</si>
  <si>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</si>
  <si>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</si>
  <si>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</si>
  <si>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</si>
  <si>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</si>
  <si>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</si>
  <si>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</si>
  <si>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</si>
  <si>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</si>
  <si>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</si>
  <si>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</si>
  <si>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</si>
  <si>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</si>
  <si>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</si>
  <si>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</si>
  <si>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</si>
  <si>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</si>
  <si>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</si>
  <si>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</si>
  <si>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</si>
  <si>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</si>
  <si>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</si>
  <si>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</si>
  <si>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</si>
  <si>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</si>
  <si>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</si>
  <si>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</si>
  <si>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</si>
  <si>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</si>
  <si>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</si>
  <si>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</si>
  <si>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</si>
  <si>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</si>
  <si>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</si>
  <si>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</si>
  <si>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</si>
  <si>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</si>
  <si>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</si>
  <si>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</si>
  <si>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</si>
  <si>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</si>
  <si>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</si>
  <si>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</si>
  <si>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</si>
  <si>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</si>
  <si>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</si>
  <si>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</si>
  <si>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</si>
  <si>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</si>
  <si>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</si>
  <si>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</si>
  <si>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</si>
  <si>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</si>
  <si>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</si>
  <si>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</si>
  <si>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</si>
  <si>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</si>
  <si>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</si>
  <si>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</si>
  <si>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</si>
  <si>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</si>
  <si>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</si>
  <si>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</si>
  <si>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</si>
  <si>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</si>
  <si>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</si>
  <si>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</si>
  <si>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</si>
  <si>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</si>
  <si>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</si>
  <si>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</si>
  <si>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</si>
  <si>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</si>
  <si>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</si>
  <si>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</si>
  <si>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</si>
  <si>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</si>
  <si>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</si>
  <si>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</si>
  <si>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</si>
  <si>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</si>
  <si>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</si>
  <si>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</si>
  <si>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</si>
  <si>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</si>
  <si>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</si>
  <si>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</si>
  <si>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</si>
  <si>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</si>
  <si>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</si>
  <si>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</si>
  <si>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</si>
  <si>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</si>
  <si>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</si>
  <si>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</si>
  <si>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</si>
  <si>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</si>
  <si>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</si>
  <si>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</si>
  <si>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</si>
  <si>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</si>
  <si>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</si>
  <si>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</si>
  <si>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</si>
  <si>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</si>
  <si>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</si>
  <si>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</si>
  <si>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</si>
  <si>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</si>
  <si>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</si>
  <si>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</si>
  <si>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</si>
  <si>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</si>
  <si>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</si>
  <si>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</si>
  <si>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</si>
  <si>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</si>
  <si>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</si>
  <si>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</si>
  <si>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</si>
  <si>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</si>
  <si>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</si>
  <si>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</si>
  <si>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</si>
  <si>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</si>
  <si>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</si>
  <si>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</si>
  <si>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</si>
  <si>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</si>
  <si>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</si>
  <si>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</si>
  <si>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</si>
  <si>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</si>
  <si>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</si>
  <si>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</si>
  <si>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</si>
  <si>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</si>
  <si>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</si>
  <si>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</si>
  <si>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</si>
  <si>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</si>
  <si>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</si>
  <si>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</si>
  <si>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</si>
  <si>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</si>
  <si>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</si>
  <si>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</si>
  <si>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</si>
  <si>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</si>
  <si>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</si>
  <si>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</si>
  <si>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</si>
  <si>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</si>
  <si>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</si>
  <si>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</si>
  <si>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</si>
  <si>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</si>
  <si>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</si>
  <si>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</si>
  <si>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</si>
  <si>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</si>
  <si>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</si>
  <si>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</si>
  <si>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</si>
  <si>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</si>
  <si>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</si>
  <si>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</si>
  <si>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</si>
  <si>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</si>
  <si>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</si>
  <si>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</si>
  <si>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</si>
  <si>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</si>
  <si>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</si>
  <si>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</si>
  <si>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</si>
  <si>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</si>
  <si>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</si>
  <si>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</si>
  <si>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</si>
  <si>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</si>
  <si>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</si>
  <si>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</si>
  <si>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</si>
  <si>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</si>
  <si>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</si>
  <si>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</si>
  <si>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</si>
  <si>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</si>
  <si>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</si>
  <si>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</si>
  <si>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</si>
  <si>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</si>
  <si>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</si>
  <si>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</si>
  <si>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</si>
  <si>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</si>
  <si>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</si>
  <si>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</si>
  <si>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</si>
  <si>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</si>
  <si>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</si>
  <si>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</si>
  <si>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</si>
  <si>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</si>
  <si>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</si>
  <si>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</si>
  <si>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</si>
  <si>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</si>
  <si>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</si>
  <si>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</si>
  <si>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</si>
  <si>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</si>
  <si>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</si>
  <si>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</si>
  <si>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</si>
  <si>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</si>
  <si>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</si>
  <si>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</si>
  <si>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</si>
  <si>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</si>
  <si>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</si>
  <si>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</si>
  <si>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</si>
  <si>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</si>
  <si>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</si>
  <si>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</si>
  <si>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</si>
  <si>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</si>
  <si>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</si>
  <si>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</si>
  <si>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</si>
  <si>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</si>
  <si>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</si>
  <si>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</si>
  <si>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</si>
  <si>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</si>
  <si>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</si>
  <si>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</si>
  <si>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</si>
  <si>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</si>
  <si>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</si>
  <si>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</si>
  <si>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</si>
  <si>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</si>
  <si>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</si>
  <si>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</si>
  <si>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</si>
  <si>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</si>
  <si>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</si>
  <si>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</si>
  <si>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</si>
  <si>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</si>
  <si>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</si>
  <si>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</si>
  <si>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</si>
  <si>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</si>
  <si>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</si>
  <si>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</si>
  <si>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</si>
  <si>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</si>
  <si>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</si>
  <si>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</si>
  <si>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</si>
  <si>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</si>
  <si>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</si>
  <si>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</si>
  <si>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</si>
  <si>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</si>
  <si>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</si>
  <si>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</si>
  <si>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</si>
  <si>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</si>
  <si>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</si>
  <si>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</si>
  <si>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</si>
  <si>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</si>
  <si>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</si>
  <si>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</si>
  <si>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</si>
  <si>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</si>
  <si>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</si>
  <si>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</si>
  <si>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</si>
  <si>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</si>
  <si>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</si>
  <si>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</si>
  <si>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</si>
  <si>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</si>
  <si>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</si>
  <si>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</si>
  <si>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</si>
  <si>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</si>
  <si>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</si>
  <si>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</si>
  <si>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</si>
  <si>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</si>
  <si>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</si>
  <si>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</si>
  <si>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</si>
  <si>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</si>
  <si>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</si>
  <si>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</si>
  <si>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</si>
  <si>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</si>
  <si>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</si>
  <si>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</si>
  <si>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</si>
  <si>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</si>
  <si>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</si>
  <si>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</si>
  <si>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</si>
  <si>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</si>
  <si>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</si>
  <si>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</si>
  <si>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</si>
  <si>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</si>
  <si>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</si>
  <si>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</si>
  <si>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</si>
  <si>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</si>
  <si>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</si>
  <si>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</si>
  <si>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</si>
  <si>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</si>
  <si>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</si>
  <si>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</si>
  <si>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</si>
  <si>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</si>
  <si>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</si>
  <si>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</si>
  <si>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</si>
  <si>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</si>
  <si>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</si>
  <si>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</si>
  <si>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</si>
  <si>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</si>
  <si>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</si>
  <si>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</si>
  <si>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</si>
  <si>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</si>
  <si>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</si>
  <si>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</si>
  <si>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</si>
  <si>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</si>
  <si>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</si>
  <si>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</si>
  <si>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</si>
  <si>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</si>
  <si>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</si>
  <si>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</si>
  <si>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</si>
  <si>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</si>
  <si>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</si>
  <si>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</si>
  <si>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</si>
  <si>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</si>
  <si>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</si>
  <si>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</si>
  <si>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</si>
  <si>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</si>
  <si>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</si>
  <si>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</si>
  <si>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</si>
  <si>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</si>
  <si>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</si>
  <si>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</si>
  <si>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</si>
  <si>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</si>
  <si>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</si>
  <si>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</si>
  <si>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</si>
  <si>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</si>
  <si>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</si>
  <si>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</si>
  <si>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</si>
  <si>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</si>
  <si>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</si>
  <si>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</si>
  <si>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</si>
  <si>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</si>
  <si>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</si>
  <si>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</si>
  <si>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</si>
  <si>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</si>
  <si>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</si>
  <si>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</si>
  <si>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</si>
  <si>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</si>
  <si>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</si>
  <si>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</si>
  <si>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</si>
  <si>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</si>
  <si>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</si>
  <si>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</si>
  <si>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</si>
  <si>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</si>
  <si>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</si>
  <si>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</si>
  <si>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</si>
  <si>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</si>
  <si>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</si>
  <si>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</si>
  <si>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</si>
  <si>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</si>
  <si>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</si>
  <si>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</si>
  <si>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</si>
  <si>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</si>
  <si>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</si>
  <si>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</si>
  <si>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</si>
  <si>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</si>
  <si>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</si>
  <si>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</si>
  <si>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</si>
  <si>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</si>
  <si>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</si>
  <si>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</si>
  <si>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</si>
  <si>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</si>
  <si>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</si>
  <si>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</si>
  <si>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</si>
  <si>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</si>
  <si>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</si>
  <si>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</si>
  <si>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</si>
  <si>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</si>
  <si>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</si>
  <si>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</si>
  <si>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</si>
  <si>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</si>
  <si>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</si>
  <si>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</si>
  <si>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</si>
  <si>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</si>
  <si>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</si>
  <si>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</si>
  <si>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</si>
  <si>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</si>
  <si>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</si>
  <si>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</si>
  <si>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</si>
  <si>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</si>
  <si>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</si>
  <si>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</si>
  <si>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</si>
  <si>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</si>
  <si>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</si>
  <si>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</si>
  <si>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</si>
  <si>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</si>
  <si>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</si>
  <si>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</si>
  <si>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</si>
  <si>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</si>
  <si>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</si>
  <si>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</si>
  <si>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</si>
  <si>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</si>
  <si>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</si>
  <si>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</si>
  <si>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</si>
  <si>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</si>
  <si>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</si>
  <si>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</si>
  <si>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</si>
  <si>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</si>
  <si>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</si>
  <si>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</si>
  <si>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</si>
  <si>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</si>
  <si>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</si>
  <si>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</si>
  <si>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</si>
  <si>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</si>
  <si>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</si>
  <si>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</si>
  <si>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</si>
  <si>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</si>
  <si>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</si>
  <si>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</si>
  <si>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</si>
  <si>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</si>
  <si>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</si>
  <si>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</si>
  <si>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</si>
  <si>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</si>
  <si>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</si>
  <si>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</si>
  <si>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</si>
  <si>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</si>
  <si>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</si>
  <si>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</si>
  <si>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</si>
  <si>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</si>
  <si>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</si>
  <si>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</si>
  <si>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</si>
  <si>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</si>
  <si>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</si>
  <si>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</si>
  <si>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</si>
  <si>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</si>
  <si>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</si>
  <si>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</si>
  <si>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</si>
  <si>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</si>
  <si>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</si>
  <si>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</si>
  <si>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</si>
  <si>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</si>
  <si>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</si>
  <si>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</si>
  <si>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</si>
  <si>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</si>
  <si>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</si>
  <si>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</si>
  <si>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</si>
  <si>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</si>
  <si>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</si>
  <si>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</si>
  <si>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</si>
  <si>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</si>
  <si>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</si>
  <si>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</si>
  <si>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</si>
  <si>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</si>
  <si>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</si>
  <si>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</si>
  <si>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</si>
  <si>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</si>
  <si>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</si>
  <si>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</si>
  <si>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</si>
  <si>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</si>
  <si>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</si>
  <si>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</si>
  <si>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</si>
  <si>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</si>
  <si>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</si>
  <si>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</si>
  <si>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</si>
  <si>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</si>
  <si>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</si>
  <si>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</si>
  <si>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</si>
  <si>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</si>
  <si>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</si>
  <si>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</si>
  <si>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</si>
  <si>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</si>
  <si>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</si>
  <si>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</si>
  <si>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</si>
  <si>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</si>
  <si>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</si>
  <si>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</si>
  <si>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</si>
  <si>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</si>
  <si>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</si>
  <si>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</si>
  <si>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</si>
  <si>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</si>
  <si>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</si>
  <si>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</si>
  <si>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</si>
  <si>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</si>
  <si>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</si>
  <si>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</si>
  <si>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</si>
  <si>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</si>
  <si>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</si>
  <si>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</si>
  <si>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</si>
  <si>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</si>
  <si>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</si>
  <si>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</si>
  <si>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</si>
  <si>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</si>
  <si>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</si>
  <si>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</si>
  <si>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</si>
  <si>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</si>
  <si>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</si>
  <si>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</si>
  <si>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</si>
  <si>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</si>
  <si>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</si>
  <si>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</si>
  <si>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</si>
  <si>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</si>
  <si>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</si>
  <si>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</si>
  <si>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</si>
  <si>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</si>
  <si>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</si>
  <si>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</si>
  <si>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</si>
  <si>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</si>
  <si>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</si>
  <si>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</si>
  <si>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</si>
  <si>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</si>
  <si>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</si>
  <si>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</si>
  <si>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</si>
  <si>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</si>
  <si>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</si>
  <si>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</si>
  <si>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</si>
  <si>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</si>
  <si>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</si>
  <si>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</si>
  <si>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</si>
  <si>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</si>
  <si>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</si>
  <si>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</si>
  <si>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</si>
  <si>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</si>
  <si>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</si>
  <si>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</si>
  <si>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</si>
  <si>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</si>
  <si>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</si>
  <si>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</si>
  <si>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</si>
  <si>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</si>
  <si>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</si>
  <si>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</si>
  <si>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</si>
  <si>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</si>
  <si>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</si>
  <si>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</si>
  <si>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</si>
  <si>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</si>
  <si>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</si>
  <si>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</si>
  <si>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</si>
  <si>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</si>
  <si>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</si>
  <si>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</si>
  <si>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</si>
  <si>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</si>
  <si>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</si>
  <si>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</si>
  <si>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</si>
  <si>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</si>
  <si>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</si>
  <si>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</si>
  <si>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</si>
  <si>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</si>
  <si>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</si>
  <si>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</si>
  <si>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</si>
  <si>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</si>
  <si>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</si>
  <si>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</si>
  <si>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</si>
  <si>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</si>
  <si>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</si>
  <si>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</si>
  <si>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</si>
  <si>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</si>
  <si>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</si>
  <si>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</si>
  <si>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</si>
  <si>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</si>
  <si>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</si>
  <si>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</si>
  <si>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</si>
  <si>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</si>
  <si>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</si>
  <si>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</si>
  <si>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</si>
  <si>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</si>
  <si>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</si>
  <si>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</si>
  <si>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</si>
  <si>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</si>
  <si>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</si>
  <si>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</si>
  <si>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</si>
  <si>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</si>
  <si>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</si>
  <si>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</si>
  <si>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</si>
  <si>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</si>
  <si>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</si>
  <si>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</si>
  <si>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</si>
  <si>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</si>
  <si>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</si>
  <si>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</si>
  <si>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</si>
  <si>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</si>
  <si>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</si>
  <si>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</si>
  <si>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</si>
  <si>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</si>
  <si>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</si>
  <si>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</si>
  <si>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</si>
  <si>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</si>
  <si>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</si>
  <si>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</si>
  <si>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</si>
  <si>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</si>
  <si>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</si>
  <si>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</si>
  <si>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</si>
  <si>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</si>
  <si>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</si>
  <si>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</si>
  <si>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</si>
  <si>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</si>
  <si>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</si>
  <si>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</si>
  <si>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</si>
  <si>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</si>
  <si>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</si>
  <si>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</si>
  <si>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</si>
  <si>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</si>
  <si>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</si>
  <si>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</si>
  <si>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</si>
  <si>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</si>
  <si>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</si>
  <si>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</si>
  <si>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</si>
  <si>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</si>
  <si>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</si>
  <si>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</si>
  <si>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</si>
  <si>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</si>
  <si>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</si>
  <si>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</si>
  <si>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</si>
  <si>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</si>
  <si>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</si>
  <si>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</si>
  <si>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</si>
  <si>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</si>
  <si>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</si>
  <si>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</si>
  <si>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</si>
  <si>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</si>
  <si>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</si>
  <si>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</si>
  <si>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</si>
  <si>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</si>
  <si>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</si>
  <si>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</si>
  <si>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</si>
  <si>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</si>
  <si>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</si>
  <si>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</si>
  <si>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</si>
  <si>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</si>
  <si>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</si>
  <si>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</si>
  <si>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</si>
  <si>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</si>
  <si>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</si>
  <si>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</si>
  <si>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</si>
  <si>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</si>
  <si>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</si>
  <si>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</si>
  <si>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</si>
  <si>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</si>
  <si>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</si>
  <si>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</si>
  <si>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</si>
  <si>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</si>
  <si>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</si>
  <si>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</si>
  <si>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</si>
  <si>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</si>
  <si>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</si>
  <si>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</si>
  <si>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</si>
  <si>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</si>
  <si>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</si>
  <si>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</si>
  <si>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</si>
  <si>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</si>
  <si>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</si>
  <si>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</si>
  <si>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</si>
  <si>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</si>
  <si>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</si>
  <si>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</si>
  <si>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</si>
  <si>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</si>
  <si>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</si>
  <si>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</si>
  <si>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</si>
  <si>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</si>
  <si>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</si>
  <si>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</si>
  <si>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</si>
  <si>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</si>
  <si>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</si>
  <si>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</si>
  <si>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</si>
  <si>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</si>
  <si>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</si>
  <si>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</si>
  <si>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</si>
  <si>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</si>
  <si>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</si>
  <si>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</si>
  <si>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</si>
  <si>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</si>
  <si>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</si>
  <si>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</si>
  <si>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</si>
  <si>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</si>
  <si>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</si>
  <si>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</si>
  <si>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</si>
  <si>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</si>
  <si>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</si>
  <si>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</si>
  <si>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</si>
  <si>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</si>
  <si>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</si>
  <si>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</si>
  <si>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</si>
  <si>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</si>
  <si>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</si>
  <si>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</si>
  <si>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</si>
  <si>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</si>
  <si>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</si>
  <si>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</si>
  <si>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</si>
  <si>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</si>
  <si>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</si>
  <si>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</si>
  <si>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</si>
  <si>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</si>
  <si>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</si>
  <si>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</si>
  <si>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</si>
  <si>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</si>
  <si>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</si>
  <si>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</si>
  <si>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</si>
  <si>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</si>
  <si>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</si>
  <si>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</si>
  <si>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</si>
  <si>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</si>
  <si>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</si>
  <si>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</si>
  <si>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</si>
  <si>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</si>
  <si>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</si>
  <si>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</si>
  <si>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</si>
  <si>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</si>
  <si>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</si>
  <si>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</si>
  <si>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</si>
  <si>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</si>
  <si>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</si>
  <si>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</si>
  <si>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</si>
  <si>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</si>
  <si>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</si>
  <si>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</si>
  <si>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</si>
  <si>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</si>
  <si>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</si>
  <si>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</si>
  <si>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</si>
  <si>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</si>
  <si>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</si>
  <si>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</si>
  <si>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</si>
  <si>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</si>
  <si>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</si>
  <si>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</si>
  <si>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</si>
  <si>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</si>
  <si>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</si>
  <si>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</si>
  <si>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</si>
  <si>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</si>
  <si>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</si>
  <si>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</si>
  <si>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</si>
  <si>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</si>
  <si>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</si>
  <si>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</si>
  <si>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</si>
  <si>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</si>
  <si>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</si>
  <si>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</si>
  <si>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</si>
  <si>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</si>
  <si>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</si>
  <si>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</si>
  <si>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</si>
  <si>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</si>
  <si>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</si>
  <si>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</si>
  <si>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</si>
  <si>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</si>
  <si>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</si>
  <si>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</si>
  <si>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</si>
  <si>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</si>
  <si>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</si>
  <si>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</si>
  <si>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</si>
  <si>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</si>
  <si>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</si>
  <si>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</si>
  <si>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</si>
  <si>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</si>
  <si>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</si>
  <si>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</si>
  <si>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</si>
  <si>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</si>
  <si>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</si>
  <si>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</si>
  <si>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</si>
  <si>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</si>
  <si>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</si>
  <si>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</si>
  <si>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</si>
  <si>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</si>
  <si>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</si>
  <si>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</si>
  <si>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</si>
  <si>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</si>
  <si>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</si>
  <si>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</si>
  <si>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</si>
  <si>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</si>
  <si>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</si>
  <si>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</si>
  <si>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</si>
  <si>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</si>
  <si>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</si>
  <si>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</si>
  <si>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</si>
  <si>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</si>
  <si>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</si>
  <si>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</si>
  <si>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</si>
  <si>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</si>
  <si>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</si>
  <si>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</si>
  <si>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</si>
  <si>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</si>
  <si>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</si>
  <si>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</si>
  <si>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</si>
  <si>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</si>
  <si>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</si>
  <si>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</si>
  <si>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</si>
  <si>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</si>
  <si>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</si>
  <si>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</si>
  <si>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</si>
  <si>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</si>
  <si>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</si>
  <si>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</si>
  <si>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</si>
  <si>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</si>
  <si>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</si>
  <si>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</si>
  <si>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</si>
  <si>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</si>
  <si>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</si>
  <si>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</si>
  <si>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</si>
  <si>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</si>
  <si>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</si>
  <si>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</si>
  <si>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</si>
  <si>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</si>
  <si>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</si>
  <si>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</si>
  <si>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</si>
  <si>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</si>
  <si>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</si>
  <si>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</si>
  <si>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</si>
  <si>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</si>
  <si>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</si>
  <si>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</si>
  <si>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</si>
  <si>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</si>
  <si>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</si>
  <si>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</si>
  <si>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</si>
  <si>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</si>
  <si>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</si>
  <si>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</si>
  <si>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</si>
  <si>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</si>
  <si>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</si>
  <si>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</si>
  <si>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</si>
  <si>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</si>
  <si>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</si>
  <si>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</si>
  <si>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</si>
  <si>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</si>
  <si>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</si>
  <si>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</si>
  <si>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</si>
  <si>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</si>
  <si>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</si>
  <si>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</si>
  <si>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</si>
  <si>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</si>
  <si>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</si>
  <si>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</si>
  <si>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</si>
  <si>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</si>
  <si>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</si>
  <si>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</si>
  <si>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</si>
  <si>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</si>
  <si>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</si>
  <si>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</si>
  <si>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</si>
  <si>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</si>
  <si>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</si>
  <si>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</si>
  <si>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</si>
  <si>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</si>
  <si>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</si>
  <si>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</si>
  <si>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</si>
  <si>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</si>
  <si>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</si>
  <si>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</si>
  <si>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</si>
  <si>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</si>
  <si>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</si>
  <si>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</si>
  <si>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</si>
  <si>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</si>
  <si>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</si>
  <si>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</si>
  <si>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</si>
  <si>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</si>
  <si>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</si>
  <si>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</si>
  <si>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</si>
  <si>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</si>
  <si>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</si>
  <si>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</si>
  <si>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</si>
  <si>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</si>
  <si>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</si>
  <si>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</si>
  <si>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</si>
  <si>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</si>
  <si>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</si>
  <si>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</si>
  <si>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</si>
  <si>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</si>
  <si>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</si>
  <si>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</si>
  <si>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</si>
  <si>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</si>
  <si>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</si>
  <si>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</si>
  <si>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</si>
  <si>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</si>
  <si>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</si>
  <si>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</si>
  <si>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</si>
  <si>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</si>
  <si>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</si>
  <si>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</si>
  <si>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</si>
  <si>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</si>
  <si>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</si>
  <si>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</si>
  <si>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</si>
  <si>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</si>
  <si>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</si>
  <si>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</si>
  <si>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</si>
  <si>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</si>
  <si>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</si>
  <si>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</si>
  <si>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</si>
  <si>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</si>
  <si>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</si>
  <si>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</si>
  <si>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</si>
  <si>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</si>
  <si>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</si>
  <si>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</si>
  <si>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</si>
  <si>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</si>
  <si>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</si>
  <si>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</si>
  <si>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</si>
  <si>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</si>
  <si>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</si>
  <si>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</si>
  <si>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</si>
  <si>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</si>
  <si>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</si>
  <si>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</si>
  <si>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</si>
  <si>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</si>
  <si>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</si>
  <si>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</si>
  <si>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</si>
  <si>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</si>
  <si>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</si>
  <si>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</si>
  <si>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</si>
  <si>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</si>
  <si>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</si>
  <si>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</si>
  <si>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</si>
  <si>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</si>
  <si>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</si>
  <si>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</si>
  <si>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</si>
  <si>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</si>
  <si>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</si>
  <si>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</si>
  <si>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</si>
  <si>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</si>
  <si>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</si>
  <si>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</si>
  <si>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</si>
  <si>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</si>
  <si>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</si>
  <si>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</si>
  <si>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</si>
  <si>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</si>
  <si>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</si>
  <si>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</si>
  <si>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</si>
  <si>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</si>
  <si>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</si>
  <si>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</si>
  <si>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</si>
  <si>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</si>
  <si>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</si>
  <si>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</si>
  <si>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</si>
  <si>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</si>
  <si>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</si>
  <si>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</si>
  <si>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</si>
  <si>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</si>
  <si>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</si>
  <si>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</si>
  <si>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</si>
  <si>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</si>
  <si>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</si>
  <si>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</si>
  <si>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</si>
  <si>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</si>
  <si>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</si>
  <si>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</si>
  <si>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</si>
  <si>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</si>
  <si>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</si>
  <si>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</si>
  <si>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</si>
  <si>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</si>
  <si>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</si>
  <si>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</si>
  <si>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</si>
  <si>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</si>
  <si>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</si>
  <si>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</si>
  <si>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</si>
  <si>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</si>
  <si>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</si>
  <si>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</si>
  <si>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</si>
  <si>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</si>
  <si>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</si>
  <si>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</si>
  <si>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</si>
  <si>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</si>
  <si>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</si>
  <si>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</si>
  <si>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</si>
  <si>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</si>
  <si>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</si>
  <si>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</si>
  <si>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</si>
  <si>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</si>
  <si>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</si>
  <si>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</si>
  <si>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</si>
  <si>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</si>
  <si>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</si>
  <si>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</si>
  <si>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</si>
  <si>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</si>
  <si>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</si>
  <si>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</si>
  <si>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</si>
  <si>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</si>
  <si>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</si>
  <si>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</si>
  <si>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</si>
  <si>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</si>
  <si>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</si>
  <si>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</si>
  <si>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</si>
  <si>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</si>
  <si>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</si>
  <si>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</si>
  <si>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</si>
  <si>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</si>
  <si>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</si>
  <si>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</si>
  <si>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</si>
  <si>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</si>
  <si>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</si>
  <si>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</si>
  <si>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</si>
  <si>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</si>
  <si>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</si>
  <si>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</si>
  <si>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</si>
  <si>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</si>
  <si>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</si>
  <si>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</si>
  <si>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</si>
  <si>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</si>
  <si>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</si>
  <si>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</si>
  <si>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</si>
  <si>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</si>
  <si>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</si>
  <si>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</si>
  <si>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</si>
  <si>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</si>
  <si>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</si>
  <si>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</si>
  <si>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</si>
  <si>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</si>
  <si>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</si>
  <si>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</si>
  <si>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</si>
  <si>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</si>
  <si>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</si>
  <si>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</si>
  <si>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</si>
  <si>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</si>
  <si>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</si>
  <si>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</si>
  <si>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</si>
  <si>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</si>
  <si>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</si>
  <si>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</si>
  <si>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</si>
  <si>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</si>
  <si>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</si>
  <si>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</si>
  <si>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</si>
  <si>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</si>
  <si>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</si>
  <si>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</si>
  <si>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</si>
  <si>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</si>
  <si>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</si>
  <si>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</si>
  <si>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</si>
  <si>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</si>
  <si>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</si>
  <si>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</si>
  <si>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</si>
  <si>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</si>
  <si>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</si>
  <si>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</si>
  <si>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</si>
  <si>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</si>
  <si>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</si>
  <si>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</si>
  <si>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</si>
  <si>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</si>
  <si>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</si>
  <si>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</si>
  <si>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</si>
  <si>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</si>
  <si>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</si>
  <si>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</si>
  <si>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</si>
  <si>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</si>
  <si>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</si>
  <si>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</si>
  <si>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</si>
  <si>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</si>
  <si>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</si>
  <si>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</si>
  <si>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</si>
  <si>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</si>
  <si>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</si>
  <si>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</si>
  <si>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</si>
  <si>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</si>
  <si>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</si>
  <si>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</si>
  <si>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</si>
  <si>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</si>
  <si>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</si>
  <si>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</si>
  <si>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</si>
  <si>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</si>
  <si>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</si>
  <si>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</si>
  <si>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</si>
  <si>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</si>
  <si>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</si>
  <si>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</si>
  <si>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</si>
  <si>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</si>
  <si>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</si>
  <si>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</si>
  <si>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</si>
  <si>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</si>
  <si>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</si>
  <si>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</si>
  <si>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</si>
  <si>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</si>
  <si>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</si>
  <si>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</si>
  <si>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</si>
  <si>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</si>
  <si>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</si>
  <si>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</si>
  <si>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</si>
  <si>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</si>
  <si>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</si>
  <si>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</si>
  <si>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</si>
  <si>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</si>
  <si>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</si>
  <si>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</si>
  <si>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</si>
  <si>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</si>
  <si>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</si>
  <si>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</si>
  <si>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</si>
  <si>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</si>
  <si>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</si>
  <si>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</si>
  <si>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</si>
  <si>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</si>
  <si>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</si>
  <si>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</si>
  <si>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</si>
  <si>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</si>
  <si>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</si>
  <si>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</si>
  <si>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</si>
  <si>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</si>
  <si>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</si>
  <si>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</si>
  <si>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</si>
  <si>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</si>
  <si>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</si>
  <si>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</si>
  <si>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</si>
  <si>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</si>
  <si>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</si>
  <si>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</si>
  <si>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</si>
  <si>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</si>
  <si>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</si>
  <si>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</si>
  <si>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</si>
  <si>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</si>
  <si>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</si>
  <si>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</si>
  <si>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</si>
  <si>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</si>
  <si>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</si>
  <si>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</si>
  <si>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</si>
  <si>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</si>
  <si>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</si>
  <si>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</si>
  <si>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</si>
  <si>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</si>
  <si>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</si>
  <si>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</si>
  <si>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</si>
  <si>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</si>
  <si>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</si>
  <si>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</si>
  <si>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</si>
  <si>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</si>
  <si>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</si>
  <si>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</si>
  <si>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</si>
  <si>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</si>
  <si>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</si>
  <si>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</si>
  <si>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</si>
  <si>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</si>
  <si>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</si>
  <si>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</si>
  <si>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</si>
  <si>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</si>
  <si>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</si>
  <si>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</si>
  <si>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</si>
  <si>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</si>
  <si>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</si>
  <si>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</si>
  <si>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</si>
  <si>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</si>
  <si>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</si>
  <si>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</si>
  <si>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</si>
  <si>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</si>
  <si>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</si>
  <si>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</si>
  <si>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</si>
  <si>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</si>
  <si>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</si>
  <si>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</si>
  <si>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</si>
  <si>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</si>
  <si>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</si>
  <si>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</si>
  <si>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</si>
  <si>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</si>
  <si>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</si>
  <si>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</si>
  <si>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</si>
  <si>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</si>
  <si>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</si>
  <si>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</si>
  <si>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</si>
  <si>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</si>
  <si>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</si>
  <si>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</si>
  <si>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</si>
  <si>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</si>
  <si>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</si>
  <si>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</si>
  <si>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</si>
  <si>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</si>
  <si>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</si>
  <si>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</si>
  <si>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</si>
  <si>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</si>
  <si>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</si>
  <si>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</si>
  <si>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</si>
  <si>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</si>
  <si>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</si>
  <si>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</si>
  <si>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</si>
  <si>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</si>
  <si>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</si>
  <si>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</si>
  <si>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</si>
  <si>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</si>
  <si>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</si>
  <si>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</si>
  <si>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</si>
  <si>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</si>
  <si>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</si>
  <si>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</si>
  <si>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</si>
  <si>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</si>
  <si>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</si>
  <si>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</si>
  <si>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</si>
  <si>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</si>
  <si>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</si>
  <si>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</si>
  <si>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</si>
  <si>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</si>
  <si>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</si>
  <si>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</si>
  <si>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</si>
  <si>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</si>
  <si>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</si>
  <si>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</si>
  <si>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</si>
  <si>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</si>
  <si>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</si>
  <si>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</si>
  <si>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</si>
  <si>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</si>
  <si>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</si>
  <si>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</si>
  <si>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</si>
  <si>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</si>
  <si>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</si>
  <si>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</si>
  <si>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</si>
  <si>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</si>
  <si>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</si>
  <si>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</si>
  <si>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</si>
  <si>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</si>
  <si>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</si>
  <si>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</si>
  <si>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</si>
  <si>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</si>
  <si>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</si>
  <si>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</si>
  <si>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</si>
  <si>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</si>
  <si>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</si>
  <si>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</si>
  <si>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</si>
  <si>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</si>
  <si>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</si>
  <si>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</si>
  <si>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</si>
  <si>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</si>
  <si>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</si>
  <si>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</si>
  <si>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</si>
  <si>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</si>
  <si>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</si>
  <si>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</si>
  <si>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</si>
  <si>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</si>
  <si>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</si>
  <si>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</si>
  <si>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</si>
  <si>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</si>
  <si>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</si>
  <si>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</si>
  <si>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</si>
  <si>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</si>
  <si>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</si>
  <si>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</si>
  <si>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</si>
  <si>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</si>
  <si>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</si>
  <si>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</si>
  <si>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</si>
  <si>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</si>
  <si>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</si>
  <si>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</si>
  <si>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</si>
  <si>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</si>
  <si>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</si>
  <si>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</si>
  <si>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</si>
  <si>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</si>
  <si>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</si>
  <si>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</si>
  <si>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</si>
  <si>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</si>
  <si>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</si>
  <si>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</si>
  <si>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</si>
  <si>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</si>
  <si>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</si>
  <si>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</si>
  <si>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</si>
  <si>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</si>
  <si>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</si>
  <si>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</si>
  <si>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</si>
  <si>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</si>
  <si>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</si>
  <si>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</si>
  <si>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</si>
  <si>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</si>
  <si>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</si>
  <si>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</si>
  <si>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</si>
  <si>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</si>
  <si>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</si>
  <si>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</si>
  <si>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</si>
  <si>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</si>
  <si>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</si>
  <si>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</si>
  <si>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</si>
  <si>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</si>
  <si>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</si>
  <si>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</si>
  <si>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</si>
  <si>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</si>
  <si>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</si>
  <si>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</si>
  <si>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</si>
  <si>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</si>
  <si>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</si>
  <si>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</si>
  <si>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</si>
  <si>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</si>
  <si>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</si>
  <si>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</si>
  <si>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</si>
  <si>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</si>
  <si>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</si>
  <si>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</si>
  <si>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</si>
  <si>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</si>
  <si>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</si>
  <si>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</si>
  <si>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</si>
  <si>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</si>
  <si>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</si>
  <si>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</si>
  <si>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</si>
  <si>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</si>
  <si>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</si>
  <si>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</si>
  <si>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</si>
  <si>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</si>
  <si>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</si>
  <si>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</si>
  <si>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</si>
  <si>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</si>
  <si>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</si>
  <si>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</si>
  <si>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</si>
  <si>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</si>
  <si>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</si>
  <si>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</si>
  <si>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</si>
  <si>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</si>
  <si>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</si>
  <si>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</si>
  <si>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</si>
  <si>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</si>
  <si>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</si>
  <si>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</si>
  <si>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</si>
  <si>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</si>
  <si>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</si>
  <si>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</si>
  <si>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</si>
  <si>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</si>
  <si>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</si>
  <si>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</si>
  <si>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</si>
  <si>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</si>
  <si>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</si>
  <si>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</si>
  <si>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</si>
  <si>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</si>
  <si>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</si>
  <si>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</si>
  <si>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</si>
  <si>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</si>
  <si>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</si>
  <si>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</si>
  <si>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</si>
  <si>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</si>
  <si>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</si>
  <si>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</si>
  <si>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</si>
  <si>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</si>
  <si>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</si>
  <si>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</si>
  <si>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</si>
  <si>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</si>
  <si>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</si>
  <si>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</si>
  <si>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</si>
  <si>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</si>
  <si>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</si>
  <si>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</si>
  <si>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</si>
  <si>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</si>
  <si>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</si>
  <si>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</si>
  <si>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</si>
  <si>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</si>
  <si>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</si>
  <si>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</si>
  <si>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</si>
  <si>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</si>
  <si>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</si>
  <si>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</si>
  <si>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</si>
  <si>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</si>
  <si>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</si>
  <si>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</si>
  <si>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</si>
  <si>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</si>
  <si>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</si>
  <si>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</si>
  <si>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</si>
  <si>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</si>
  <si>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</si>
  <si>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</si>
  <si>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</si>
  <si>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</si>
  <si>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</si>
  <si>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</si>
  <si>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</si>
  <si>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</si>
  <si>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</si>
  <si>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</si>
  <si>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</si>
  <si>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</si>
  <si>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</si>
  <si>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</si>
  <si>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</si>
  <si>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</si>
  <si>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</si>
  <si>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</si>
  <si>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</si>
  <si>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</si>
  <si>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</si>
  <si>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</si>
  <si>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</si>
  <si>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</si>
  <si>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</si>
  <si>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</si>
  <si>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</si>
  <si>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</si>
  <si>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</si>
  <si>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</si>
  <si>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</si>
  <si>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</si>
  <si>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</si>
  <si>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</si>
  <si>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</si>
  <si>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</si>
  <si>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</si>
  <si>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</si>
  <si>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</si>
  <si>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</si>
  <si>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</si>
  <si>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</si>
  <si>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</si>
  <si>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</si>
  <si>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</si>
  <si>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</si>
  <si>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</si>
  <si>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</si>
  <si>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</si>
  <si>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</si>
  <si>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</si>
  <si>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</si>
  <si>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</si>
  <si>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</si>
  <si>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</si>
  <si>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</si>
  <si>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</si>
  <si>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</si>
  <si>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</si>
  <si>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</si>
  <si>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</si>
  <si>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</si>
  <si>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</si>
  <si>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</si>
  <si>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</si>
  <si>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</si>
  <si>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</si>
  <si>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</si>
  <si>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</si>
  <si>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</si>
  <si>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</si>
  <si>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</si>
  <si>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</si>
  <si>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</si>
  <si>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</si>
  <si>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</si>
  <si>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</si>
  <si>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</si>
  <si>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</si>
  <si>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</si>
  <si>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</si>
  <si>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</si>
  <si>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</si>
  <si>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</si>
  <si>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</si>
  <si>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</si>
  <si>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</si>
  <si>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</si>
  <si>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</si>
  <si>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</si>
  <si>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</si>
  <si>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</si>
  <si>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</si>
  <si>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</si>
  <si>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</si>
  <si>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</si>
  <si>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</si>
  <si>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</si>
  <si>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</si>
  <si>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</si>
  <si>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</si>
  <si>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</si>
  <si>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</si>
  <si>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</si>
  <si>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</si>
  <si>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</si>
  <si>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</si>
  <si>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</si>
  <si>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</si>
  <si>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</si>
  <si>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</si>
  <si>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</si>
  <si>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</si>
  <si>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</si>
  <si>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</si>
  <si>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</si>
  <si>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</si>
  <si>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</si>
  <si>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</si>
  <si>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</si>
  <si>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</si>
  <si>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</si>
  <si>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</si>
  <si>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</si>
  <si>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</si>
  <si>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</si>
  <si>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</si>
  <si>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</si>
  <si>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</si>
  <si>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</si>
  <si>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</si>
  <si>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</si>
  <si>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</si>
  <si>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</si>
  <si>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</si>
  <si>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</si>
  <si>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</si>
  <si>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</si>
  <si>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</si>
  <si>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</si>
  <si>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</si>
  <si>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</si>
  <si>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</si>
  <si>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</si>
  <si>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</si>
  <si>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</si>
  <si>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</si>
  <si>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</si>
  <si>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</si>
  <si>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</si>
  <si>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</si>
  <si>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</si>
  <si>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</si>
  <si>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</si>
  <si>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</si>
  <si>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</si>
  <si>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</si>
  <si>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</si>
  <si>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</si>
  <si>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</si>
  <si>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</si>
  <si>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</si>
  <si>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</si>
  <si>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</si>
  <si>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</si>
  <si>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</si>
  <si>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</si>
  <si>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</si>
  <si>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</si>
  <si>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</si>
  <si>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</si>
  <si>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</si>
  <si>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</si>
  <si>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</si>
  <si>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</si>
  <si>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</si>
  <si>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</si>
  <si>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</si>
  <si>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</si>
  <si>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</si>
  <si>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</si>
  <si>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</si>
  <si>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</si>
  <si>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</si>
  <si>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</si>
  <si>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</si>
  <si>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</si>
  <si>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</si>
  <si>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</si>
  <si>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</si>
  <si>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</si>
  <si>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</si>
  <si>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</si>
  <si>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</si>
  <si>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</si>
  <si>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</si>
  <si>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</si>
  <si>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</si>
  <si>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</si>
  <si>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</si>
  <si>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</si>
  <si>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</si>
  <si>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</si>
  <si>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</si>
  <si>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</si>
  <si>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</si>
  <si>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</si>
  <si>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</si>
  <si>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</si>
  <si>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</si>
  <si>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</si>
  <si>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</si>
  <si>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</si>
  <si>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</si>
  <si>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</si>
  <si>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</si>
  <si>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</si>
  <si>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</si>
  <si>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</si>
  <si>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</si>
  <si>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</si>
  <si>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</si>
  <si>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</si>
  <si>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</si>
  <si>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</si>
  <si>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</si>
  <si>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</si>
  <si>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</si>
  <si>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</si>
  <si>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</si>
  <si>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</si>
  <si>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</si>
  <si>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</si>
  <si>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</si>
  <si>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</si>
  <si>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</si>
  <si>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</si>
  <si>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</si>
  <si>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</si>
  <si>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</si>
  <si>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</si>
  <si>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</si>
  <si>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</si>
  <si>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</si>
  <si>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</si>
  <si>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</si>
  <si>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</si>
  <si>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</si>
  <si>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</si>
  <si>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</si>
  <si>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</si>
  <si>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</si>
  <si>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</si>
  <si>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</si>
  <si>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</si>
  <si>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</si>
  <si>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</si>
  <si>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</si>
  <si>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</si>
  <si>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</si>
  <si>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</si>
  <si>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</si>
  <si>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</si>
  <si>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</si>
  <si>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</si>
  <si>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</si>
  <si>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</si>
  <si>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</si>
  <si>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</si>
  <si>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</si>
  <si>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</si>
  <si>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</si>
  <si>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</si>
  <si>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</si>
  <si>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</si>
  <si>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</si>
  <si>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</si>
  <si>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</si>
  <si>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</si>
  <si>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</si>
  <si>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</si>
  <si>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</si>
  <si>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</si>
  <si>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</si>
  <si>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</si>
  <si>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</si>
  <si>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</si>
  <si>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</si>
  <si>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</si>
  <si>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</si>
  <si>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</si>
  <si>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</si>
  <si>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</si>
  <si>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</si>
  <si>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</si>
  <si>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</si>
  <si>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</si>
  <si>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</si>
  <si>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</si>
  <si>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</si>
  <si>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</si>
  <si>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</si>
  <si>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</si>
  <si>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</si>
  <si>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</si>
  <si>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</si>
  <si>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</si>
  <si>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</si>
  <si>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</si>
  <si>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</si>
  <si>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</si>
  <si>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</si>
  <si>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</si>
  <si>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</si>
  <si>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</si>
  <si>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</si>
  <si>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</si>
  <si>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</si>
  <si>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</si>
  <si>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</si>
  <si>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</si>
  <si>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</si>
  <si>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</si>
  <si>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</si>
  <si>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</si>
  <si>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</si>
  <si>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</si>
  <si>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</si>
  <si>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</si>
  <si>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</si>
  <si>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</si>
  <si>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</si>
  <si>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</si>
  <si>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</si>
  <si>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</si>
  <si>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</si>
  <si>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</si>
  <si>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</si>
  <si>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</si>
  <si>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</si>
  <si>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</si>
  <si>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</si>
  <si>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</si>
  <si>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</si>
  <si>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</si>
  <si>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</si>
  <si>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</si>
  <si>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</si>
  <si>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</si>
  <si>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</si>
  <si>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</si>
  <si>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</si>
  <si>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</si>
  <si>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</si>
  <si>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</si>
  <si>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</si>
  <si>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</si>
  <si>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</si>
  <si>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</si>
  <si>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</si>
  <si>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</si>
  <si>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</si>
  <si>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</si>
  <si>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</si>
  <si>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</si>
  <si>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</si>
  <si>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</si>
  <si>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</si>
  <si>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</si>
  <si>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</si>
  <si>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</si>
  <si>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</si>
  <si>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</si>
  <si>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</si>
  <si>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</si>
  <si>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</si>
  <si>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</si>
  <si>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</si>
  <si>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</si>
  <si>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</si>
  <si>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</si>
  <si>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</si>
  <si>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</si>
  <si>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</si>
  <si>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</si>
  <si>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</si>
  <si>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</si>
  <si>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</si>
  <si>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</si>
  <si>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</si>
  <si>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</si>
  <si>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</si>
  <si>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</si>
  <si>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</si>
  <si>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</si>
  <si>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</si>
  <si>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</si>
  <si>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</si>
  <si>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</si>
  <si>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</si>
  <si>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</si>
  <si>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</si>
  <si>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</si>
  <si>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</si>
  <si>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</si>
  <si>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</si>
  <si>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</si>
  <si>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</si>
  <si>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</si>
  <si>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</si>
  <si>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</si>
  <si>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</si>
  <si>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</si>
  <si>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</si>
  <si>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</si>
  <si>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</si>
  <si>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</si>
  <si>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</si>
  <si>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</si>
  <si>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</si>
  <si>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</si>
  <si>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</si>
  <si>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</si>
  <si>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</si>
  <si>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</si>
  <si>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</si>
  <si>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</si>
  <si>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</si>
  <si>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</si>
  <si>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</si>
  <si>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</si>
  <si>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</si>
  <si>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</si>
  <si>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</si>
  <si>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</si>
  <si>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</si>
  <si>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</si>
  <si>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</si>
  <si>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</si>
  <si>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</si>
  <si>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</si>
  <si>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</si>
  <si>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</si>
  <si>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</si>
  <si>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</si>
  <si>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</si>
  <si>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</si>
  <si>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</si>
  <si>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</si>
  <si>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</si>
  <si>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</si>
  <si>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</si>
  <si>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</si>
  <si>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</si>
  <si>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</si>
  <si>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</si>
  <si>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</si>
  <si>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</si>
  <si>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</si>
  <si>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</si>
  <si>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</si>
  <si>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</si>
  <si>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</si>
  <si>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</si>
  <si>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</si>
  <si>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</si>
  <si>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</si>
  <si>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</si>
  <si>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</si>
  <si>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</si>
  <si>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</si>
  <si>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</si>
  <si>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</si>
  <si>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</si>
  <si>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</si>
  <si>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</si>
  <si>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</si>
  <si>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</si>
  <si>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</si>
  <si>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</si>
  <si>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</si>
  <si>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</si>
  <si>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</si>
  <si>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</si>
  <si>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</si>
  <si>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</si>
  <si>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</si>
  <si>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</si>
  <si>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</si>
  <si>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</si>
  <si>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</si>
  <si>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</si>
  <si>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</si>
  <si>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</si>
  <si>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</si>
  <si>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</si>
  <si>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</si>
  <si>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</si>
  <si>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</si>
  <si>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</si>
  <si>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</si>
  <si>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</si>
  <si>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</si>
  <si>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</si>
  <si>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</si>
  <si>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</si>
  <si>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</si>
  <si>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</si>
  <si>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</si>
  <si>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</si>
  <si>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</si>
  <si>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</si>
  <si>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</si>
  <si>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</si>
  <si>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</si>
  <si>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</si>
  <si>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</si>
  <si>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</si>
  <si>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</si>
  <si>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</si>
  <si>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</si>
  <si>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</si>
  <si>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</si>
  <si>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</si>
  <si>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</si>
  <si>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</si>
  <si>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</si>
  <si>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</si>
  <si>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</si>
  <si>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</si>
  <si>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</si>
  <si>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</si>
  <si>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</si>
  <si>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</si>
  <si>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</si>
  <si>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</si>
  <si>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</si>
  <si>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</si>
  <si>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</si>
  <si>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</si>
  <si>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</si>
  <si>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</si>
  <si>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</si>
  <si>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</si>
  <si>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</si>
  <si>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</si>
  <si>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</si>
  <si>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</si>
  <si>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</si>
  <si>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</si>
  <si>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</si>
  <si>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</si>
  <si>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</si>
  <si>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</si>
  <si>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</si>
  <si>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</si>
  <si>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</si>
  <si>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</si>
  <si>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</si>
  <si>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</si>
  <si>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</si>
  <si>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</si>
  <si>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</si>
  <si>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</si>
  <si>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</si>
  <si>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</si>
  <si>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</si>
  <si>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</si>
  <si>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</si>
  <si>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</si>
  <si>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</si>
  <si>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</si>
  <si>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</si>
  <si>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</si>
  <si>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</si>
  <si>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</si>
  <si>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</si>
  <si>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</si>
  <si>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</si>
  <si>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</si>
  <si>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</si>
  <si>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</si>
  <si>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</si>
  <si>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</si>
  <si>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</si>
  <si>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</si>
  <si>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</si>
  <si>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</si>
  <si>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</si>
  <si>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</si>
  <si>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</si>
  <si>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</si>
  <si>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</si>
  <si>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</si>
  <si>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</si>
  <si>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</si>
  <si>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</si>
  <si>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</si>
  <si>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</si>
  <si>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</si>
  <si>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</si>
  <si>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</si>
  <si>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</si>
  <si>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</si>
  <si>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</si>
  <si>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</si>
  <si>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</si>
  <si>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</si>
  <si>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</si>
  <si>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</si>
  <si>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</si>
  <si>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</si>
  <si>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</si>
  <si>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</si>
  <si>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</si>
  <si>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</si>
  <si>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</si>
  <si>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</si>
  <si>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</si>
  <si>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</si>
  <si>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</si>
  <si>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</si>
  <si>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</si>
  <si>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</si>
  <si>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</si>
  <si>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</si>
  <si>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</si>
  <si>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</si>
  <si>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</si>
  <si>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</si>
  <si>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</si>
  <si>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</si>
  <si>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</si>
  <si>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</si>
  <si>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</si>
  <si>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</si>
  <si>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</si>
  <si>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</si>
  <si>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</si>
  <si>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</si>
  <si>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</si>
  <si>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</si>
  <si>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</si>
  <si>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</si>
  <si>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</si>
  <si>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</si>
  <si>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</si>
  <si>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</si>
  <si>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</si>
  <si>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</si>
  <si>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</si>
  <si>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</si>
  <si>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</si>
  <si>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</si>
  <si>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</si>
  <si>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</si>
  <si>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</si>
  <si>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</si>
  <si>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</si>
  <si>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</si>
  <si>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</si>
  <si>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</si>
  <si>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</si>
  <si>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</si>
  <si>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</si>
  <si>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</si>
  <si>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</si>
  <si>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</si>
  <si>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</si>
  <si>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</si>
  <si>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</si>
  <si>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</si>
  <si>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</si>
  <si>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</si>
  <si>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</si>
  <si>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</si>
  <si>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</si>
  <si>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</si>
  <si>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</si>
  <si>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</si>
  <si>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</si>
  <si>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</si>
  <si>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</si>
  <si>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</si>
  <si>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</si>
  <si>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</si>
  <si>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</si>
  <si>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</si>
  <si>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</si>
  <si>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</si>
  <si>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</si>
  <si>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</si>
  <si>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</si>
  <si>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</si>
  <si>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</si>
  <si>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</si>
  <si>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</si>
  <si>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</si>
  <si>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</si>
  <si>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</si>
  <si>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</si>
  <si>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</si>
  <si>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</si>
  <si>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</si>
  <si>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</si>
  <si>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</si>
  <si>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</si>
  <si>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</si>
  <si>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</si>
  <si>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</si>
  <si>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</si>
  <si>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</si>
  <si>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</si>
  <si>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</si>
  <si>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</si>
  <si>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</si>
  <si>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</si>
  <si>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</si>
  <si>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</si>
  <si>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</si>
  <si>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</si>
  <si>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</si>
  <si>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</si>
  <si>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</si>
  <si>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</si>
  <si>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</si>
  <si>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</si>
  <si>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</si>
  <si>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</si>
  <si>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</si>
  <si>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</si>
  <si>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</si>
  <si>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</si>
  <si>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</si>
  <si>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</si>
  <si>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</si>
  <si>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</si>
  <si>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</si>
  <si>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</si>
  <si>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</si>
  <si>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</si>
  <si>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</si>
  <si>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</si>
  <si>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</si>
  <si>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</si>
  <si>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</si>
  <si>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</si>
  <si>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</si>
  <si>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</si>
  <si>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</si>
  <si>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</si>
  <si>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</si>
  <si>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</si>
  <si>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</si>
  <si>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</si>
  <si>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</si>
  <si>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</si>
  <si>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</si>
  <si>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</si>
  <si>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</si>
  <si>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</si>
  <si>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</si>
  <si>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</si>
  <si>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</si>
  <si>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</si>
  <si>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</si>
  <si>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</si>
  <si>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</si>
  <si>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</si>
  <si>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</si>
  <si>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</si>
  <si>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</si>
  <si>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</si>
  <si>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</si>
  <si>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</si>
  <si>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</si>
  <si>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</si>
  <si>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</si>
  <si>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</si>
  <si>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</si>
  <si>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</si>
  <si>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</si>
  <si>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</si>
  <si>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</si>
  <si>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</si>
  <si>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</si>
  <si>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</si>
  <si>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</si>
  <si>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</si>
  <si>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</si>
  <si>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</si>
  <si>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</si>
  <si>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</si>
  <si>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</si>
  <si>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</si>
  <si>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</si>
  <si>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</si>
  <si>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</si>
  <si>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</si>
  <si>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</si>
  <si>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</si>
  <si>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</si>
  <si>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</si>
  <si>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</si>
  <si>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</si>
  <si>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</si>
  <si>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</si>
  <si>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</si>
  <si>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</si>
  <si>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</si>
  <si>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</si>
  <si>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</si>
  <si>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</si>
  <si>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</si>
  <si>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</si>
  <si>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</si>
  <si>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</si>
  <si>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</si>
  <si>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</si>
  <si>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</si>
  <si>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</si>
  <si>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</si>
  <si>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</si>
  <si>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</si>
  <si>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</si>
  <si>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</si>
  <si>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</si>
  <si>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</si>
  <si>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</si>
  <si>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</si>
  <si>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</si>
  <si>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</si>
  <si>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</si>
  <si>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</si>
  <si>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</si>
  <si>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</si>
  <si>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</si>
  <si>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</si>
  <si>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</si>
  <si>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</si>
  <si>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</si>
  <si>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</si>
  <si>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</si>
  <si>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</si>
  <si>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</si>
  <si>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</si>
  <si>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</si>
  <si>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</si>
  <si>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</si>
  <si>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</si>
  <si>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</si>
  <si>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</si>
  <si>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</si>
  <si>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</si>
  <si>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</si>
  <si>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</si>
  <si>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</si>
  <si>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</si>
  <si>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</si>
  <si>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</si>
  <si>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</si>
  <si>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</si>
  <si>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</si>
  <si>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</si>
  <si>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</si>
  <si>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</si>
  <si>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</si>
  <si>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</si>
  <si>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</si>
  <si>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</si>
  <si>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</si>
  <si>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</si>
  <si>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</si>
  <si>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</si>
  <si>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</si>
  <si>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</si>
  <si>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</si>
  <si>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</si>
  <si>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</si>
  <si>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</si>
  <si>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</si>
  <si>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</si>
  <si>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</si>
  <si>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</si>
  <si>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</si>
  <si>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</si>
  <si>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</si>
  <si>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</si>
  <si>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</si>
  <si>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</si>
  <si>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</si>
  <si>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</si>
  <si>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</si>
  <si>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</si>
  <si>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</si>
  <si>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</si>
  <si>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</si>
  <si>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</si>
  <si>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</si>
  <si>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</si>
  <si>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</si>
  <si>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</si>
  <si>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</si>
  <si>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</si>
  <si>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</si>
  <si>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</si>
  <si>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</si>
  <si>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</si>
  <si>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</si>
  <si>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</si>
  <si>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</si>
  <si>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</si>
  <si>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</si>
  <si>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</si>
  <si>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</si>
  <si>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</si>
  <si>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</si>
  <si>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</si>
  <si>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</si>
  <si>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</si>
  <si>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</si>
  <si>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</si>
  <si>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</si>
  <si>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</si>
  <si>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</si>
  <si>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</si>
  <si>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</si>
  <si>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</si>
  <si>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</si>
  <si>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</si>
  <si>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</si>
  <si>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</si>
  <si>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</si>
  <si>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</si>
  <si>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</si>
  <si>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</si>
  <si>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</si>
  <si>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</si>
  <si>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</si>
  <si>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</si>
  <si>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</si>
  <si>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</si>
  <si>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</si>
  <si>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</si>
  <si>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</si>
  <si>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</si>
  <si>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</si>
  <si>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</si>
  <si>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</si>
  <si>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</si>
  <si>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</si>
  <si>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</si>
  <si>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</si>
  <si>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</si>
  <si>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</si>
  <si>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</si>
  <si>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</si>
  <si>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</si>
  <si>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</si>
  <si>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</si>
  <si>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</si>
  <si>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</si>
  <si>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</si>
  <si>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</si>
  <si>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</si>
  <si>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</si>
  <si>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</si>
  <si>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</si>
  <si>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</si>
  <si>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</si>
  <si>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</si>
  <si>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</si>
  <si>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</si>
  <si>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</si>
  <si>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</si>
  <si>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</si>
  <si>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</si>
  <si>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</si>
  <si>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</si>
  <si>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</si>
  <si>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</si>
  <si>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</si>
  <si>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</si>
  <si>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</si>
  <si>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</si>
  <si>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</si>
  <si>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</si>
  <si>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</si>
  <si>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</si>
  <si>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</si>
  <si>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</si>
  <si>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</si>
  <si>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</si>
  <si>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</si>
  <si>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</si>
  <si>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</si>
  <si>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</si>
  <si>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</si>
  <si>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</si>
  <si>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</si>
  <si>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</si>
  <si>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</si>
  <si>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</si>
  <si>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</si>
  <si>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</si>
  <si>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</si>
  <si>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</si>
  <si>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</si>
  <si>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</si>
  <si>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</si>
  <si>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</si>
  <si>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</si>
  <si>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</si>
  <si>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</si>
  <si>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</si>
  <si>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</si>
  <si>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</si>
  <si>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</si>
  <si>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</si>
  <si>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</si>
  <si>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</si>
  <si>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</si>
  <si>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</si>
  <si>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</si>
  <si>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</si>
  <si>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</si>
  <si>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</si>
  <si>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</si>
  <si>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</si>
  <si>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</si>
  <si>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</si>
  <si>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</si>
  <si>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</si>
  <si>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</si>
  <si>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</si>
  <si>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</si>
  <si>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</si>
  <si>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</si>
  <si>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</si>
  <si>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</si>
  <si>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</si>
  <si>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</si>
  <si>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</si>
  <si>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</si>
  <si>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</si>
  <si>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</si>
  <si>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</si>
  <si>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</si>
  <si>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</si>
  <si>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</si>
  <si>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</si>
  <si>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</si>
  <si>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</si>
  <si>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</si>
  <si>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</si>
  <si>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</si>
  <si>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</si>
  <si>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</si>
  <si>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</si>
  <si>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</si>
  <si>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</si>
  <si>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</si>
  <si>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</si>
  <si>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</si>
  <si>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</si>
  <si>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</si>
  <si>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</si>
  <si>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</si>
  <si>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</si>
  <si>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</si>
  <si>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</si>
  <si>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</si>
  <si>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</si>
  <si>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</si>
  <si>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</si>
  <si>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</si>
  <si>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</si>
  <si>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</si>
  <si>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</si>
  <si>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</si>
  <si>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</si>
  <si>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</si>
  <si>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</si>
  <si>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</si>
  <si>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</si>
  <si>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</si>
  <si>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</si>
  <si>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</si>
  <si>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</si>
  <si>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</si>
  <si>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</si>
  <si>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</si>
  <si>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</si>
  <si>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</si>
  <si>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</si>
  <si>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</si>
  <si>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</si>
  <si>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</si>
  <si>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</si>
  <si>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</si>
  <si>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</si>
  <si>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</si>
  <si>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</si>
  <si>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</si>
  <si>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</si>
  <si>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</si>
  <si>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</si>
  <si>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</si>
  <si>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</si>
  <si>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</si>
  <si>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</si>
  <si>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</si>
  <si>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</si>
  <si>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</si>
  <si>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</si>
  <si>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</si>
  <si>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</si>
  <si>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</si>
  <si>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</si>
  <si>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</si>
  <si>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</si>
  <si>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</si>
  <si>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</si>
  <si>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</si>
  <si>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</si>
  <si>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</si>
  <si>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</si>
  <si>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</si>
  <si>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</si>
  <si>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</si>
  <si>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</si>
  <si>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</si>
  <si>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</si>
  <si>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</si>
  <si>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</si>
  <si>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</si>
  <si>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</si>
  <si>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</si>
  <si>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</si>
  <si>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</si>
  <si>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</si>
  <si>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</si>
  <si>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</si>
  <si>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</si>
  <si>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</si>
  <si>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</si>
  <si>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</si>
  <si>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</si>
  <si>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</si>
  <si>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</si>
  <si>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</si>
  <si>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</si>
  <si>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</si>
  <si>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</si>
  <si>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</si>
  <si>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</si>
  <si>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</si>
  <si>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</si>
  <si>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</si>
  <si>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</si>
  <si>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</si>
  <si>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</si>
  <si>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</si>
  <si>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</si>
  <si>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</si>
  <si>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</si>
  <si>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</si>
  <si>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</si>
  <si>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</si>
  <si>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</si>
  <si>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</si>
  <si>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</si>
  <si>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</si>
  <si>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</si>
  <si>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</si>
  <si>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</si>
  <si>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</si>
  <si>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</si>
  <si>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</si>
  <si>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</si>
  <si>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</si>
  <si>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</si>
  <si>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</si>
  <si>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</si>
  <si>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</si>
  <si>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</si>
  <si>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</si>
  <si>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</si>
  <si>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</si>
  <si>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</si>
  <si>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</si>
  <si>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</si>
  <si>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</si>
  <si>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</si>
  <si>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</si>
  <si>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</si>
  <si>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</si>
  <si>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</si>
  <si>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</si>
  <si>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</si>
  <si>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</si>
  <si>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</si>
  <si>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</si>
  <si>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</si>
  <si>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</si>
  <si>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</si>
  <si>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</si>
  <si>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</si>
  <si>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</si>
  <si>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</si>
  <si>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</si>
  <si>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</si>
  <si>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</si>
  <si>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</si>
  <si>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</si>
  <si>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</si>
  <si>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</si>
  <si>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</si>
  <si>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</si>
  <si>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</si>
  <si>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</si>
  <si>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</si>
  <si>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</si>
  <si>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</si>
  <si>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</si>
  <si>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</si>
  <si>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</si>
  <si>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</si>
  <si>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</si>
  <si>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</si>
  <si>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</si>
  <si>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</si>
  <si>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</si>
  <si>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</si>
  <si>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</si>
  <si>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</si>
  <si>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</si>
  <si>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</si>
  <si>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</si>
  <si>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</si>
  <si>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</si>
  <si>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</si>
  <si>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</si>
  <si>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</si>
  <si>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</si>
  <si>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</si>
  <si>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</si>
  <si>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</si>
  <si>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</si>
  <si>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</si>
  <si>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</si>
  <si>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</si>
  <si>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</si>
  <si>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</si>
  <si>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</si>
  <si>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</si>
  <si>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</si>
  <si>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</si>
  <si>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</si>
  <si>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</si>
  <si>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</si>
  <si>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</si>
  <si>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</si>
  <si>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</si>
  <si>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</si>
  <si>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</si>
  <si>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</si>
  <si>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</si>
  <si>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</si>
  <si>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</si>
  <si>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</si>
  <si>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</si>
  <si>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</si>
  <si>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</si>
  <si>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</si>
  <si>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</si>
  <si>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</si>
  <si>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</si>
  <si>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</si>
  <si>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</si>
  <si>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</si>
  <si>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</si>
  <si>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</si>
  <si>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</si>
  <si>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</si>
  <si>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</si>
  <si>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</si>
  <si>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</si>
  <si>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</si>
  <si>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</si>
  <si>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</si>
  <si>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</si>
  <si>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</si>
  <si>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</si>
  <si>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</si>
  <si>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</si>
  <si>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</si>
  <si>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</si>
  <si>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</si>
  <si>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</si>
  <si>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</si>
  <si>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</si>
  <si>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</si>
  <si>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</si>
  <si>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</si>
  <si>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</si>
  <si>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</si>
  <si>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</si>
  <si>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</si>
  <si>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</si>
  <si>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</si>
  <si>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</si>
  <si>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</si>
  <si>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</si>
  <si>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</si>
  <si>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</si>
  <si>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</si>
  <si>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</si>
  <si>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</si>
  <si>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</si>
  <si>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</si>
  <si>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</si>
  <si>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</si>
  <si>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</si>
  <si>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</si>
  <si>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</si>
  <si>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</si>
  <si>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</si>
  <si>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</si>
  <si>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</si>
  <si>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</si>
  <si>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</si>
  <si>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</si>
  <si>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</si>
  <si>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</si>
  <si>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</si>
  <si>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</si>
  <si>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</si>
  <si>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</si>
  <si>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</si>
  <si>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</si>
  <si>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</si>
  <si>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</si>
  <si>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</si>
  <si>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</si>
  <si>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</si>
  <si>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</si>
  <si>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</si>
  <si>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</si>
  <si>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</si>
  <si>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</si>
  <si>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</si>
  <si>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</si>
  <si>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</si>
  <si>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</si>
  <si>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</si>
  <si>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</si>
  <si>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</si>
  <si>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</si>
  <si>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</si>
  <si>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</si>
  <si>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</si>
  <si>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</si>
  <si>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</si>
  <si>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</si>
  <si>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</si>
  <si>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</si>
  <si>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</si>
  <si>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</si>
  <si>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</si>
  <si>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</si>
  <si>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</si>
  <si>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</si>
  <si>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</si>
  <si>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</si>
  <si>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</si>
  <si>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</si>
  <si>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</si>
  <si>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</si>
  <si>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</si>
  <si>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</si>
  <si>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</si>
  <si>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</si>
  <si>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</si>
  <si>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</si>
  <si>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</si>
  <si>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</si>
  <si>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</si>
  <si>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</si>
  <si>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</si>
  <si>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</si>
  <si>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</si>
  <si>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</si>
  <si>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</si>
  <si>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</si>
  <si>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</si>
  <si>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</si>
  <si>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</si>
  <si>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</si>
  <si>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</si>
  <si>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</si>
  <si>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</si>
  <si>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</si>
  <si>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</si>
  <si>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</si>
  <si>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</si>
  <si>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</si>
  <si>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</si>
  <si>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</si>
  <si>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</si>
  <si>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</si>
  <si>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</si>
  <si>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</si>
  <si>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</si>
  <si>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</si>
  <si>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</si>
  <si>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</si>
  <si>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</si>
  <si>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</si>
  <si>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</si>
  <si>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</si>
  <si>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</si>
  <si>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</si>
  <si>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</si>
  <si>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</si>
  <si>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</si>
  <si>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</si>
  <si>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</si>
  <si>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</si>
  <si>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</si>
  <si>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</si>
  <si>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</si>
  <si>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</si>
  <si>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</si>
  <si>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</si>
  <si>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</si>
  <si>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</si>
  <si>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</si>
  <si>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</si>
  <si>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</si>
  <si>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</si>
  <si>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</si>
  <si>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</si>
  <si>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</si>
  <si>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</si>
  <si>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</si>
  <si>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</si>
  <si>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</si>
  <si>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</si>
  <si>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</si>
  <si>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</si>
  <si>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</si>
  <si>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</si>
  <si>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</si>
  <si>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</si>
  <si>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</si>
  <si>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</si>
  <si>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</si>
  <si>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</si>
  <si>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</si>
  <si>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</si>
  <si>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</si>
  <si>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</si>
  <si>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</si>
  <si>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</si>
  <si>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</si>
  <si>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</si>
  <si>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</si>
  <si>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</si>
  <si>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</si>
  <si>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</si>
  <si>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</si>
  <si>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</si>
  <si>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</si>
  <si>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</si>
  <si>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</si>
  <si>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</si>
  <si>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</si>
  <si>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</si>
  <si>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</si>
  <si>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</si>
  <si>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</si>
  <si>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</si>
  <si>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</si>
  <si>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</si>
  <si>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</si>
  <si>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</si>
  <si>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</si>
  <si>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</si>
  <si>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</si>
  <si>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</si>
  <si>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</si>
  <si>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</si>
  <si>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</si>
  <si>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</si>
  <si>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</si>
  <si>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</si>
  <si>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</si>
  <si>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</si>
  <si>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</si>
  <si>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</si>
  <si>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</si>
  <si>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</si>
  <si>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</si>
  <si>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</si>
  <si>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</si>
  <si>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</si>
  <si>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</si>
  <si>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</si>
  <si>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</si>
  <si>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</si>
  <si>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</si>
  <si>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</si>
  <si>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</si>
  <si>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</si>
  <si>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</si>
  <si>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</si>
  <si>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</si>
  <si>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</si>
  <si>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</si>
  <si>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</si>
  <si>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</si>
  <si>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</si>
  <si>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</si>
  <si>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</si>
  <si>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</si>
  <si>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</si>
  <si>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</si>
  <si>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</si>
  <si>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</si>
  <si>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</si>
  <si>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</si>
  <si>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</si>
  <si>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</si>
  <si>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</si>
  <si>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</si>
  <si>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</si>
  <si>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</si>
  <si>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</si>
  <si>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</si>
  <si>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</si>
  <si>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</si>
  <si>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</si>
  <si>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</si>
  <si>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</si>
  <si>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</si>
  <si>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</si>
  <si>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</si>
  <si>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</si>
  <si>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</si>
  <si>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</si>
  <si>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</si>
  <si>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</si>
  <si>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</si>
  <si>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</si>
  <si>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</si>
  <si>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</si>
  <si>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</si>
  <si>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</si>
  <si>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</si>
  <si>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</si>
  <si>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</si>
  <si>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</si>
  <si>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</si>
  <si>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</si>
  <si>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</si>
  <si>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</si>
  <si>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</si>
  <si>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</si>
  <si>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</si>
  <si>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</si>
  <si>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</si>
  <si>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</si>
  <si>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</si>
  <si>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</si>
  <si>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</si>
  <si>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</si>
  <si>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</si>
  <si>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</si>
  <si>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</si>
  <si>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</si>
  <si>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</si>
  <si>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</si>
  <si>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</si>
  <si>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</si>
  <si>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</si>
  <si>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</si>
  <si>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</si>
  <si>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</si>
  <si>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</si>
  <si>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</si>
  <si>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</si>
  <si>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</si>
  <si>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</si>
  <si>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</si>
  <si>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</si>
  <si>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</si>
  <si>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</si>
  <si>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</si>
  <si>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</si>
  <si>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</si>
  <si>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</si>
  <si>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</si>
  <si>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</si>
  <si>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</si>
  <si>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</si>
  <si>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</si>
  <si>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</si>
  <si>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</si>
  <si>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</si>
  <si>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</si>
  <si>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</si>
  <si>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</si>
  <si>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</si>
  <si>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</si>
  <si>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</si>
  <si>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</si>
  <si>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</si>
  <si>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</si>
  <si>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</si>
  <si>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</si>
  <si>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</si>
  <si>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</si>
  <si>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</si>
  <si>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</si>
  <si>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</si>
  <si>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</si>
  <si>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</si>
  <si>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</si>
  <si>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</si>
  <si>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</si>
  <si>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</si>
  <si>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</si>
  <si>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</si>
  <si>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</si>
  <si>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</si>
  <si>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</si>
  <si>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</si>
  <si>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</si>
  <si>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</si>
  <si>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</si>
  <si>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</si>
  <si>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</si>
  <si>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</si>
  <si>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</si>
  <si>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</si>
  <si>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</si>
  <si>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</si>
  <si>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</si>
  <si>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</si>
  <si>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</si>
  <si>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</si>
  <si>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</si>
  <si>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</si>
  <si>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</si>
  <si>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</si>
  <si>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</si>
  <si>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</si>
  <si>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</si>
  <si>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</si>
  <si>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</si>
  <si>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</si>
  <si>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</si>
  <si>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</si>
  <si>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</si>
  <si>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</si>
  <si>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</si>
  <si>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</si>
  <si>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</si>
  <si>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</si>
  <si>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</si>
  <si>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</si>
  <si>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</si>
  <si>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</si>
  <si>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</si>
  <si>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</si>
  <si>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</si>
  <si>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</si>
  <si>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</si>
  <si>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</si>
  <si>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</si>
  <si>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</si>
  <si>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</si>
  <si>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</si>
  <si>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</si>
  <si>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</si>
  <si>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</si>
  <si>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</si>
  <si>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</si>
  <si>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</si>
  <si>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</si>
  <si>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</si>
  <si>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</si>
  <si>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</si>
  <si>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</si>
  <si>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</si>
  <si>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</si>
  <si>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</si>
  <si>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</si>
  <si>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</si>
  <si>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</si>
  <si>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</si>
  <si>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</si>
  <si>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</si>
  <si>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</si>
  <si>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</si>
  <si>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</si>
  <si>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</si>
  <si>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</si>
  <si>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</si>
  <si>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</si>
  <si>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</si>
  <si>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</si>
  <si>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</si>
  <si>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</si>
  <si>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</si>
  <si>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</si>
  <si>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</si>
  <si>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</si>
  <si>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</si>
  <si>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</si>
  <si>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</si>
  <si>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</si>
  <si>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</si>
  <si>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</si>
  <si>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</si>
  <si>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</si>
  <si>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</si>
  <si>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</si>
  <si>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</si>
  <si>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</si>
  <si>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</si>
  <si>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</si>
  <si>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</si>
  <si>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</si>
  <si>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</si>
  <si>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</si>
  <si>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</si>
  <si>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</si>
  <si>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</si>
  <si>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</si>
  <si>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</si>
  <si>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</si>
  <si>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</si>
  <si>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</si>
  <si>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</si>
  <si>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</si>
  <si>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</si>
  <si>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</si>
  <si>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</si>
  <si>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</si>
  <si>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</si>
  <si>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</si>
  <si>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</si>
  <si>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</si>
  <si>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</si>
  <si>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</si>
  <si>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</si>
  <si>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</si>
  <si>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</si>
  <si>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</si>
  <si>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</si>
  <si>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</si>
  <si>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</si>
  <si>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</si>
  <si>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</si>
  <si>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</si>
  <si>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</si>
  <si>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</si>
  <si>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</si>
  <si>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</si>
  <si>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</si>
  <si>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</si>
  <si>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</si>
  <si>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</si>
  <si>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</si>
  <si>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</si>
  <si>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</si>
  <si>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</si>
  <si>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</si>
  <si>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</si>
  <si>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</si>
  <si>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</si>
  <si>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</si>
  <si>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</si>
  <si>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</si>
  <si>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</si>
  <si>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</si>
  <si>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</si>
  <si>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</si>
  <si>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</si>
  <si>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</si>
  <si>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</si>
  <si>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</si>
  <si>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</si>
  <si>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</si>
  <si>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</si>
  <si>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</si>
  <si>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</si>
  <si>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</si>
  <si>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</si>
  <si>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</si>
  <si>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</si>
  <si>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</si>
  <si>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</si>
  <si>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</si>
  <si>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</si>
  <si>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</si>
  <si>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</si>
  <si>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</si>
  <si>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</si>
  <si>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</si>
  <si>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</si>
  <si>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</si>
  <si>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</si>
  <si>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</si>
  <si>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</si>
  <si>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</si>
  <si>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</si>
  <si>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</si>
  <si>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</si>
  <si>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</si>
  <si>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</si>
  <si>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</si>
  <si>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</si>
  <si>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</si>
  <si>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</si>
  <si>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</si>
  <si>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</si>
  <si>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</si>
  <si>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</si>
  <si>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</si>
  <si>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</si>
  <si>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</si>
  <si>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</si>
  <si>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</si>
  <si>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</si>
  <si>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</si>
  <si>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</si>
  <si>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</si>
  <si>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</si>
  <si>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</si>
  <si>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</si>
  <si>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</si>
  <si>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</si>
  <si>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</si>
  <si>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</si>
  <si>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</si>
  <si>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</si>
  <si>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</si>
  <si>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</si>
  <si>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</si>
  <si>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</si>
  <si>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</si>
  <si>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</si>
  <si>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</si>
  <si>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</si>
  <si>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</si>
  <si>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</si>
  <si>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</si>
  <si>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</si>
  <si>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</si>
  <si>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</si>
  <si>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</si>
  <si>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</si>
  <si>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</si>
  <si>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</si>
  <si>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</si>
  <si>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</si>
  <si>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</si>
  <si>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</si>
  <si>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</si>
  <si>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</si>
  <si>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</si>
  <si>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</si>
  <si>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</si>
  <si>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</si>
  <si>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</si>
  <si>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</si>
  <si>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</si>
  <si>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</si>
  <si>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</si>
  <si>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</si>
  <si>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</si>
  <si>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</si>
  <si>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</si>
  <si>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</si>
  <si>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</si>
  <si>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</si>
  <si>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</si>
  <si>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</si>
  <si>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</si>
  <si>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</si>
  <si>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</si>
  <si>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</si>
  <si>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</si>
  <si>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</si>
  <si>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</si>
  <si>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</si>
  <si>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</si>
  <si>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</si>
  <si>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</si>
  <si>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</si>
  <si>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</si>
  <si>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</si>
  <si>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</si>
  <si>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</si>
  <si>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</si>
  <si>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</si>
  <si>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</si>
  <si>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</si>
  <si>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</si>
  <si>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</si>
  <si>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</si>
  <si>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</si>
  <si>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</si>
  <si>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</si>
  <si>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</si>
  <si>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</si>
  <si>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</si>
  <si>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</si>
  <si>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</si>
  <si>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</si>
  <si>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</si>
  <si>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</si>
  <si>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</si>
  <si>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</si>
  <si>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</si>
  <si>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</si>
  <si>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</si>
  <si>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</si>
  <si>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</si>
  <si>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</si>
  <si>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</si>
  <si>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</si>
  <si>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</si>
  <si>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</si>
  <si>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</si>
  <si>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</si>
  <si>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</si>
  <si>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</si>
  <si>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</si>
  <si>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</si>
  <si>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</si>
  <si>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</si>
  <si>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</si>
  <si>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</si>
  <si>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</si>
  <si>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</si>
  <si>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</si>
  <si>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</si>
  <si>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</si>
  <si>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</si>
  <si>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Range</t>
  </si>
  <si>
    <t>lower</t>
  </si>
  <si>
    <t>upper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</si>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</sst>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0.0%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2" applyNumberFormat="1" applyFont="1" applyAlignment="1">
      <alignment horizontal="center" vertical="center"/>
    </xf>
    <xf numFmtId="170" fontId="0" fillId="0" borderId="0" xfId="1" applyNumberFormat="1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E-4CE4-B06C-DA4BF401FFFD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E-4CE4-B06C-DA4BF401FFFD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E-4CE4-B06C-DA4BF401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Bonus!$H$2:$H$14</c:f>
              <c:numCache>
                <c:formatCode>0.0%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8-490D-BAE4-05950B6A9234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Bonus!$I$2:$I$14</c:f>
              <c:numCache>
                <c:formatCode>0.0%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8-490D-BAE4-05950B6A9234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Bonus!$J$2:$J$14</c:f>
              <c:numCache>
                <c:formatCode>0.0%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8-490D-BAE4-05950B6A9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856927"/>
        <c:axId val="884931855"/>
      </c:lineChart>
      <c:catAx>
        <c:axId val="73085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31855"/>
        <c:crosses val="autoZero"/>
        <c:auto val="1"/>
        <c:lblAlgn val="ctr"/>
        <c:lblOffset val="100"/>
        <c:noMultiLvlLbl val="0"/>
      </c:catAx>
      <c:valAx>
        <c:axId val="8849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6927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19</xdr:col>
      <xdr:colOff>152399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D084-2719-439B-B8A0-50809E81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9525</xdr:colOff>
      <xdr:row>41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71487-C728-4472-A130-4876F4E00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G18" sqref="G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workbookViewId="0">
      <selection activeCell="V3" sqref="V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2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0">
        <f t="shared" ref="S1347:S1410" si="108">(((J1347/60)/60)/24)+DATE(1970,1,1)</f>
        <v>41799.814340277779</v>
      </c>
      <c r="T1347" s="10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0">
        <f t="shared" ref="S1411:S1474" si="113">(((J1411/60)/60)/24)+DATE(1970,1,1)</f>
        <v>41945.133506944447</v>
      </c>
      <c r="T1411" s="10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0">
        <f t="shared" ref="S1475:S1538" si="118">(((J1475/60)/60)/24)+DATE(1970,1,1)</f>
        <v>40939.979618055557</v>
      </c>
      <c r="T1475" s="10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0">
        <f t="shared" ref="S1539:S1602" si="123">(((J1539/60)/60)/24)+DATE(1970,1,1)</f>
        <v>42552.315127314811</v>
      </c>
      <c r="T1539" s="10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40638.092974537038</v>
      </c>
      <c r="T1603" s="10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0">
        <f t="shared" ref="S1667:S1730" si="133">(((J1667/60)/60)/24)+DATE(1970,1,1)</f>
        <v>40564.649456018517</v>
      </c>
      <c r="T1667" s="10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0">
        <f t="shared" ref="S1731:S1794" si="138">(((J1731/60)/60)/24)+DATE(1970,1,1)</f>
        <v>42471.052152777775</v>
      </c>
      <c r="T1731" s="10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0">
        <f t="shared" ref="S1795:S1858" si="143">(((J1795/60)/60)/24)+DATE(1970,1,1)</f>
        <v>41940.89166666667</v>
      </c>
      <c r="T1795" s="10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0">
        <f t="shared" ref="S1859:S1922" si="148">(((J1859/60)/60)/24)+DATE(1970,1,1)</f>
        <v>41864.76866898148</v>
      </c>
      <c r="T1859" s="10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0">
        <f t="shared" ref="S1923:S1986" si="153">(((J1923/60)/60)/24)+DATE(1970,1,1)</f>
        <v>41074.221562500003</v>
      </c>
      <c r="T1923" s="10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0">
        <f t="shared" ref="S1987:S2050" si="158">(((J1987/60)/60)/24)+DATE(1970,1,1)</f>
        <v>42555.698738425926</v>
      </c>
      <c r="T1987" s="10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0">
        <f t="shared" ref="S2051:S2114" si="163">(((J2051/60)/60)/24)+DATE(1970,1,1)</f>
        <v>41575.527349537035</v>
      </c>
      <c r="T2051" s="10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0">
        <f t="shared" ref="S2115:S2178" si="168">(((J2115/60)/60)/24)+DATE(1970,1,1)</f>
        <v>41870.86546296296</v>
      </c>
      <c r="T2115" s="10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0">
        <f t="shared" ref="S2179:S2242" si="173">(((J2179/60)/60)/24)+DATE(1970,1,1)</f>
        <v>42502.250775462962</v>
      </c>
      <c r="T2179" s="10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0">
        <f t="shared" ref="S2243:S2306" si="178">(((J2243/60)/60)/24)+DATE(1970,1,1)</f>
        <v>42766.827546296292</v>
      </c>
      <c r="T2243" s="10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0">
        <f t="shared" ref="S2307:S2370" si="183">(((J2307/60)/60)/24)+DATE(1970,1,1)</f>
        <v>41834.695277777777</v>
      </c>
      <c r="T2307" s="10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0">
        <f t="shared" ref="S2371:S2434" si="188">(((J2371/60)/60)/24)+DATE(1970,1,1)</f>
        <v>42380.812627314815</v>
      </c>
      <c r="T2371" s="10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0">
        <f t="shared" ref="S2435:S2498" si="193">(((J2435/60)/60)/24)+DATE(1970,1,1)</f>
        <v>42397.89980324074</v>
      </c>
      <c r="T2435" s="10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0">
        <f t="shared" ref="S2499:S2562" si="198">(((J2499/60)/60)/24)+DATE(1970,1,1)</f>
        <v>40730.878912037035</v>
      </c>
      <c r="T2499" s="10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0">
        <f t="shared" ref="S2563:S2626" si="203">(((J2563/60)/60)/24)+DATE(1970,1,1)</f>
        <v>42260.528807870374</v>
      </c>
      <c r="T2563" s="10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0">
        <f t="shared" ref="S2627:S2690" si="208">(((J2627/60)/60)/24)+DATE(1970,1,1)</f>
        <v>42658.810277777782</v>
      </c>
      <c r="T2627" s="10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42551.961689814809</v>
      </c>
      <c r="T2691" s="10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0">
        <f t="shared" ref="S2755:S2818" si="218">(((J2755/60)/60)/24)+DATE(1970,1,1)</f>
        <v>41117.900729166664</v>
      </c>
      <c r="T2755" s="10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0">
        <f t="shared" ref="S2819:S2882" si="223">(((J2819/60)/60)/24)+DATE(1970,1,1)</f>
        <v>42023.634976851856</v>
      </c>
      <c r="T2819" s="10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41916.597638888888</v>
      </c>
      <c r="T2883" s="10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T4115" xr:uid="{7D44A630-03FC-423E-9EEA-897ED2A3E924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C174-9D6B-4529-80B2-19D3C3676672}">
  <dimension ref="A1:J14"/>
  <sheetViews>
    <sheetView tabSelected="1" workbookViewId="0">
      <selection sqref="A1:B1"/>
    </sheetView>
  </sheetViews>
  <sheetFormatPr defaultRowHeight="15" x14ac:dyDescent="0.25"/>
  <cols>
    <col min="1" max="2" width="10.42578125" style="14" customWidth="1"/>
    <col min="3" max="3" width="31.28515625" style="14" bestFit="1" customWidth="1"/>
    <col min="4" max="7" width="20.42578125" style="14" customWidth="1"/>
    <col min="8" max="8" width="20.85546875" style="14" bestFit="1" customWidth="1"/>
    <col min="9" max="10" width="20.42578125" style="14" customWidth="1"/>
    <col min="11" max="16384" width="9.140625" style="14"/>
  </cols>
  <sheetData>
    <row r="1" spans="1:10" x14ac:dyDescent="0.25">
      <c r="A1" s="13" t="s">
        <v>8389</v>
      </c>
      <c r="B1" s="13"/>
      <c r="C1" s="13" t="s">
        <v>8381</v>
      </c>
      <c r="D1" s="14" t="s">
        <v>8382</v>
      </c>
      <c r="E1" s="14" t="s">
        <v>8383</v>
      </c>
      <c r="F1" s="14" t="s">
        <v>8384</v>
      </c>
      <c r="G1" s="13" t="s">
        <v>8385</v>
      </c>
      <c r="H1" s="13" t="s">
        <v>8386</v>
      </c>
      <c r="I1" s="13" t="s">
        <v>8387</v>
      </c>
      <c r="J1" s="13" t="s">
        <v>8388</v>
      </c>
    </row>
    <row r="2" spans="1:10" x14ac:dyDescent="0.25">
      <c r="A2" s="14" t="s">
        <v>8390</v>
      </c>
      <c r="B2" s="14" t="s">
        <v>8391</v>
      </c>
      <c r="C2" s="13"/>
      <c r="D2" s="14" t="s">
        <v>8219</v>
      </c>
      <c r="E2" s="14" t="s">
        <v>8221</v>
      </c>
      <c r="F2" s="14" t="s">
        <v>8220</v>
      </c>
      <c r="G2" s="13"/>
      <c r="H2" s="13"/>
      <c r="I2" s="13"/>
      <c r="J2" s="13"/>
    </row>
    <row r="3" spans="1:10" x14ac:dyDescent="0.25">
      <c r="A3" s="16"/>
      <c r="B3" s="16">
        <f>A4-1</f>
        <v>999</v>
      </c>
      <c r="C3" s="16" t="s">
        <v>8392</v>
      </c>
      <c r="D3" s="14">
        <f>COUNTIFS(goal,"&lt;" &amp; $A4, state,"=" &amp; D$2)</f>
        <v>322</v>
      </c>
      <c r="E3" s="14">
        <f>COUNTIFS(goal,"&lt;" &amp; $A4, state,"=" &amp; E$2)</f>
        <v>113</v>
      </c>
      <c r="F3" s="14">
        <f>COUNTIFS(goal,"&lt;" &amp; $A4, state,"=" &amp; F$2)</f>
        <v>18</v>
      </c>
      <c r="G3" s="14">
        <f>SUM(D3:F3)</f>
        <v>453</v>
      </c>
      <c r="H3" s="15">
        <f>D3/$G3</f>
        <v>0.71081677704194257</v>
      </c>
      <c r="I3" s="15">
        <f t="shared" ref="I3:J3" si="0">E3/$G3</f>
        <v>0.24944812362030905</v>
      </c>
      <c r="J3" s="15">
        <f t="shared" si="0"/>
        <v>3.9735099337748346E-2</v>
      </c>
    </row>
    <row r="4" spans="1:10" x14ac:dyDescent="0.25">
      <c r="A4" s="16">
        <v>1000</v>
      </c>
      <c r="B4" s="16">
        <f>A5-1</f>
        <v>4999</v>
      </c>
      <c r="C4" s="16" t="s">
        <v>8393</v>
      </c>
      <c r="D4" s="14">
        <f>COUNTIFS(goal,"&lt;" &amp; $A5, state,"=" &amp; D$2) - SUM(D$3:D3)</f>
        <v>932</v>
      </c>
      <c r="E4" s="14">
        <f>COUNTIFS(goal,"&lt;" &amp; $A5, state,"=" &amp; E$2) - SUM(E$3:E3)</f>
        <v>420</v>
      </c>
      <c r="F4" s="14">
        <f>COUNTIFS(goal,"&lt;" &amp; $A5, state,"=" &amp; F$2) - SUM(F$3:F3)</f>
        <v>60</v>
      </c>
      <c r="G4" s="14">
        <f t="shared" ref="G4:G14" si="1">SUM(D4:F4)</f>
        <v>1412</v>
      </c>
      <c r="H4" s="15">
        <f t="shared" ref="H4:H14" si="2">D4/$G4</f>
        <v>0.66005665722379603</v>
      </c>
      <c r="I4" s="15">
        <f t="shared" ref="I4:I14" si="3">E4/$G4</f>
        <v>0.29745042492917845</v>
      </c>
      <c r="J4" s="15">
        <f t="shared" ref="J4:J14" si="4">F4/$G4</f>
        <v>4.2492917847025496E-2</v>
      </c>
    </row>
    <row r="5" spans="1:10" x14ac:dyDescent="0.25">
      <c r="A5" s="16">
        <v>5000</v>
      </c>
      <c r="B5" s="16">
        <f t="shared" ref="B5:B13" si="5">A6-1</f>
        <v>9999</v>
      </c>
      <c r="C5" s="16" t="s">
        <v>8394</v>
      </c>
      <c r="D5" s="14">
        <f>COUNTIFS(goal,"&lt;" &amp; $A6, state,"=" &amp; D$2) - SUM(D$3:D4)</f>
        <v>381</v>
      </c>
      <c r="E5" s="14">
        <f>COUNTIFS(goal,"&lt;" &amp; $A6, state,"=" &amp; E$2) - SUM(E$3:E4)</f>
        <v>283</v>
      </c>
      <c r="F5" s="14">
        <f>COUNTIFS(goal,"&lt;" &amp; $A6, state,"=" &amp; F$2) - SUM(F$3:F4)</f>
        <v>52</v>
      </c>
      <c r="G5" s="14">
        <f t="shared" si="1"/>
        <v>716</v>
      </c>
      <c r="H5" s="15">
        <f t="shared" si="2"/>
        <v>0.53212290502793291</v>
      </c>
      <c r="I5" s="15">
        <f t="shared" si="3"/>
        <v>0.39525139664804471</v>
      </c>
      <c r="J5" s="15">
        <f t="shared" si="4"/>
        <v>7.2625698324022353E-2</v>
      </c>
    </row>
    <row r="6" spans="1:10" x14ac:dyDescent="0.25">
      <c r="A6" s="16">
        <v>10000</v>
      </c>
      <c r="B6" s="16">
        <f t="shared" si="5"/>
        <v>14999</v>
      </c>
      <c r="C6" s="16" t="s">
        <v>8395</v>
      </c>
      <c r="D6" s="14">
        <f>COUNTIFS(goal,"&lt;" &amp; $A7, state,"=" &amp; D$2) - SUM(D$3:D5)</f>
        <v>168</v>
      </c>
      <c r="E6" s="14">
        <f>COUNTIFS(goal,"&lt;" &amp; $A7, state,"=" &amp; E$2) - SUM(E$3:E5)</f>
        <v>144</v>
      </c>
      <c r="F6" s="14">
        <f>COUNTIFS(goal,"&lt;" &amp; $A7, state,"=" &amp; F$2) - SUM(F$3:F5)</f>
        <v>40</v>
      </c>
      <c r="G6" s="14">
        <f t="shared" si="1"/>
        <v>352</v>
      </c>
      <c r="H6" s="15">
        <f t="shared" si="2"/>
        <v>0.47727272727272729</v>
      </c>
      <c r="I6" s="15">
        <f t="shared" si="3"/>
        <v>0.40909090909090912</v>
      </c>
      <c r="J6" s="15">
        <f t="shared" si="4"/>
        <v>0.11363636363636363</v>
      </c>
    </row>
    <row r="7" spans="1:10" x14ac:dyDescent="0.25">
      <c r="A7" s="16">
        <v>15000</v>
      </c>
      <c r="B7" s="16">
        <f t="shared" si="5"/>
        <v>19999</v>
      </c>
      <c r="C7" s="16" t="s">
        <v>8396</v>
      </c>
      <c r="D7" s="14">
        <f>COUNTIFS(goal,"&lt;" &amp; $A8, state,"=" &amp; D$2) - SUM(D$3:D6)</f>
        <v>94</v>
      </c>
      <c r="E7" s="14">
        <f>COUNTIFS(goal,"&lt;" &amp; $A8, state,"=" &amp; E$2) - SUM(E$3:E6)</f>
        <v>90</v>
      </c>
      <c r="F7" s="14">
        <f>COUNTIFS(goal,"&lt;" &amp; $A8, state,"=" &amp; F$2) - SUM(F$3:F6)</f>
        <v>17</v>
      </c>
      <c r="G7" s="14">
        <f t="shared" si="1"/>
        <v>201</v>
      </c>
      <c r="H7" s="15">
        <f t="shared" si="2"/>
        <v>0.46766169154228854</v>
      </c>
      <c r="I7" s="15">
        <f t="shared" si="3"/>
        <v>0.44776119402985076</v>
      </c>
      <c r="J7" s="15">
        <f t="shared" si="4"/>
        <v>8.45771144278607E-2</v>
      </c>
    </row>
    <row r="8" spans="1:10" x14ac:dyDescent="0.25">
      <c r="A8" s="16">
        <v>20000</v>
      </c>
      <c r="B8" s="16">
        <f t="shared" si="5"/>
        <v>24999</v>
      </c>
      <c r="C8" s="16" t="s">
        <v>8397</v>
      </c>
      <c r="D8" s="14">
        <f>COUNTIFS(goal,"&lt;" &amp; $A9, state,"=" &amp; D$2) - SUM(D$3:D7)</f>
        <v>62</v>
      </c>
      <c r="E8" s="14">
        <f>COUNTIFS(goal,"&lt;" &amp; $A9, state,"=" &amp; E$2) - SUM(E$3:E7)</f>
        <v>72</v>
      </c>
      <c r="F8" s="14">
        <f>COUNTIFS(goal,"&lt;" &amp; $A9, state,"=" &amp; F$2) - SUM(F$3:F7)</f>
        <v>14</v>
      </c>
      <c r="G8" s="14">
        <f t="shared" si="1"/>
        <v>148</v>
      </c>
      <c r="H8" s="15">
        <f t="shared" si="2"/>
        <v>0.41891891891891891</v>
      </c>
      <c r="I8" s="15">
        <f t="shared" si="3"/>
        <v>0.48648648648648651</v>
      </c>
      <c r="J8" s="15">
        <f t="shared" si="4"/>
        <v>9.45945945945946E-2</v>
      </c>
    </row>
    <row r="9" spans="1:10" x14ac:dyDescent="0.25">
      <c r="A9" s="16">
        <v>25000</v>
      </c>
      <c r="B9" s="16">
        <f t="shared" si="5"/>
        <v>29999</v>
      </c>
      <c r="C9" s="16" t="s">
        <v>8398</v>
      </c>
      <c r="D9" s="14">
        <f>COUNTIFS(goal,"&lt;" &amp; $A10, state,"=" &amp; D$2) - SUM(D$3:D8)</f>
        <v>55</v>
      </c>
      <c r="E9" s="14">
        <f>COUNTIFS(goal,"&lt;" &amp; $A10, state,"=" &amp; E$2) - SUM(E$3:E8)</f>
        <v>64</v>
      </c>
      <c r="F9" s="14">
        <f>COUNTIFS(goal,"&lt;" &amp; $A10, state,"=" &amp; F$2) - SUM(F$3:F8)</f>
        <v>18</v>
      </c>
      <c r="G9" s="14">
        <f t="shared" si="1"/>
        <v>137</v>
      </c>
      <c r="H9" s="15">
        <f t="shared" si="2"/>
        <v>0.40145985401459855</v>
      </c>
      <c r="I9" s="15">
        <f t="shared" si="3"/>
        <v>0.46715328467153283</v>
      </c>
      <c r="J9" s="15">
        <f t="shared" si="4"/>
        <v>0.13138686131386862</v>
      </c>
    </row>
    <row r="10" spans="1:10" x14ac:dyDescent="0.25">
      <c r="A10" s="16">
        <v>30000</v>
      </c>
      <c r="B10" s="16">
        <f t="shared" si="5"/>
        <v>34999</v>
      </c>
      <c r="C10" s="16" t="s">
        <v>8399</v>
      </c>
      <c r="D10" s="14">
        <f>COUNTIFS(goal,"&lt;" &amp; $A11, state,"=" &amp; D$2) - SUM(D$3:D9)</f>
        <v>32</v>
      </c>
      <c r="E10" s="14">
        <f>COUNTIFS(goal,"&lt;" &amp; $A11, state,"=" &amp; E$2) - SUM(E$3:E9)</f>
        <v>37</v>
      </c>
      <c r="F10" s="14">
        <f>COUNTIFS(goal,"&lt;" &amp; $A11, state,"=" &amp; F$2) - SUM(F$3:F9)</f>
        <v>13</v>
      </c>
      <c r="G10" s="14">
        <f t="shared" si="1"/>
        <v>82</v>
      </c>
      <c r="H10" s="15">
        <f t="shared" si="2"/>
        <v>0.3902439024390244</v>
      </c>
      <c r="I10" s="15">
        <f t="shared" si="3"/>
        <v>0.45121951219512196</v>
      </c>
      <c r="J10" s="15">
        <f t="shared" si="4"/>
        <v>0.15853658536585366</v>
      </c>
    </row>
    <row r="11" spans="1:10" x14ac:dyDescent="0.25">
      <c r="A11" s="16">
        <v>35000</v>
      </c>
      <c r="B11" s="16">
        <f t="shared" si="5"/>
        <v>39999</v>
      </c>
      <c r="C11" s="16" t="s">
        <v>8400</v>
      </c>
      <c r="D11" s="14">
        <f>COUNTIFS(goal,"&lt;" &amp; $A12, state,"=" &amp; D$2) - SUM(D$3:D10)</f>
        <v>26</v>
      </c>
      <c r="E11" s="14">
        <f>COUNTIFS(goal,"&lt;" &amp; $A12, state,"=" &amp; E$2) - SUM(E$3:E10)</f>
        <v>22</v>
      </c>
      <c r="F11" s="14">
        <f>COUNTIFS(goal,"&lt;" &amp; $A12, state,"=" &amp; F$2) - SUM(F$3:F10)</f>
        <v>7</v>
      </c>
      <c r="G11" s="14">
        <f t="shared" si="1"/>
        <v>55</v>
      </c>
      <c r="H11" s="15">
        <f t="shared" si="2"/>
        <v>0.47272727272727272</v>
      </c>
      <c r="I11" s="15">
        <f t="shared" si="3"/>
        <v>0.4</v>
      </c>
      <c r="J11" s="15">
        <f t="shared" si="4"/>
        <v>0.12727272727272726</v>
      </c>
    </row>
    <row r="12" spans="1:10" x14ac:dyDescent="0.25">
      <c r="A12" s="16">
        <v>40000</v>
      </c>
      <c r="B12" s="16">
        <f t="shared" si="5"/>
        <v>44999</v>
      </c>
      <c r="C12" s="16" t="s">
        <v>8401</v>
      </c>
      <c r="D12" s="14">
        <f>COUNTIFS(goal,"&lt;" &amp; $A13, state,"=" &amp; D$2) - SUM(D$3:D11)</f>
        <v>21</v>
      </c>
      <c r="E12" s="14">
        <f>COUNTIFS(goal,"&lt;" &amp; $A13, state,"=" &amp; E$2) - SUM(E$3:E11)</f>
        <v>16</v>
      </c>
      <c r="F12" s="14">
        <f>COUNTIFS(goal,"&lt;" &amp; $A13, state,"=" &amp; F$2) - SUM(F$3:F11)</f>
        <v>6</v>
      </c>
      <c r="G12" s="14">
        <f t="shared" si="1"/>
        <v>43</v>
      </c>
      <c r="H12" s="15">
        <f t="shared" si="2"/>
        <v>0.48837209302325579</v>
      </c>
      <c r="I12" s="15">
        <f t="shared" si="3"/>
        <v>0.37209302325581395</v>
      </c>
      <c r="J12" s="15">
        <f t="shared" si="4"/>
        <v>0.13953488372093023</v>
      </c>
    </row>
    <row r="13" spans="1:10" x14ac:dyDescent="0.25">
      <c r="A13" s="16">
        <v>45000</v>
      </c>
      <c r="B13" s="16">
        <f t="shared" si="5"/>
        <v>49999</v>
      </c>
      <c r="C13" s="16" t="s">
        <v>8402</v>
      </c>
      <c r="D13" s="14">
        <f>COUNTIFS(goal,"&lt;" &amp; $A14, state,"=" &amp; D$2) - SUM(D$3:D12)</f>
        <v>6</v>
      </c>
      <c r="E13" s="14">
        <f>COUNTIFS(goal,"&lt;" &amp; $A14, state,"=" &amp; E$2) - SUM(E$3:E12)</f>
        <v>11</v>
      </c>
      <c r="F13" s="14">
        <f>COUNTIFS(goal,"&lt;" &amp; $A14, state,"=" &amp; F$2) - SUM(F$3:F12)</f>
        <v>4</v>
      </c>
      <c r="G13" s="14">
        <f t="shared" si="1"/>
        <v>21</v>
      </c>
      <c r="H13" s="15">
        <f t="shared" si="2"/>
        <v>0.2857142857142857</v>
      </c>
      <c r="I13" s="15">
        <f t="shared" si="3"/>
        <v>0.52380952380952384</v>
      </c>
      <c r="J13" s="15">
        <f t="shared" si="4"/>
        <v>0.19047619047619047</v>
      </c>
    </row>
    <row r="14" spans="1:10" x14ac:dyDescent="0.25">
      <c r="A14" s="16">
        <v>50000</v>
      </c>
      <c r="B14" s="16"/>
      <c r="C14" s="16" t="s">
        <v>8403</v>
      </c>
      <c r="D14" s="14">
        <f>COUNTIFS(goal,"&gt;=" &amp; $A14, state,"=" &amp; D$2)</f>
        <v>86</v>
      </c>
      <c r="E14" s="14">
        <f>COUNTIFS(goal,"&gt;=" &amp; $A14, state,"=" &amp; E$2)</f>
        <v>258</v>
      </c>
      <c r="F14" s="14">
        <f>COUNTIFS(goal,"&gt;=" &amp; $A14, state,"=" &amp; F$2)</f>
        <v>100</v>
      </c>
      <c r="G14" s="14">
        <f t="shared" si="1"/>
        <v>444</v>
      </c>
      <c r="H14" s="15">
        <f t="shared" si="2"/>
        <v>0.19369369369369369</v>
      </c>
      <c r="I14" s="15">
        <f t="shared" si="3"/>
        <v>0.58108108108108103</v>
      </c>
      <c r="J14" s="15">
        <f t="shared" si="4"/>
        <v>0.22522522522522523</v>
      </c>
    </row>
  </sheetData>
  <mergeCells count="6">
    <mergeCell ref="A1:B1"/>
    <mergeCell ref="G1:G2"/>
    <mergeCell ref="H1:H2"/>
    <mergeCell ref="I1:I2"/>
    <mergeCell ref="J1:J2"/>
    <mergeCell ref="C1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 Table-Category</vt:lpstr>
      <vt:lpstr>Pivot Table-Sub-category</vt:lpstr>
      <vt:lpstr>Pivot Table-State</vt:lpstr>
      <vt:lpstr>Data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2019-11-10T23:42:33Z</dcterms:modified>
</cp:coreProperties>
</file>