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import" sheetId="1" r:id="rId4"/>
    <sheet state="visible" name="Лист1" sheetId="2" r:id="rId5"/>
    <sheet state="visible" name="Лист2" sheetId="3" r:id="rId6"/>
  </sheets>
  <definedNames/>
  <calcPr/>
  <extLst>
    <ext uri="GoogleSheetsCustomDataVersion2">
      <go:sheetsCustomData xmlns:go="http://customooxmlschemas.google.com/" r:id="rId7" roundtripDataChecksum="88dcrjCVscchwaY9OX51LOeTNwS0/Ey38Js+Fj4gELs="/>
    </ext>
  </extLst>
</workbook>
</file>

<file path=xl/sharedStrings.xml><?xml version="1.0" encoding="utf-8"?>
<sst xmlns="http://schemas.openxmlformats.org/spreadsheetml/2006/main" count="2225" uniqueCount="1225">
  <si>
    <t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</si>
  <si>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</si>
  <si>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</si>
  <si>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</si>
  <si>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</si>
  <si>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Фотография клиента</t>
  </si>
  <si>
    <t xml:space="preserve"> Дата рождения</t>
  </si>
  <si>
    <t xml:space="preserve"> Email</t>
  </si>
  <si>
    <t xml:space="preserve"> Дата регистрации</t>
  </si>
  <si>
    <t>Голубев</t>
  </si>
  <si>
    <t xml:space="preserve"> Иосиф</t>
  </si>
  <si>
    <t xml:space="preserve"> Тимофеевич</t>
  </si>
  <si>
    <t xml:space="preserve"> м</t>
  </si>
  <si>
    <t xml:space="preserve"> 7(78)972-73-11 </t>
  </si>
  <si>
    <t xml:space="preserve"> Клиенты\m18.jpg</t>
  </si>
  <si>
    <t xml:space="preserve"> smcnabb@att.net</t>
  </si>
  <si>
    <t>Ермакова Алла Мироновна</t>
  </si>
  <si>
    <t xml:space="preserve"> </t>
  </si>
  <si>
    <t xml:space="preserve"> женский</t>
  </si>
  <si>
    <t xml:space="preserve"> 7(06)437-13-73 </t>
  </si>
  <si>
    <t xml:space="preserve"> Клиенты\48.jpg</t>
  </si>
  <si>
    <t xml:space="preserve"> whimsy@aol.com</t>
  </si>
  <si>
    <t>Селиверстов Глеб Максимович</t>
  </si>
  <si>
    <t xml:space="preserve"> 7(20)554-28-68 </t>
  </si>
  <si>
    <t xml:space="preserve"> Клиенты\m37.jpg</t>
  </si>
  <si>
    <t xml:space="preserve"> jigsaw@sbcglobal.net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</si>
  <si>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</si>
  <si>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</si>
  <si>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</si>
  <si>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</si>
  <si>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Клиенты\m1.jpg</t>
  </si>
  <si>
    <t xml:space="preserve"> staffelb@sbcglobal.net</t>
  </si>
  <si>
    <t>Колобова</t>
  </si>
  <si>
    <t xml:space="preserve"> Злата</t>
  </si>
  <si>
    <t xml:space="preserve"> Романовна</t>
  </si>
  <si>
    <t xml:space="preserve"> ж</t>
  </si>
  <si>
    <t xml:space="preserve"> 7(50)884-07-35 </t>
  </si>
  <si>
    <t xml:space="preserve"> Клиенты\18.jpg</t>
  </si>
  <si>
    <t xml:space="preserve"> sinkou@aol.com</t>
  </si>
  <si>
    <t>Сысоева Дарина Ярославовна</t>
  </si>
  <si>
    <t xml:space="preserve"> 7(0698)387-96-04 </t>
  </si>
  <si>
    <t xml:space="preserve"> Клиенты\32.jpg</t>
  </si>
  <si>
    <t xml:space="preserve"> treit@verizon.net</t>
  </si>
  <si>
    <t>Некрасов Варлам Михайлович</t>
  </si>
  <si>
    <t xml:space="preserve"> мужской</t>
  </si>
  <si>
    <t xml:space="preserve"> 7(019)258-06-35 </t>
  </si>
  <si>
    <t xml:space="preserve"> Клиенты\m42.jpg</t>
  </si>
  <si>
    <t xml:space="preserve"> dogdude@verizon.net</t>
  </si>
  <si>
    <t>Крюков</t>
  </si>
  <si>
    <t xml:space="preserve"> Наум</t>
  </si>
  <si>
    <t xml:space="preserve"> Ильяович</t>
  </si>
  <si>
    <t xml:space="preserve"> 7(81)657-88-92 </t>
  </si>
  <si>
    <t xml:space="preserve"> Клиенты\m30.jpg</t>
  </si>
  <si>
    <t xml:space="preserve"> floxy@hotmail.com</t>
  </si>
  <si>
    <t>Сидорова Татьяна Михайловна</t>
  </si>
  <si>
    <t xml:space="preserve"> 7(51)732-91-79 </t>
  </si>
  <si>
    <t xml:space="preserve"> Клиенты\42.jpg</t>
  </si>
  <si>
    <t xml:space="preserve"> tbeck@mac.com</t>
  </si>
  <si>
    <t>Трофимова Альжбета Якововна</t>
  </si>
  <si>
    <t xml:space="preserve"> 7(1084)658-92-95 </t>
  </si>
  <si>
    <t xml:space="preserve"> Клиенты\25.jpg</t>
  </si>
  <si>
    <t xml:space="preserve"> gbacon@mac.com</t>
  </si>
  <si>
    <t>Новиков Адриан Аркадьевич</t>
  </si>
  <si>
    <t xml:space="preserve"> 7(70)572-33-62 </t>
  </si>
  <si>
    <t xml:space="preserve"> Клиенты\m40.jpg</t>
  </si>
  <si>
    <t xml:space="preserve"> multiplx@verizon.net</t>
  </si>
  <si>
    <t>Мишина Иветта Андреевна</t>
  </si>
  <si>
    <t xml:space="preserve"> 7(3926)244-81-96 </t>
  </si>
  <si>
    <t xml:space="preserve"> Клиенты\30.jpg</t>
  </si>
  <si>
    <t xml:space="preserve"> aukjan@yahoo.com</t>
  </si>
  <si>
    <t>Шестаков Геннадий Рубенович</t>
  </si>
  <si>
    <t xml:space="preserve"> 7(2066)037-11-60 </t>
  </si>
  <si>
    <t xml:space="preserve"> Клиенты\m41.jpg</t>
  </si>
  <si>
    <t xml:space="preserve"> tokuhirom@live.com</t>
  </si>
  <si>
    <t>Зуев Матвей Иванович</t>
  </si>
  <si>
    <t xml:space="preserve"> 7(5383)893-04-66 </t>
  </si>
  <si>
    <t xml:space="preserve"> Клиенты\m38.jpg</t>
  </si>
  <si>
    <t xml:space="preserve"> brickbat@verizon.net</t>
  </si>
  <si>
    <t>Турова Георгина Семёновна</t>
  </si>
  <si>
    <t xml:space="preserve"> 7(555)321-42-99 </t>
  </si>
  <si>
    <t xml:space="preserve"> Клиенты\27.jpg</t>
  </si>
  <si>
    <t xml:space="preserve"> yruan@optonline.net</t>
  </si>
  <si>
    <t>Анисимов Валентин Пантелеймонович</t>
  </si>
  <si>
    <t xml:space="preserve"> 7(700)326-70-24 </t>
  </si>
  <si>
    <t xml:space="preserve"> Клиенты\m99.jpg</t>
  </si>
  <si>
    <t xml:space="preserve"> aaribaud@hotmail.com</t>
  </si>
  <si>
    <t>Анисимова</t>
  </si>
  <si>
    <t xml:space="preserve"> Тамара</t>
  </si>
  <si>
    <t xml:space="preserve"> Витальевна</t>
  </si>
  <si>
    <t xml:space="preserve"> 7(66)128-04-10 </t>
  </si>
  <si>
    <t xml:space="preserve"> Клиенты\2.jpg</t>
  </si>
  <si>
    <t xml:space="preserve"> schwaang@mac.com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</si>
  <si>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</si>
  <si>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</si>
  <si>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</si>
  <si>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</si>
  <si>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Клиенты\m27.jpg</t>
  </si>
  <si>
    <t xml:space="preserve"> parkes@verizon.net</t>
  </si>
  <si>
    <t>Филатов Аристарх Дмитриевич</t>
  </si>
  <si>
    <t xml:space="preserve"> 7(696)235-29-24 </t>
  </si>
  <si>
    <t xml:space="preserve"> Клиенты\m43.jpg</t>
  </si>
  <si>
    <t xml:space="preserve"> hampton@att.net</t>
  </si>
  <si>
    <t>Орлова Влада Мартыновна</t>
  </si>
  <si>
    <t xml:space="preserve"> 7(2506)433-38-35 </t>
  </si>
  <si>
    <t xml:space="preserve"> Клиенты\22.jpg</t>
  </si>
  <si>
    <t xml:space="preserve"> rnelson@yahoo.ca</t>
  </si>
  <si>
    <t>Алексеева</t>
  </si>
  <si>
    <t xml:space="preserve"> Элина</t>
  </si>
  <si>
    <t xml:space="preserve"> Матвеевна</t>
  </si>
  <si>
    <t xml:space="preserve"> 7(8086)245-64-81 </t>
  </si>
  <si>
    <t xml:space="preserve"> Клиенты\1.jpg</t>
  </si>
  <si>
    <t xml:space="preserve"> pthomsen@verizon.net</t>
  </si>
  <si>
    <t>Бобров Агафон Лаврентьевич</t>
  </si>
  <si>
    <t xml:space="preserve"> 7(2159)507-39-57 </t>
  </si>
  <si>
    <t xml:space="preserve"> Клиенты\m35.jpg</t>
  </si>
  <si>
    <t xml:space="preserve"> petersen@comcast.net</t>
  </si>
  <si>
    <t>Бирюкова</t>
  </si>
  <si>
    <t xml:space="preserve"> Инара</t>
  </si>
  <si>
    <t xml:space="preserve"> Улебовна</t>
  </si>
  <si>
    <t xml:space="preserve"> 7(098)346-50-58 </t>
  </si>
  <si>
    <t xml:space="preserve"> Клиенты\5.jpg</t>
  </si>
  <si>
    <t xml:space="preserve"> smpeters@hotmail.com</t>
  </si>
  <si>
    <t>Панфилов Марк Рудольфович</t>
  </si>
  <si>
    <t xml:space="preserve"> 7(764)282-55-22 </t>
  </si>
  <si>
    <t xml:space="preserve"> Клиенты\m45.jpg</t>
  </si>
  <si>
    <t xml:space="preserve"> cremonini@optonline.net</t>
  </si>
  <si>
    <t>Колесникова Алина Еремеевна</t>
  </si>
  <si>
    <t xml:space="preserve"> 7(74)977-39-71 </t>
  </si>
  <si>
    <t xml:space="preserve"> Клиенты\40.jpg</t>
  </si>
  <si>
    <t xml:space="preserve"> gfxguy@outlook.com</t>
  </si>
  <si>
    <t>Морозов Наум Валерьянович</t>
  </si>
  <si>
    <t xml:space="preserve"> 7(636)050-96-13 </t>
  </si>
  <si>
    <t xml:space="preserve"> Клиенты\m49.jpg</t>
  </si>
  <si>
    <t xml:space="preserve"> salesgeek@mac.com</t>
  </si>
  <si>
    <t>Горбачёв Давид Тимурович</t>
  </si>
  <si>
    <t xml:space="preserve"> 7(53)602-85-41 </t>
  </si>
  <si>
    <t xml:space="preserve"> Клиенты\m36.jpg</t>
  </si>
  <si>
    <t xml:space="preserve"> hedwig@att.net</t>
  </si>
  <si>
    <t>Васильев</t>
  </si>
  <si>
    <t xml:space="preserve"> Оскар</t>
  </si>
  <si>
    <t xml:space="preserve"> Богданович</t>
  </si>
  <si>
    <t xml:space="preserve"> 7(585)801-94-29 </t>
  </si>
  <si>
    <t xml:space="preserve"> Клиенты\m15.jpg</t>
  </si>
  <si>
    <t xml:space="preserve"> miturria@verizon.net</t>
  </si>
  <si>
    <t>Ершова</t>
  </si>
  <si>
    <t xml:space="preserve"> Номи</t>
  </si>
  <si>
    <t xml:space="preserve"> Андреевна</t>
  </si>
  <si>
    <t xml:space="preserve"> 7(7757)315-90-99 </t>
  </si>
  <si>
    <t xml:space="preserve"> Клиенты\14.jpg</t>
  </si>
  <si>
    <t xml:space="preserve"> miltchev@mac.com</t>
  </si>
  <si>
    <t>Медведев</t>
  </si>
  <si>
    <t xml:space="preserve"> Святослав</t>
  </si>
  <si>
    <t xml:space="preserve"> 7(3520)435-21-20 </t>
  </si>
  <si>
    <t xml:space="preserve"> Клиенты\m13.jpg</t>
  </si>
  <si>
    <t xml:space="preserve"> hllam@comcast.net</t>
  </si>
  <si>
    <t>Баранова</t>
  </si>
  <si>
    <t xml:space="preserve"> Эльмира</t>
  </si>
  <si>
    <t xml:space="preserve"> Дмитриевна</t>
  </si>
  <si>
    <t xml:space="preserve"> 7(9240)643-15-50 </t>
  </si>
  <si>
    <t xml:space="preserve"> Клиенты\4.jpg</t>
  </si>
  <si>
    <t xml:space="preserve"> jgmyers@comcast.net</t>
  </si>
  <si>
    <t>Попова Харита Якуновна</t>
  </si>
  <si>
    <t xml:space="preserve"> 7(335)386-81-06 </t>
  </si>
  <si>
    <t xml:space="preserve"> Клиенты\36.jpg</t>
  </si>
  <si>
    <t xml:space="preserve"> firstpr@verizon.net</t>
  </si>
  <si>
    <t>Кудряшов Аверкий Константинович</t>
  </si>
  <si>
    <t xml:space="preserve"> 7(88)732-96-30 </t>
  </si>
  <si>
    <t xml:space="preserve"> Клиенты\m33.jpg</t>
  </si>
  <si>
    <t xml:space="preserve"> nanop@msn.com</t>
  </si>
  <si>
    <t>Горшкова</t>
  </si>
  <si>
    <t xml:space="preserve"> Марта</t>
  </si>
  <si>
    <t xml:space="preserve"> Иосифовна</t>
  </si>
  <si>
    <t xml:space="preserve"> 7(544)650-59-03 </t>
  </si>
  <si>
    <t xml:space="preserve"> Клиенты\9.jpg</t>
  </si>
  <si>
    <t>Кудрявцев</t>
  </si>
  <si>
    <t xml:space="preserve"> Богдан</t>
  </si>
  <si>
    <t xml:space="preserve"> Христофорович</t>
  </si>
  <si>
    <t xml:space="preserve"> 7(20)131-84-09 </t>
  </si>
  <si>
    <t xml:space="preserve"> Клиенты\m31.jpg</t>
  </si>
  <si>
    <t xml:space="preserve"> lukka@hotmail.com</t>
  </si>
  <si>
    <t>Гусев</t>
  </si>
  <si>
    <t xml:space="preserve"> Яков</t>
  </si>
  <si>
    <t xml:space="preserve"> Авксентьевич</t>
  </si>
  <si>
    <t xml:space="preserve"> 7(0972)781-11-37 </t>
  </si>
  <si>
    <t xml:space="preserve"> Клиенты\m20.jpg</t>
  </si>
  <si>
    <t xml:space="preserve"> jdhedden@icloud.com</t>
  </si>
  <si>
    <t>Крюкова</t>
  </si>
  <si>
    <t xml:space="preserve"> Авигея</t>
  </si>
  <si>
    <t xml:space="preserve"> Святославовна</t>
  </si>
  <si>
    <t xml:space="preserve"> 7(499)318-88-53 </t>
  </si>
  <si>
    <t xml:space="preserve"> Клиенты\19.jpg</t>
  </si>
  <si>
    <t xml:space="preserve"> simone@gmail.com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</si>
  <si>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</si>
  <si>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</si>
  <si>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</si>
  <si>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</si>
  <si>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Клиенты\15.jpg</t>
  </si>
  <si>
    <t xml:space="preserve"> rasca@hotmail.com</t>
  </si>
  <si>
    <t>Суворова Божена Анатольевна</t>
  </si>
  <si>
    <t xml:space="preserve"> 7(347)895-86-57 </t>
  </si>
  <si>
    <t xml:space="preserve"> Клиенты\34.jpg</t>
  </si>
  <si>
    <t xml:space="preserve"> attwood@aol.com</t>
  </si>
  <si>
    <t>Борисов</t>
  </si>
  <si>
    <t xml:space="preserve"> Аввакум</t>
  </si>
  <si>
    <t xml:space="preserve"> Артемович</t>
  </si>
  <si>
    <t xml:space="preserve"> 7(2296)930-08-88 </t>
  </si>
  <si>
    <t xml:space="preserve"> Клиенты\m12.jpg</t>
  </si>
  <si>
    <t xml:space="preserve"> chlim@live.com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</si>
  <si>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</si>
  <si>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</si>
  <si>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</si>
  <si>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</si>
  <si>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Клиенты\m11.jpg</t>
  </si>
  <si>
    <t xml:space="preserve"> csilvers@mac.com</t>
  </si>
  <si>
    <t>Дроздов</t>
  </si>
  <si>
    <t xml:space="preserve"> Вольдемар</t>
  </si>
  <si>
    <t xml:space="preserve"> 7(307)456-99-05 </t>
  </si>
  <si>
    <t xml:space="preserve"> Клиенты\m21.jpg</t>
  </si>
  <si>
    <t xml:space="preserve"> smpeters@me.com</t>
  </si>
  <si>
    <t>Беляева Сабрина Федосеевна</t>
  </si>
  <si>
    <t xml:space="preserve"> 7(6580)534-32-58 </t>
  </si>
  <si>
    <t xml:space="preserve"> Клиенты\47.jpg</t>
  </si>
  <si>
    <t xml:space="preserve"> agapow@gmail.com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</si>
  <si>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</si>
  <si>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</si>
  <si>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</si>
  <si>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</si>
  <si>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Клиенты\m8.jpg</t>
  </si>
  <si>
    <t xml:space="preserve"> balchen@comcast.net</t>
  </si>
  <si>
    <t>Шашкова Гелла Эдуардовна</t>
  </si>
  <si>
    <t xml:space="preserve"> 7(57)446-21-04 </t>
  </si>
  <si>
    <t xml:space="preserve"> Клиенты\43.jpg</t>
  </si>
  <si>
    <t xml:space="preserve"> jadavis@mac.com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</si>
  <si>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</si>
  <si>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</si>
  <si>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</si>
  <si>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</si>
  <si>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Клиенты\m10.jpg</t>
  </si>
  <si>
    <t xml:space="preserve"> oevans@aol.com</t>
  </si>
  <si>
    <t>Корнилова Анэля Михайловна</t>
  </si>
  <si>
    <t xml:space="preserve"> 7(20)980-01-60 </t>
  </si>
  <si>
    <t xml:space="preserve"> Клиенты\26.jpg</t>
  </si>
  <si>
    <t xml:space="preserve"> jonathan@aol.com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</si>
  <si>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</si>
  <si>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</si>
  <si>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</si>
  <si>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</si>
  <si>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Клиенты\11.jpg</t>
  </si>
  <si>
    <t xml:space="preserve"> lishoy@att.net</t>
  </si>
  <si>
    <t>Волков Людвиг Витальевич</t>
  </si>
  <si>
    <t xml:space="preserve"> 7(8459)592-05-58 </t>
  </si>
  <si>
    <t xml:space="preserve"> Клиенты\m50.jpg</t>
  </si>
  <si>
    <t xml:space="preserve"> jrkorson@msn.com</t>
  </si>
  <si>
    <t>Князев</t>
  </si>
  <si>
    <t xml:space="preserve"> Терентий</t>
  </si>
  <si>
    <t xml:space="preserve"> Валерьевич</t>
  </si>
  <si>
    <t xml:space="preserve"> 7(98)397-23-23 </t>
  </si>
  <si>
    <t xml:space="preserve"> Клиенты\m26.jpg</t>
  </si>
  <si>
    <t xml:space="preserve"> rjones@aol.com</t>
  </si>
  <si>
    <t>Силин Гаянэ Анатольевич</t>
  </si>
  <si>
    <t xml:space="preserve"> 7(4547)615-22-69 </t>
  </si>
  <si>
    <t xml:space="preserve"> Клиенты\m46.jpg</t>
  </si>
  <si>
    <t xml:space="preserve"> multiplx@comcast.net</t>
  </si>
  <si>
    <t>Казаков Дмитрий Русланович</t>
  </si>
  <si>
    <t xml:space="preserve"> 7(51)682-19-40 </t>
  </si>
  <si>
    <t xml:space="preserve"> Клиенты\m44.jpg</t>
  </si>
  <si>
    <t xml:space="preserve"> ozawa@verizon.net</t>
  </si>
  <si>
    <t>Гусева</t>
  </si>
  <si>
    <t xml:space="preserve"> Роза</t>
  </si>
  <si>
    <t xml:space="preserve"> 7(23)064-51-84 </t>
  </si>
  <si>
    <t xml:space="preserve"> Клиенты\10.jpg</t>
  </si>
  <si>
    <t xml:space="preserve"> martyloo@live.com</t>
  </si>
  <si>
    <t>Мамонтова Марфа Мироновна</t>
  </si>
  <si>
    <t xml:space="preserve"> 7(38)095-64-18 </t>
  </si>
  <si>
    <t xml:space="preserve"> Клиенты\29.jpg</t>
  </si>
  <si>
    <t xml:space="preserve"> rfoley@verizon.net</t>
  </si>
  <si>
    <t>Галкин</t>
  </si>
  <si>
    <t xml:space="preserve"> Эрик</t>
  </si>
  <si>
    <t xml:space="preserve"> Онисимович</t>
  </si>
  <si>
    <t xml:space="preserve"> 7(759)873-77-39 </t>
  </si>
  <si>
    <t xml:space="preserve"> Клиенты\m16.jpg</t>
  </si>
  <si>
    <t xml:space="preserve"> snunez@verizon.net</t>
  </si>
  <si>
    <t>Архипова Прасковья Валерьевна</t>
  </si>
  <si>
    <t xml:space="preserve"> 7(86)540-10-21 </t>
  </si>
  <si>
    <t xml:space="preserve"> Клиенты\33.jpg</t>
  </si>
  <si>
    <t xml:space="preserve"> cgcra@live.com</t>
  </si>
  <si>
    <t>Овчинникова Лаура Еремеевна</t>
  </si>
  <si>
    <t xml:space="preserve"> 7(85)829-33-79 </t>
  </si>
  <si>
    <t xml:space="preserve"> Клиенты\35.jpg</t>
  </si>
  <si>
    <t xml:space="preserve"> carcus@yahoo.ca</t>
  </si>
  <si>
    <t>Андреева Патрисия Валерьевна</t>
  </si>
  <si>
    <t xml:space="preserve"> 7(9648)953-81-26 </t>
  </si>
  <si>
    <t xml:space="preserve"> Клиенты\37.jpg</t>
  </si>
  <si>
    <t xml:space="preserve"> jigsaw@aol.com</t>
  </si>
  <si>
    <t>Авдеев Самуил Улебович</t>
  </si>
  <si>
    <t xml:space="preserve"> 7(3168)043-63-31 </t>
  </si>
  <si>
    <t xml:space="preserve"> Клиенты\m96.jpg</t>
  </si>
  <si>
    <t xml:space="preserve"> cliffordj@mac.com</t>
  </si>
  <si>
    <t>Бурова Светлана Лукьевна</t>
  </si>
  <si>
    <t xml:space="preserve"> 7(358)173-82-21 </t>
  </si>
  <si>
    <t xml:space="preserve"> Клиенты\39.jpg</t>
  </si>
  <si>
    <t xml:space="preserve"> wsnyder@aol.com</t>
  </si>
  <si>
    <t>Ершов</t>
  </si>
  <si>
    <t xml:space="preserve"> Глеб</t>
  </si>
  <si>
    <t xml:space="preserve"> Федорович</t>
  </si>
  <si>
    <t xml:space="preserve"> 7(2608)298-40-82 </t>
  </si>
  <si>
    <t xml:space="preserve"> Клиенты\m23.jpg</t>
  </si>
  <si>
    <t xml:space="preserve"> sjava@aol.com</t>
  </si>
  <si>
    <t>Игнатов Захар Павлович</t>
  </si>
  <si>
    <t xml:space="preserve"> 7(578)574-73-36 </t>
  </si>
  <si>
    <t xml:space="preserve"> Клиенты\m98.jpg</t>
  </si>
  <si>
    <t xml:space="preserve"> dieman@icloud.com</t>
  </si>
  <si>
    <t>Комиссарова</t>
  </si>
  <si>
    <t xml:space="preserve"> Амалия</t>
  </si>
  <si>
    <t xml:space="preserve"> 7(22)647-46-32 </t>
  </si>
  <si>
    <t xml:space="preserve"> Клиенты\17.jpg</t>
  </si>
  <si>
    <t xml:space="preserve"> jorgb@msn.com</t>
  </si>
  <si>
    <t>Быков</t>
  </si>
  <si>
    <t xml:space="preserve"> Трофим</t>
  </si>
  <si>
    <t xml:space="preserve"> Константинович</t>
  </si>
  <si>
    <t xml:space="preserve"> 7(3414)460-12-05 </t>
  </si>
  <si>
    <t xml:space="preserve"> Клиенты\m14.jpg</t>
  </si>
  <si>
    <t xml:space="preserve"> jguyer@aol.com</t>
  </si>
  <si>
    <t>Кузьмин</t>
  </si>
  <si>
    <t xml:space="preserve"> Леонтий</t>
  </si>
  <si>
    <t xml:space="preserve"> Валерьянович</t>
  </si>
  <si>
    <t xml:space="preserve"> 7(1340)148-90-68 </t>
  </si>
  <si>
    <t xml:space="preserve"> Клиенты\m17.jpg</t>
  </si>
  <si>
    <t xml:space="preserve"> msloan@hotmail.com</t>
  </si>
  <si>
    <t>Белозёрова</t>
  </si>
  <si>
    <t xml:space="preserve"> Диана</t>
  </si>
  <si>
    <t xml:space="preserve"> Антоновна</t>
  </si>
  <si>
    <t xml:space="preserve"> 7(9900)174-59-87 </t>
  </si>
  <si>
    <t xml:space="preserve"> Клиенты\7.jpg</t>
  </si>
  <si>
    <t xml:space="preserve"> dialworld@aol.com</t>
  </si>
  <si>
    <t>Блинов</t>
  </si>
  <si>
    <t xml:space="preserve"> Евгений</t>
  </si>
  <si>
    <t xml:space="preserve"> Мэлсович</t>
  </si>
  <si>
    <t xml:space="preserve"> 7(0852)321-82-64 </t>
  </si>
  <si>
    <t xml:space="preserve"> Клиенты\m7.jpg</t>
  </si>
  <si>
    <t xml:space="preserve"> moxfulder@outlook.com</t>
  </si>
  <si>
    <t>Лазарев Алексей Богданович</t>
  </si>
  <si>
    <t xml:space="preserve"> 7(0055)737-37-48 </t>
  </si>
  <si>
    <t xml:space="preserve"> Клиенты\m48.jpg</t>
  </si>
  <si>
    <t xml:space="preserve"> claesjac@me.com</t>
  </si>
  <si>
    <t>Афанасьева Розалия Макаровна</t>
  </si>
  <si>
    <t xml:space="preserve"> 7(0661)413-23-32 </t>
  </si>
  <si>
    <t xml:space="preserve"> Клиенты\31.jpg</t>
  </si>
  <si>
    <t xml:space="preserve"> malattia@hotmail.com</t>
  </si>
  <si>
    <t>Дементьева Эдита Онисимовна</t>
  </si>
  <si>
    <t xml:space="preserve"> 7(198)922-28-76 </t>
  </si>
  <si>
    <t xml:space="preserve"> Клиенты\38.jpg</t>
  </si>
  <si>
    <t xml:space="preserve"> frosal@hotmail.com</t>
  </si>
  <si>
    <t>Калинин Петр Иванович</t>
  </si>
  <si>
    <t xml:space="preserve"> 7(90)316-07-17 </t>
  </si>
  <si>
    <t xml:space="preserve"> Клиенты\m47.jpg</t>
  </si>
  <si>
    <t xml:space="preserve"> aschmitz@hotmail.com</t>
  </si>
  <si>
    <t>Андреев</t>
  </si>
  <si>
    <t xml:space="preserve"> Станислав</t>
  </si>
  <si>
    <t xml:space="preserve"> Максович</t>
  </si>
  <si>
    <t xml:space="preserve"> 7(02)993-91-28 </t>
  </si>
  <si>
    <t xml:space="preserve"> Клиенты\m3.jpg</t>
  </si>
  <si>
    <t xml:space="preserve"> budinger@mac.com</t>
  </si>
  <si>
    <t>Киселёв</t>
  </si>
  <si>
    <t xml:space="preserve"> Устин</t>
  </si>
  <si>
    <t xml:space="preserve"> Яковлевич</t>
  </si>
  <si>
    <t xml:space="preserve"> 7(83)334-52-76 </t>
  </si>
  <si>
    <t xml:space="preserve"> Клиенты\m25.jpg</t>
  </si>
  <si>
    <t xml:space="preserve"> dalamb@verizon.net</t>
  </si>
  <si>
    <t>Гордеев</t>
  </si>
  <si>
    <t xml:space="preserve"> Павел</t>
  </si>
  <si>
    <t xml:space="preserve"> Семенович</t>
  </si>
  <si>
    <t xml:space="preserve"> 7(5243)599-66-72 </t>
  </si>
  <si>
    <t xml:space="preserve"> Клиенты\m19.jpg</t>
  </si>
  <si>
    <t xml:space="preserve"> dawnsong@verizon.net</t>
  </si>
  <si>
    <t>Горбачёва</t>
  </si>
  <si>
    <t xml:space="preserve"> Никки</t>
  </si>
  <si>
    <t xml:space="preserve"> Еремеевна</t>
  </si>
  <si>
    <t xml:space="preserve"> 7(94)789-69-20 </t>
  </si>
  <si>
    <t xml:space="preserve"> Клиенты\8.jpg</t>
  </si>
  <si>
    <t xml:space="preserve"> chinthaka@att.net</t>
  </si>
  <si>
    <t>Копылов</t>
  </si>
  <si>
    <t xml:space="preserve"> Касьян</t>
  </si>
  <si>
    <t xml:space="preserve"> Робертович</t>
  </si>
  <si>
    <t xml:space="preserve"> 7(5774)679-82-06 </t>
  </si>
  <si>
    <t xml:space="preserve"> Клиенты\m29.jpg</t>
  </si>
  <si>
    <t xml:space="preserve"> crobles@sbcglobal.net</t>
  </si>
  <si>
    <t>Ефремов</t>
  </si>
  <si>
    <t xml:space="preserve"> Витольд</t>
  </si>
  <si>
    <t xml:space="preserve"> 7(93)922-14-03 </t>
  </si>
  <si>
    <t xml:space="preserve"> Клиенты\m28.jpg</t>
  </si>
  <si>
    <t xml:space="preserve"> kwilliams@yahoo.ca</t>
  </si>
  <si>
    <t>Баранов</t>
  </si>
  <si>
    <t xml:space="preserve"> Михаил</t>
  </si>
  <si>
    <t xml:space="preserve"> Романович</t>
  </si>
  <si>
    <t xml:space="preserve"> 7(750)985-94-13 </t>
  </si>
  <si>
    <t xml:space="preserve"> Клиенты\m5.jpg</t>
  </si>
  <si>
    <t xml:space="preserve"> bigmauler@outlook.com</t>
  </si>
  <si>
    <t>Дмитриева</t>
  </si>
  <si>
    <t xml:space="preserve"> Даниловна</t>
  </si>
  <si>
    <t xml:space="preserve"> 7(787)140-48-84 </t>
  </si>
  <si>
    <t xml:space="preserve"> Клиенты\12.jpg</t>
  </si>
  <si>
    <t xml:space="preserve"> vmalik@live.com</t>
  </si>
  <si>
    <t>Федотов</t>
  </si>
  <si>
    <t xml:space="preserve"> Осип</t>
  </si>
  <si>
    <t xml:space="preserve"> Анатольевич</t>
  </si>
  <si>
    <t xml:space="preserve"> 7(590)702-33-06 </t>
  </si>
  <si>
    <t xml:space="preserve"> Клиенты\m9.jpg</t>
  </si>
  <si>
    <t xml:space="preserve"> breegster@hotmail.com</t>
  </si>
  <si>
    <t>Быкова</t>
  </si>
  <si>
    <t xml:space="preserve"> Тала</t>
  </si>
  <si>
    <t xml:space="preserve"> Георгьевна</t>
  </si>
  <si>
    <t xml:space="preserve"> 7(13)915-53-53 </t>
  </si>
  <si>
    <t xml:space="preserve"> Клиенты\6.jpg</t>
  </si>
  <si>
    <t xml:space="preserve"> ganter@optonline.net</t>
  </si>
  <si>
    <t>Дементьев Вадим Ростиславович</t>
  </si>
  <si>
    <t xml:space="preserve"> 7(79)330-46-15 </t>
  </si>
  <si>
    <t xml:space="preserve"> Клиенты\m39.jpg</t>
  </si>
  <si>
    <t xml:space="preserve"> jacks@aol.com</t>
  </si>
  <si>
    <t>Евсеев</t>
  </si>
  <si>
    <t xml:space="preserve"> Макар</t>
  </si>
  <si>
    <t xml:space="preserve"> Васильевич</t>
  </si>
  <si>
    <t xml:space="preserve"> 7(2141)077-85-70 </t>
  </si>
  <si>
    <t xml:space="preserve"> Клиенты\m22.jpg</t>
  </si>
  <si>
    <t xml:space="preserve"> parsimony@sbcglobal.net</t>
  </si>
  <si>
    <t>Абрамов Станислав Филатович</t>
  </si>
  <si>
    <t xml:space="preserve"> 7(6545)478-87-79 </t>
  </si>
  <si>
    <t xml:space="preserve"> Клиенты\m32.jpg</t>
  </si>
  <si>
    <t xml:space="preserve"> solomon@att.net</t>
  </si>
  <si>
    <t>Артемьева</t>
  </si>
  <si>
    <t xml:space="preserve"> Лиза</t>
  </si>
  <si>
    <t xml:space="preserve"> Максимовна</t>
  </si>
  <si>
    <t xml:space="preserve"> 7(696)972-70-21 </t>
  </si>
  <si>
    <t xml:space="preserve"> Клиенты\3.jpg</t>
  </si>
  <si>
    <t xml:space="preserve"> snunez@yahoo.ca</t>
  </si>
  <si>
    <t>Кузьмина Дэнна Витальевна</t>
  </si>
  <si>
    <t xml:space="preserve"> 7(9940)977-45-73 </t>
  </si>
  <si>
    <t xml:space="preserve"> Клиенты\20.jpg</t>
  </si>
  <si>
    <t xml:space="preserve"> nichoj@mac.com</t>
  </si>
  <si>
    <t>Ефимова</t>
  </si>
  <si>
    <t xml:space="preserve"> Магда</t>
  </si>
  <si>
    <t xml:space="preserve"> Платоновна</t>
  </si>
  <si>
    <t xml:space="preserve"> 7(9261)386-15-92 </t>
  </si>
  <si>
    <t xml:space="preserve"> Клиенты\16.jpg</t>
  </si>
  <si>
    <t xml:space="preserve"> rbarreira@me.com</t>
  </si>
  <si>
    <t>Ефимов</t>
  </si>
  <si>
    <t xml:space="preserve"> Альберт</t>
  </si>
  <si>
    <t xml:space="preserve"> Проклович</t>
  </si>
  <si>
    <t xml:space="preserve"> 7(416)375-97-19 </t>
  </si>
  <si>
    <t xml:space="preserve"> Клиенты\m6.jpg</t>
  </si>
  <si>
    <t xml:space="preserve"> houle@live.com</t>
  </si>
  <si>
    <t>Лазарева Эльвина Робертовна</t>
  </si>
  <si>
    <t xml:space="preserve"> 7(5564)609-81-37 </t>
  </si>
  <si>
    <t xml:space="preserve"> Клиенты\28.jpg</t>
  </si>
  <si>
    <t xml:space="preserve"> ahuillet@comcast.net</t>
  </si>
  <si>
    <t>Воронова Изабелла Вячеславовна</t>
  </si>
  <si>
    <t xml:space="preserve"> 7(17)433-44-98 </t>
  </si>
  <si>
    <t xml:space="preserve"> Клиенты\21.jpg</t>
  </si>
  <si>
    <t xml:space="preserve"> kildjean@sbcglobal.net</t>
  </si>
  <si>
    <t>Куликова Эвелина Вячеславовна</t>
  </si>
  <si>
    <t xml:space="preserve"> 7(0236)682-42-78 </t>
  </si>
  <si>
    <t xml:space="preserve"> Клиенты\23.jpg</t>
  </si>
  <si>
    <t xml:space="preserve"> ilikered@hotmail.com</t>
  </si>
  <si>
    <t>Егорова</t>
  </si>
  <si>
    <t xml:space="preserve"> Дамировна</t>
  </si>
  <si>
    <t xml:space="preserve"> 7(7486)408-12-26 </t>
  </si>
  <si>
    <t xml:space="preserve"> Клиенты\13.jpg</t>
  </si>
  <si>
    <t xml:space="preserve"> drezet@yahoo.com</t>
  </si>
  <si>
    <t>Александров</t>
  </si>
  <si>
    <t xml:space="preserve"> Эдуардович</t>
  </si>
  <si>
    <t xml:space="preserve"> 7(18)164-05-12 </t>
  </si>
  <si>
    <t xml:space="preserve"> Клиенты\m2.jpg</t>
  </si>
  <si>
    <t xml:space="preserve"> bigmauler@aol.com</t>
  </si>
  <si>
    <t>Цветков</t>
  </si>
  <si>
    <t xml:space="preserve"> Демьян</t>
  </si>
  <si>
    <t xml:space="preserve"> Львович</t>
  </si>
  <si>
    <t xml:space="preserve"> 7(93)546-43-73 </t>
  </si>
  <si>
    <t xml:space="preserve"> Клиенты\m4.jpg</t>
  </si>
  <si>
    <t xml:space="preserve"> hauma@icloud.com</t>
  </si>
  <si>
    <t>Устинова Юнона Валентиновна</t>
  </si>
  <si>
    <t xml:space="preserve"> 7(33)367-13-07</t>
  </si>
  <si>
    <t xml:space="preserve"> Клиенты\44.jpg</t>
  </si>
  <si>
    <t xml:space="preserve"> kempsonc@live.com</t>
  </si>
  <si>
    <t>Костина Любава Авксентьевна</t>
  </si>
  <si>
    <t xml:space="preserve"> 7(6419)959-21-87 </t>
  </si>
  <si>
    <t xml:space="preserve"> Клиенты\41.jpg</t>
  </si>
  <si>
    <t xml:space="preserve"> gordonjcp@hotmail.com</t>
  </si>
  <si>
    <t>Смирнов Мартын Арсеньевич</t>
  </si>
  <si>
    <t xml:space="preserve"> 7(6251)589-02-43 </t>
  </si>
  <si>
    <t xml:space="preserve"> Клиенты\m34.jpg</t>
  </si>
  <si>
    <t xml:space="preserve"> haddawy@live.com</t>
  </si>
  <si>
    <t>Федотова Сандра Владленовна</t>
  </si>
  <si>
    <t xml:space="preserve"> 7(126)195-25-86 </t>
  </si>
  <si>
    <t xml:space="preserve"> Клиенты\24.jpg</t>
  </si>
  <si>
    <t xml:space="preserve"> penna@verizon.net</t>
  </si>
  <si>
    <t>Журавлёв</t>
  </si>
  <si>
    <t xml:space="preserve"> 7(4403)308-56-96 </t>
  </si>
  <si>
    <t xml:space="preserve"> Клиенты\m24.jpg</t>
  </si>
  <si>
    <t xml:space="preserve"> cmdrgravy@me.com</t>
  </si>
  <si>
    <t>Большаков Вадим Данилович</t>
  </si>
  <si>
    <t xml:space="preserve"> 7(386)641-13-37 </t>
  </si>
  <si>
    <t xml:space="preserve"> Клиенты\m97.jpg</t>
  </si>
  <si>
    <t xml:space="preserve"> uncle@gmail.com</t>
  </si>
  <si>
    <t>Имя</t>
  </si>
  <si>
    <t>Отчество</t>
  </si>
  <si>
    <t>Пол</t>
  </si>
  <si>
    <t>Фотография клиента</t>
  </si>
  <si>
    <t>Дата рождения</t>
  </si>
  <si>
    <t>Email</t>
  </si>
  <si>
    <t>Дата регистрации</t>
  </si>
  <si>
    <t>7(78)972-73-11 </t>
  </si>
  <si>
    <t>Клиенты\m18.jpg</t>
  </si>
  <si>
    <t>1982-05-06</t>
  </si>
  <si>
    <t>smcnabb@att.net</t>
  </si>
  <si>
    <t>2018-08-18</t>
  </si>
  <si>
    <t>женский</t>
  </si>
  <si>
    <t>7(06)437-13-73 </t>
  </si>
  <si>
    <t>Клиенты\48.jpg</t>
  </si>
  <si>
    <t>1976-01-22</t>
  </si>
  <si>
    <t>whimsy@aol.com</t>
  </si>
  <si>
    <t>2017-02-09</t>
  </si>
  <si>
    <t>мужской</t>
  </si>
  <si>
    <t>7(20)554-28-68 </t>
  </si>
  <si>
    <t>Клиенты\m37.jpg</t>
  </si>
  <si>
    <t>1999-06-20</t>
  </si>
  <si>
    <t>jigsaw@sbcglobal.net</t>
  </si>
  <si>
    <t>2016-01-07</t>
  </si>
  <si>
    <t>7(303)810-28-78 </t>
  </si>
  <si>
    <t>Клиенты\m1.jpg</t>
  </si>
  <si>
    <t>1997-02-02</t>
  </si>
  <si>
    <t>staffelb@sbcglobal.net</t>
  </si>
  <si>
    <t>2016-06-08</t>
  </si>
  <si>
    <t>7(50)884-07-35 </t>
  </si>
  <si>
    <t>Клиенты\18.jpg</t>
  </si>
  <si>
    <t>1994-08-25</t>
  </si>
  <si>
    <t>sinkou@aol.com</t>
  </si>
  <si>
    <t>2016-12-03</t>
  </si>
  <si>
    <t>7(0698)387-96-04 </t>
  </si>
  <si>
    <t>Клиенты\32.jpg</t>
  </si>
  <si>
    <t>1982-02-03</t>
  </si>
  <si>
    <t>treit@verizon.net</t>
  </si>
  <si>
    <t>2016-05-13</t>
  </si>
  <si>
    <t>7(019)258-06-35 </t>
  </si>
  <si>
    <t>Клиенты\m42.jpg</t>
  </si>
  <si>
    <t>2000-11-12</t>
  </si>
  <si>
    <t>dogdude@verizon.net</t>
  </si>
  <si>
    <t>2017-12-03</t>
  </si>
  <si>
    <t>7(81)657-88-92 </t>
  </si>
  <si>
    <t>Клиенты\m30.jpg</t>
  </si>
  <si>
    <t>1993-11-17</t>
  </si>
  <si>
    <t>floxy@hotmail.com</t>
  </si>
  <si>
    <t>2017-02-01</t>
  </si>
  <si>
    <t>7(51)732-91-79 </t>
  </si>
  <si>
    <t>Клиенты\42.jpg</t>
  </si>
  <si>
    <t>1974-04-24</t>
  </si>
  <si>
    <t>tbeck@mac.com</t>
  </si>
  <si>
    <t>2018-10-03</t>
  </si>
  <si>
    <t>7(1084)658-92-95 </t>
  </si>
  <si>
    <t>Клиенты\25.jpg</t>
  </si>
  <si>
    <t>1988-10-22</t>
  </si>
  <si>
    <t>gbacon@mac.com</t>
  </si>
  <si>
    <t>2017-09-21</t>
  </si>
  <si>
    <t>7(70)572-33-62 </t>
  </si>
  <si>
    <t>Клиенты\m40.jpg</t>
  </si>
  <si>
    <t>1974-01-15</t>
  </si>
  <si>
    <t>multiplx@verizon.net</t>
  </si>
  <si>
    <t>2018-11-23</t>
  </si>
  <si>
    <t>7(3926)244-81-96 </t>
  </si>
  <si>
    <t>Клиенты\30.jpg</t>
  </si>
  <si>
    <t>2002-10-05</t>
  </si>
  <si>
    <t>aukjan@yahoo.com</t>
  </si>
  <si>
    <t>2016-01-24</t>
  </si>
  <si>
    <t>7(2066)037-11-60 </t>
  </si>
  <si>
    <t>Клиенты\m41.jpg</t>
  </si>
  <si>
    <t>2001-07-01</t>
  </si>
  <si>
    <t>tokuhirom@live.com</t>
  </si>
  <si>
    <t>2018-12-08</t>
  </si>
  <si>
    <t>7(5383)893-04-66 </t>
  </si>
  <si>
    <t>Клиенты\m38.jpg</t>
  </si>
  <si>
    <t>1981-03-28</t>
  </si>
  <si>
    <t>brickbat@verizon.net</t>
  </si>
  <si>
    <t>2018-12-18</t>
  </si>
  <si>
    <t>7(555)321-42-99 </t>
  </si>
  <si>
    <t>Клиенты\27.jpg</t>
  </si>
  <si>
    <t>1974-05-28</t>
  </si>
  <si>
    <t>yruan@optonline.net</t>
  </si>
  <si>
    <t>2018-02-22</t>
  </si>
  <si>
    <t>7(700)326-70-24 </t>
  </si>
  <si>
    <t>Клиенты\m99.jpg</t>
  </si>
  <si>
    <t>2000-12-10</t>
  </si>
  <si>
    <t>aaribaud@hotmail.com</t>
  </si>
  <si>
    <t>2018-01-20</t>
  </si>
  <si>
    <t>7(66)128-04-10 </t>
  </si>
  <si>
    <t>Клиенты\2.jpg</t>
  </si>
  <si>
    <t>1988-06-16</t>
  </si>
  <si>
    <t>schwaang@mac.com</t>
  </si>
  <si>
    <t>2016-02-25</t>
  </si>
  <si>
    <t>7(1680)508-58-26 </t>
  </si>
  <si>
    <t>Клиенты\m27.jpg</t>
  </si>
  <si>
    <t>2001-07-14</t>
  </si>
  <si>
    <t>parkes@verizon.net</t>
  </si>
  <si>
    <t>2017-01-01</t>
  </si>
  <si>
    <t>7(696)235-29-24 </t>
  </si>
  <si>
    <t>Клиенты\m43.jpg</t>
  </si>
  <si>
    <t>1989-05-29</t>
  </si>
  <si>
    <t>hampton@att.net</t>
  </si>
  <si>
    <t>2017-01-11</t>
  </si>
  <si>
    <t>7(2506)433-38-35 </t>
  </si>
  <si>
    <t>Клиенты\22.jpg</t>
  </si>
  <si>
    <t>1990-06-26</t>
  </si>
  <si>
    <t>rnelson@yahoo.ca</t>
  </si>
  <si>
    <t>2016-03-21</t>
  </si>
  <si>
    <t>7(8086)245-64-81 </t>
  </si>
  <si>
    <t>Клиенты\1.jpg</t>
  </si>
  <si>
    <t>2002-05-07</t>
  </si>
  <si>
    <t>pthomsen@verizon.net</t>
  </si>
  <si>
    <t>2018-03-28</t>
  </si>
  <si>
    <t>7(2159)507-39-57 </t>
  </si>
  <si>
    <t>Клиенты\m35.jpg</t>
  </si>
  <si>
    <t>1995-07-29</t>
  </si>
  <si>
    <t>petersen@comcast.net</t>
  </si>
  <si>
    <t>2017-05-09</t>
  </si>
  <si>
    <t>7(098)346-50-58 </t>
  </si>
  <si>
    <t>Клиенты\5.jpg</t>
  </si>
  <si>
    <t>1978-07-21</t>
  </si>
  <si>
    <t>smpeters@hotmail.com</t>
  </si>
  <si>
    <t>2017-10-01</t>
  </si>
  <si>
    <t>7(764)282-55-22 </t>
  </si>
  <si>
    <t>Клиенты\m45.jpg</t>
  </si>
  <si>
    <t>1991-04-13</t>
  </si>
  <si>
    <t>cremonini@optonline.net</t>
  </si>
  <si>
    <t>2016-02-23</t>
  </si>
  <si>
    <t>7(74)977-39-71 </t>
  </si>
  <si>
    <t>Клиенты\40.jpg</t>
  </si>
  <si>
    <t>2001-04-19</t>
  </si>
  <si>
    <t>gfxguy@outlook.com</t>
  </si>
  <si>
    <t>2017-01-18</t>
  </si>
  <si>
    <t>7(636)050-96-13 </t>
  </si>
  <si>
    <t>Клиенты\m49.jpg</t>
  </si>
  <si>
    <t>1985-07-04</t>
  </si>
  <si>
    <t>salesgeek@mac.com</t>
  </si>
  <si>
    <t>2016-05-02</t>
  </si>
  <si>
    <t>7(53)602-85-41 </t>
  </si>
  <si>
    <t>Клиенты\m36.jpg</t>
  </si>
  <si>
    <t>1983-05-22</t>
  </si>
  <si>
    <t>hedwig@att.net</t>
  </si>
  <si>
    <t>2018-12-17</t>
  </si>
  <si>
    <t>7(585)801-94-29 </t>
  </si>
  <si>
    <t>Клиенты\m15.jpg</t>
  </si>
  <si>
    <t>1971-01-30</t>
  </si>
  <si>
    <t>miturria@verizon.net</t>
  </si>
  <si>
    <t>2017-05-28</t>
  </si>
  <si>
    <t>7(7757)315-90-99 </t>
  </si>
  <si>
    <t>Клиенты\14.jpg</t>
  </si>
  <si>
    <t>2001-09-13</t>
  </si>
  <si>
    <t>miltchev@mac.com</t>
  </si>
  <si>
    <t>2016-06-30</t>
  </si>
  <si>
    <t>7(3520)435-21-20 </t>
  </si>
  <si>
    <t>Клиенты\m13.jpg</t>
  </si>
  <si>
    <t>1972-10-04</t>
  </si>
  <si>
    <t>hllam@comcast.net</t>
  </si>
  <si>
    <t>2018-10-13</t>
  </si>
  <si>
    <t>7(9240)643-15-50 </t>
  </si>
  <si>
    <t>Клиенты\4.jpg</t>
  </si>
  <si>
    <t>1977-01-15</t>
  </si>
  <si>
    <t>jgmyers@comcast.net</t>
  </si>
  <si>
    <t>2016-07-08</t>
  </si>
  <si>
    <t>7(335)386-81-06 </t>
  </si>
  <si>
    <t>Клиенты\36.jpg</t>
  </si>
  <si>
    <t>1997-12-16</t>
  </si>
  <si>
    <t>firstpr@verizon.net</t>
  </si>
  <si>
    <t>2016-07-05</t>
  </si>
  <si>
    <t>7(88)732-96-30 </t>
  </si>
  <si>
    <t>Клиенты\m33.jpg</t>
  </si>
  <si>
    <t>1991-07-26</t>
  </si>
  <si>
    <t>nanop@msn.com</t>
  </si>
  <si>
    <t>2018-03-08</t>
  </si>
  <si>
    <t>7(544)650-59-03</t>
  </si>
  <si>
    <t>Клиенты\9.jpg</t>
  </si>
  <si>
    <t>2001-02-13</t>
  </si>
  <si>
    <t>2016-08-04</t>
  </si>
  <si>
    <t>7(20)131-84-09 </t>
  </si>
  <si>
    <t>Клиенты\m31.jpg</t>
  </si>
  <si>
    <t>1988-02-27</t>
  </si>
  <si>
    <t>lukka@hotmail.com</t>
  </si>
  <si>
    <t>2016-10-07</t>
  </si>
  <si>
    <t>7(0972)781-11-37 </t>
  </si>
  <si>
    <t>Клиенты\m20.jpg</t>
  </si>
  <si>
    <t>1995-12-10</t>
  </si>
  <si>
    <t>jdhedden@icloud.com</t>
  </si>
  <si>
    <t>2017-11-20</t>
  </si>
  <si>
    <t>7(499)318-88-53 </t>
  </si>
  <si>
    <t>Клиенты\19.jpg</t>
  </si>
  <si>
    <t>2000-08-10</t>
  </si>
  <si>
    <t>simone@gmail.com</t>
  </si>
  <si>
    <t>2018-01-03</t>
  </si>
  <si>
    <t>7(1217)441-28-42 </t>
  </si>
  <si>
    <t>Клиенты\15.jpg</t>
  </si>
  <si>
    <t>1970-06-06</t>
  </si>
  <si>
    <t>rasca@hotmail.com</t>
  </si>
  <si>
    <t>2017-09-27</t>
  </si>
  <si>
    <t>7(347)895-86-57 </t>
  </si>
  <si>
    <t>Клиенты\34.jpg</t>
  </si>
  <si>
    <t>1981-03-09</t>
  </si>
  <si>
    <t>attwood@aol.com</t>
  </si>
  <si>
    <t>2016-01-28</t>
  </si>
  <si>
    <t>7(2296)930-08-88 </t>
  </si>
  <si>
    <t>Клиенты\m12.jpg</t>
  </si>
  <si>
    <t>1974-04-25</t>
  </si>
  <si>
    <t>chlim@live.com</t>
  </si>
  <si>
    <t>2017-03-11</t>
  </si>
  <si>
    <t>7(88)685-13-51 </t>
  </si>
  <si>
    <t>Клиенты\m11.jpg</t>
  </si>
  <si>
    <t>1983-12-19</t>
  </si>
  <si>
    <t>csilvers@mac.com</t>
  </si>
  <si>
    <t>2018-04-06</t>
  </si>
  <si>
    <t>7(307)456-99-05 </t>
  </si>
  <si>
    <t>Клиенты\m21.jpg</t>
  </si>
  <si>
    <t>1976-02-07</t>
  </si>
  <si>
    <t>smpeters@me.com</t>
  </si>
  <si>
    <t>2017-07-18</t>
  </si>
  <si>
    <t>7(6580)534-32-58 </t>
  </si>
  <si>
    <t>Клиенты\47.jpg</t>
  </si>
  <si>
    <t>1972-07-26</t>
  </si>
  <si>
    <t>agapow@gmail.com</t>
  </si>
  <si>
    <t>2017-06-14</t>
  </si>
  <si>
    <t>7(9524)556-48-98 </t>
  </si>
  <si>
    <t>Клиенты\m8.jpg</t>
  </si>
  <si>
    <t>1978-03-06</t>
  </si>
  <si>
    <t>balchen@comcast.net</t>
  </si>
  <si>
    <t>2018-02-14</t>
  </si>
  <si>
    <t>7(57)446-21-04 </t>
  </si>
  <si>
    <t>Клиенты\43.jpg</t>
  </si>
  <si>
    <t>1979-02-24</t>
  </si>
  <si>
    <t>jadavis@mac.com</t>
  </si>
  <si>
    <t>2016-11-16</t>
  </si>
  <si>
    <t>7(147)947-47-21 </t>
  </si>
  <si>
    <t>Клиенты\m10.jpg</t>
  </si>
  <si>
    <t>1972-12-13</t>
  </si>
  <si>
    <t>oevans@aol.com</t>
  </si>
  <si>
    <t>2017-08-20</t>
  </si>
  <si>
    <t>7(20)980-01-60 </t>
  </si>
  <si>
    <t>Клиенты\26.jpg</t>
  </si>
  <si>
    <t>1973-04-02</t>
  </si>
  <si>
    <t>jonathan@aol.com</t>
  </si>
  <si>
    <t>2016-05-22</t>
  </si>
  <si>
    <t>7(4544)716-68-96 </t>
  </si>
  <si>
    <t>Клиенты\11.jpg</t>
  </si>
  <si>
    <t>1999-03-02</t>
  </si>
  <si>
    <t>lishoy@att.net</t>
  </si>
  <si>
    <t>2018-02-01</t>
  </si>
  <si>
    <t>7(8459)592-05-58 </t>
  </si>
  <si>
    <t>Клиенты\m50.jpg</t>
  </si>
  <si>
    <t>1977-12-27</t>
  </si>
  <si>
    <t>jrkorson@msn.com</t>
  </si>
  <si>
    <t>2016-04-27</t>
  </si>
  <si>
    <t>7(98)397-23-23 </t>
  </si>
  <si>
    <t>Клиенты\m26.jpg</t>
  </si>
  <si>
    <t>1991-06-19</t>
  </si>
  <si>
    <t>rjones@aol.com</t>
  </si>
  <si>
    <t>2018-06-25</t>
  </si>
  <si>
    <t>7(4547)615-22-69 </t>
  </si>
  <si>
    <t>Клиенты\m46.jpg</t>
  </si>
  <si>
    <t>1976-05-27</t>
  </si>
  <si>
    <t>multiplx@comcast.net</t>
  </si>
  <si>
    <t>2017-05-05</t>
  </si>
  <si>
    <t>7(51)682-19-40 </t>
  </si>
  <si>
    <t>Клиенты\m44.jpg</t>
  </si>
  <si>
    <t>1978-12-15</t>
  </si>
  <si>
    <t>ozawa@verizon.net</t>
  </si>
  <si>
    <t>2016-05-21</t>
  </si>
  <si>
    <t>7(23)064-51-84 </t>
  </si>
  <si>
    <t>Клиенты\10.jpg</t>
  </si>
  <si>
    <t>1999-02-13</t>
  </si>
  <si>
    <t>martyloo@live.com</t>
  </si>
  <si>
    <t>2017-12-12</t>
  </si>
  <si>
    <t>7(38)095-64-18 </t>
  </si>
  <si>
    <t>Клиенты\29.jpg</t>
  </si>
  <si>
    <t>1984-10-19</t>
  </si>
  <si>
    <t>rfoley@verizon.net</t>
  </si>
  <si>
    <t>2018-02-27</t>
  </si>
  <si>
    <t>7(759)873-77-39 </t>
  </si>
  <si>
    <t>Клиенты\m16.jpg</t>
  </si>
  <si>
    <t>1975-01-18</t>
  </si>
  <si>
    <t>snunez@verizon.net</t>
  </si>
  <si>
    <t>2016-07-19</t>
  </si>
  <si>
    <t>7(86)540-10-21 </t>
  </si>
  <si>
    <t>Клиенты\33.jpg</t>
  </si>
  <si>
    <t>1979-01-09</t>
  </si>
  <si>
    <t>cgcra@live.com</t>
  </si>
  <si>
    <t>2018-07-23</t>
  </si>
  <si>
    <t>7(85)829-33-79 </t>
  </si>
  <si>
    <t>Клиенты\35.jpg</t>
  </si>
  <si>
    <t>1992-04-03</t>
  </si>
  <si>
    <t>carcus@yahoo.ca</t>
  </si>
  <si>
    <t>2018-11-24</t>
  </si>
  <si>
    <t>7(9648)953-81-26 </t>
  </si>
  <si>
    <t>Клиенты\37.jpg</t>
  </si>
  <si>
    <t>1993-11-18</t>
  </si>
  <si>
    <t>jigsaw@aol.com</t>
  </si>
  <si>
    <t>2016-07-17</t>
  </si>
  <si>
    <t>7(3168)043-63-31 </t>
  </si>
  <si>
    <t>Клиенты\m96.jpg</t>
  </si>
  <si>
    <t>1996-07-04</t>
  </si>
  <si>
    <t>cliffordj@mac.com</t>
  </si>
  <si>
    <t>2016-02-11</t>
  </si>
  <si>
    <t>7(358)173-82-21 </t>
  </si>
  <si>
    <t>Клиенты\39.jpg</t>
  </si>
  <si>
    <t>1979-01-04</t>
  </si>
  <si>
    <t>wsnyder@aol.com</t>
  </si>
  <si>
    <t>2016-10-13</t>
  </si>
  <si>
    <t>7(2608)298-40-82 </t>
  </si>
  <si>
    <t>Клиенты\m23.jpg</t>
  </si>
  <si>
    <t>1970-06-14</t>
  </si>
  <si>
    <t>sjava@aol.com</t>
  </si>
  <si>
    <t>2016-09-14</t>
  </si>
  <si>
    <t>7(578)574-73-36 </t>
  </si>
  <si>
    <t>Клиенты\m98.jpg</t>
  </si>
  <si>
    <t>1998-10-07</t>
  </si>
  <si>
    <t>dieman@icloud.com</t>
  </si>
  <si>
    <t>2017-11-10</t>
  </si>
  <si>
    <t>7(22)647-46-32 </t>
  </si>
  <si>
    <t>Клиенты\17.jpg</t>
  </si>
  <si>
    <t>1971-08-18</t>
  </si>
  <si>
    <t>jorgb@msn.com</t>
  </si>
  <si>
    <t>2017-08-04</t>
  </si>
  <si>
    <t>7(3414)460-12-05 </t>
  </si>
  <si>
    <t>Клиенты\m14.jpg</t>
  </si>
  <si>
    <t>1994-12-20</t>
  </si>
  <si>
    <t>jguyer@aol.com</t>
  </si>
  <si>
    <t>2016-04-17</t>
  </si>
  <si>
    <t>7(1340)148-90-68 </t>
  </si>
  <si>
    <t>Клиенты\m17.jpg</t>
  </si>
  <si>
    <t>2000-05-05</t>
  </si>
  <si>
    <t>msloan@hotmail.com</t>
  </si>
  <si>
    <t>2017-10-12</t>
  </si>
  <si>
    <t>7(9900)174-59-87 </t>
  </si>
  <si>
    <t>Клиенты\7.jpg</t>
  </si>
  <si>
    <t>1989-02-27</t>
  </si>
  <si>
    <t>dialworld@aol.com</t>
  </si>
  <si>
    <t>2017-01-30</t>
  </si>
  <si>
    <t>7(0852)321-82-64 </t>
  </si>
  <si>
    <t>Клиенты\m7.jpg</t>
  </si>
  <si>
    <t>1994-01-05</t>
  </si>
  <si>
    <t>moxfulder@outlook.com</t>
  </si>
  <si>
    <t>2017-05-07</t>
  </si>
  <si>
    <t>7(0055)737-37-48 </t>
  </si>
  <si>
    <t>Клиенты\m48.jpg</t>
  </si>
  <si>
    <t>1977-03-10</t>
  </si>
  <si>
    <t>claesjac@me.com</t>
  </si>
  <si>
    <t>2017-01-02</t>
  </si>
  <si>
    <t>7(0661)413-23-32 </t>
  </si>
  <si>
    <t>Клиенты\31.jpg</t>
  </si>
  <si>
    <t>1977-05-01</t>
  </si>
  <si>
    <t>malattia@hotmail.com</t>
  </si>
  <si>
    <t>2017-09-06</t>
  </si>
  <si>
    <t>7(198)922-28-76 </t>
  </si>
  <si>
    <t>Клиенты\38.jpg</t>
  </si>
  <si>
    <t>1975-09-17</t>
  </si>
  <si>
    <t>frosal@hotmail.com</t>
  </si>
  <si>
    <t>7(90)316-07-17 </t>
  </si>
  <si>
    <t>Клиенты\m47.jpg</t>
  </si>
  <si>
    <t>1993-09-08</t>
  </si>
  <si>
    <t>aschmitz@hotmail.com</t>
  </si>
  <si>
    <t>2016-05-26</t>
  </si>
  <si>
    <t>7(02)993-91-28 </t>
  </si>
  <si>
    <t>Клиенты\m3.jpg</t>
  </si>
  <si>
    <t>1975-10-10</t>
  </si>
  <si>
    <t>budinger@mac.com</t>
  </si>
  <si>
    <t>2017-12-26</t>
  </si>
  <si>
    <t>7(83)334-52-76 </t>
  </si>
  <si>
    <t>Клиенты\m25.jpg</t>
  </si>
  <si>
    <t>1985-01-08</t>
  </si>
  <si>
    <t>dalamb@verizon.net</t>
  </si>
  <si>
    <t>2018-06-21</t>
  </si>
  <si>
    <t>7(5243)599-66-72 </t>
  </si>
  <si>
    <t>Клиенты\m19.jpg</t>
  </si>
  <si>
    <t>1984-09-06</t>
  </si>
  <si>
    <t>dawnsong@verizon.net</t>
  </si>
  <si>
    <t>7(94)789-69-20 </t>
  </si>
  <si>
    <t>Клиенты\8.jpg</t>
  </si>
  <si>
    <t>1987-04-21</t>
  </si>
  <si>
    <t>chinthaka@att.net</t>
  </si>
  <si>
    <t>2018-08-16</t>
  </si>
  <si>
    <t>7(5774)679-82-06 </t>
  </si>
  <si>
    <t>Клиенты\m29.jpg</t>
  </si>
  <si>
    <t>1983-08-04</t>
  </si>
  <si>
    <t>crobles@sbcglobal.net</t>
  </si>
  <si>
    <t>2018-03-18</t>
  </si>
  <si>
    <t>7(93)922-14-03 </t>
  </si>
  <si>
    <t>Клиенты\m28.jpg</t>
  </si>
  <si>
    <t>1975-12-02</t>
  </si>
  <si>
    <t>kwilliams@yahoo.ca</t>
  </si>
  <si>
    <t>2018-04-09</t>
  </si>
  <si>
    <t>7(750)985-94-13 </t>
  </si>
  <si>
    <t>Клиенты\m5.jpg</t>
  </si>
  <si>
    <t>1997-07-12</t>
  </si>
  <si>
    <t>bigmauler@outlook.com</t>
  </si>
  <si>
    <t>2018-10-07</t>
  </si>
  <si>
    <t>7(787)140-48-84 </t>
  </si>
  <si>
    <t>Клиенты\12.jpg</t>
  </si>
  <si>
    <t>1988-12-10</t>
  </si>
  <si>
    <t>vmalik@live.com</t>
  </si>
  <si>
    <t>2017-02-11</t>
  </si>
  <si>
    <t>7(590)702-33-06 </t>
  </si>
  <si>
    <t>Клиенты\m9.jpg</t>
  </si>
  <si>
    <t>1971-04-13</t>
  </si>
  <si>
    <t>breegster@hotmail.com</t>
  </si>
  <si>
    <t>7(13)915-53-53 </t>
  </si>
  <si>
    <t>Клиенты\6.jpg</t>
  </si>
  <si>
    <t>2000-02-22</t>
  </si>
  <si>
    <t>ganter@optonline.net</t>
  </si>
  <si>
    <t>2016-08-13</t>
  </si>
  <si>
    <t>7(79)330-46-15 </t>
  </si>
  <si>
    <t>Клиенты\m39.jpg</t>
  </si>
  <si>
    <t>1993-07-10</t>
  </si>
  <si>
    <t>jacks@aol.com</t>
  </si>
  <si>
    <t>2018-03-05</t>
  </si>
  <si>
    <t>7(2141)077-85-70 </t>
  </si>
  <si>
    <t>Клиенты\m22.jpg</t>
  </si>
  <si>
    <t>1977-09-13</t>
  </si>
  <si>
    <t>parsimony@sbcglobal.net</t>
  </si>
  <si>
    <t>2018-12-05</t>
  </si>
  <si>
    <t>7(6545)478-87-79 </t>
  </si>
  <si>
    <t>Клиенты\m32.jpg</t>
  </si>
  <si>
    <t>1989-05-18</t>
  </si>
  <si>
    <t>solomon@att.net</t>
  </si>
  <si>
    <t>2016-12-08</t>
  </si>
  <si>
    <t>7(696)972-70-21 </t>
  </si>
  <si>
    <t>Клиенты\3.jpg</t>
  </si>
  <si>
    <t>1996-05-17</t>
  </si>
  <si>
    <t>snunez@yahoo.ca</t>
  </si>
  <si>
    <t>7(9940)977-45-73 </t>
  </si>
  <si>
    <t>Клиенты\20.jpg</t>
  </si>
  <si>
    <t>1993-08-24</t>
  </si>
  <si>
    <t>nichoj@mac.com</t>
  </si>
  <si>
    <t>2016-03-27</t>
  </si>
  <si>
    <t>7(9261)386-15-92 </t>
  </si>
  <si>
    <t>Клиенты\16.jpg</t>
  </si>
  <si>
    <t>1995-08-16</t>
  </si>
  <si>
    <t>rbarreira@me.com</t>
  </si>
  <si>
    <t>2017-08-01</t>
  </si>
  <si>
    <t>7(416)375-97-19 </t>
  </si>
  <si>
    <t>Клиенты\m6.jpg</t>
  </si>
  <si>
    <t>1997-10-29</t>
  </si>
  <si>
    <t>houle@live.com</t>
  </si>
  <si>
    <t>7(5564)609-81-37 </t>
  </si>
  <si>
    <t>Клиенты\28.jpg</t>
  </si>
  <si>
    <t>1996-02-16</t>
  </si>
  <si>
    <t>ahuillet@comcast.net</t>
  </si>
  <si>
    <t>2018-04-11</t>
  </si>
  <si>
    <t>7(17)433-44-98 </t>
  </si>
  <si>
    <t>Клиенты\21.jpg</t>
  </si>
  <si>
    <t>1999-09-24</t>
  </si>
  <si>
    <t>kildjean@sbcglobal.net</t>
  </si>
  <si>
    <t>2017-12-21</t>
  </si>
  <si>
    <t>7(0236)682-42-78 </t>
  </si>
  <si>
    <t>Клиенты\23.jpg</t>
  </si>
  <si>
    <t>1997-11-14</t>
  </si>
  <si>
    <t>ilikered@hotmail.com</t>
  </si>
  <si>
    <t>7(7486)408-12-26 </t>
  </si>
  <si>
    <t>Клиенты\13.jpg</t>
  </si>
  <si>
    <t>1999-09-28</t>
  </si>
  <si>
    <t>drezet@yahoo.com</t>
  </si>
  <si>
    <t>7(18)164-05-12 </t>
  </si>
  <si>
    <t>Клиенты\m2.jpg</t>
  </si>
  <si>
    <t>1981-07-04</t>
  </si>
  <si>
    <t>bigmauler@aol.com</t>
  </si>
  <si>
    <t>2018-11-08</t>
  </si>
  <si>
    <t>7(93)546-43-73 </t>
  </si>
  <si>
    <t>Клиенты\m4.jpg</t>
  </si>
  <si>
    <t>1996-03-29</t>
  </si>
  <si>
    <t>hauma@icloud.com</t>
  </si>
  <si>
    <t>2016-02-12</t>
  </si>
  <si>
    <t>7(33)367-13-07</t>
  </si>
  <si>
    <t>Клиенты\44.jpg</t>
  </si>
  <si>
    <t>1982-08-08</t>
  </si>
  <si>
    <t>kempsonc@live.com</t>
  </si>
  <si>
    <t>7(6419)959-21-87 </t>
  </si>
  <si>
    <t>Клиенты\41.jpg</t>
  </si>
  <si>
    <t>1972-07-13</t>
  </si>
  <si>
    <t>gordonjcp@hotmail.com</t>
  </si>
  <si>
    <t>2016-02-26</t>
  </si>
  <si>
    <t>7(6251)589-02-43 </t>
  </si>
  <si>
    <t>Клиенты\m34.jpg</t>
  </si>
  <si>
    <t>1996-06-25</t>
  </si>
  <si>
    <t>haddawy@live.com</t>
  </si>
  <si>
    <t>2017-02-07</t>
  </si>
  <si>
    <t>7(126)195-25-86 </t>
  </si>
  <si>
    <t>Клиенты\24.jpg</t>
  </si>
  <si>
    <t>1985-03-29</t>
  </si>
  <si>
    <t>penna@verizon.net</t>
  </si>
  <si>
    <t>2016-11-08</t>
  </si>
  <si>
    <t>7(4403)308-56-96 </t>
  </si>
  <si>
    <t>Клиенты\m24.jpg</t>
  </si>
  <si>
    <t>2000-03-02</t>
  </si>
  <si>
    <t>cmdrgravy@me.com</t>
  </si>
  <si>
    <t>2018-01-15</t>
  </si>
  <si>
    <t>7(386)641-13-37 </t>
  </si>
  <si>
    <t>Клиенты\m97.jpg</t>
  </si>
  <si>
    <t>1970-05-15</t>
  </si>
  <si>
    <t>uncle@gmail.com</t>
  </si>
  <si>
    <t>2018-08-04</t>
  </si>
  <si>
    <t>Телефон</t>
  </si>
  <si>
    <t>Иосиф</t>
  </si>
  <si>
    <t>Тимофеевич</t>
  </si>
  <si>
    <t>Ермакова</t>
  </si>
  <si>
    <t>Алла</t>
  </si>
  <si>
    <t>Мироновна</t>
  </si>
  <si>
    <t>Селиверстов</t>
  </si>
  <si>
    <t>Глеб</t>
  </si>
  <si>
    <t>Максимович</t>
  </si>
  <si>
    <t>Юстиниан</t>
  </si>
  <si>
    <t>Олегович</t>
  </si>
  <si>
    <t>Злата</t>
  </si>
  <si>
    <t>Романовна</t>
  </si>
  <si>
    <t>Сысоева</t>
  </si>
  <si>
    <t>Дарина</t>
  </si>
  <si>
    <t>Ярославовна</t>
  </si>
  <si>
    <t>Некрасов</t>
  </si>
  <si>
    <t>Варлам</t>
  </si>
  <si>
    <t>Михайлович</t>
  </si>
  <si>
    <t>Наум</t>
  </si>
  <si>
    <t>Ильяович</t>
  </si>
  <si>
    <t>Сидорова</t>
  </si>
  <si>
    <t>Татьяна</t>
  </si>
  <si>
    <t>Михайловна</t>
  </si>
  <si>
    <t>Трофимова</t>
  </si>
  <si>
    <t>Альжбета</t>
  </si>
  <si>
    <t>Якововна</t>
  </si>
  <si>
    <t>Новиков</t>
  </si>
  <si>
    <t>Адриан</t>
  </si>
  <si>
    <t>Аркадьевич</t>
  </si>
  <si>
    <t>Мишина</t>
  </si>
  <si>
    <t>Иветта</t>
  </si>
  <si>
    <t>Андреевна</t>
  </si>
  <si>
    <t>Шестаков</t>
  </si>
  <si>
    <t>Геннадий</t>
  </si>
  <si>
    <t>Рубенович</t>
  </si>
  <si>
    <t>Зуев</t>
  </si>
  <si>
    <t>Матвей</t>
  </si>
  <si>
    <t>Иванович</t>
  </si>
  <si>
    <t>Турова</t>
  </si>
  <si>
    <t>Георгина</t>
  </si>
  <si>
    <t>Семёновна</t>
  </si>
  <si>
    <t>Анисимов</t>
  </si>
  <si>
    <t>Валентин</t>
  </si>
  <si>
    <t>Пантелеймонович</t>
  </si>
  <si>
    <t>Тамара</t>
  </si>
  <si>
    <t>Витальевна</t>
  </si>
  <si>
    <t>Орест</t>
  </si>
  <si>
    <t>Юлианович</t>
  </si>
  <si>
    <t>Филатов</t>
  </si>
  <si>
    <t>Аристарх</t>
  </si>
  <si>
    <t>Дмитриевич</t>
  </si>
  <si>
    <t>Орлова</t>
  </si>
  <si>
    <t>Влада</t>
  </si>
  <si>
    <t>Мартыновна</t>
  </si>
  <si>
    <t>Элина</t>
  </si>
  <si>
    <t>Матвеевна</t>
  </si>
  <si>
    <t>Бобров</t>
  </si>
  <si>
    <t>Агафон</t>
  </si>
  <si>
    <t>Лаврентьевич</t>
  </si>
  <si>
    <t>Инара</t>
  </si>
  <si>
    <t>Улебовна</t>
  </si>
  <si>
    <t>Панфилов</t>
  </si>
  <si>
    <t>Марк</t>
  </si>
  <si>
    <t>Рудольфович</t>
  </si>
  <si>
    <t>Колесникова</t>
  </si>
  <si>
    <t>Алина</t>
  </si>
  <si>
    <t>Еремеевна</t>
  </si>
  <si>
    <t>Морозов</t>
  </si>
  <si>
    <t>Валерьянович</t>
  </si>
  <si>
    <t>Горбачёв</t>
  </si>
  <si>
    <t>Давид</t>
  </si>
  <si>
    <t>Тимурович</t>
  </si>
  <si>
    <t>Оскар</t>
  </si>
  <si>
    <t>Богданович</t>
  </si>
  <si>
    <t>Номи</t>
  </si>
  <si>
    <t>Святослав</t>
  </si>
  <si>
    <t>Эльмира</t>
  </si>
  <si>
    <t>Дмитриевна</t>
  </si>
  <si>
    <t>Попова</t>
  </si>
  <si>
    <t>Харита</t>
  </si>
  <si>
    <t>Якуновна</t>
  </si>
  <si>
    <t>Кудряшов</t>
  </si>
  <si>
    <t>Аверкий</t>
  </si>
  <si>
    <t>Константинович</t>
  </si>
  <si>
    <t>Марта</t>
  </si>
  <si>
    <t>Иосифовна</t>
  </si>
  <si>
    <t>Богдан</t>
  </si>
  <si>
    <t>Христофорович</t>
  </si>
  <si>
    <t>Яков</t>
  </si>
  <si>
    <t>Авксентьевич</t>
  </si>
  <si>
    <t>Авигея</t>
  </si>
  <si>
    <t>Святославовна</t>
  </si>
  <si>
    <t>Амелия</t>
  </si>
  <si>
    <t>Робертовна</t>
  </si>
  <si>
    <t>Суворова</t>
  </si>
  <si>
    <t>Божена</t>
  </si>
  <si>
    <t>Анатольевна</t>
  </si>
  <si>
    <t>Аввакум</t>
  </si>
  <si>
    <t>Артемович</t>
  </si>
  <si>
    <t>Георгий</t>
  </si>
  <si>
    <t>Витальевич</t>
  </si>
  <si>
    <t>Вольдемар</t>
  </si>
  <si>
    <t>Беляева</t>
  </si>
  <si>
    <t>Сабрина</t>
  </si>
  <si>
    <t>Федосеевна</t>
  </si>
  <si>
    <t>Пантелеймон</t>
  </si>
  <si>
    <t>Феликсович</t>
  </si>
  <si>
    <t>Шашкова</t>
  </si>
  <si>
    <t>Гелла</t>
  </si>
  <si>
    <t>Эдуардовна</t>
  </si>
  <si>
    <t>Артур</t>
  </si>
  <si>
    <t>Юрьевич</t>
  </si>
  <si>
    <t>Корнилова</t>
  </si>
  <si>
    <t>Анэля</t>
  </si>
  <si>
    <t>Янита</t>
  </si>
  <si>
    <t>Федоровна</t>
  </si>
  <si>
    <t>Волков</t>
  </si>
  <si>
    <t>Людвиг</t>
  </si>
  <si>
    <t>Терентий</t>
  </si>
  <si>
    <t>Валерьевич</t>
  </si>
  <si>
    <t>Силин</t>
  </si>
  <si>
    <t>Гаянэ</t>
  </si>
  <si>
    <t>Анатольевич</t>
  </si>
  <si>
    <t>Казаков</t>
  </si>
  <si>
    <t>Дмитрий</t>
  </si>
  <si>
    <t>Русланович</t>
  </si>
  <si>
    <t>Роза</t>
  </si>
  <si>
    <t>Мамонтова</t>
  </si>
  <si>
    <t>Марфа</t>
  </si>
  <si>
    <t>Эрик</t>
  </si>
  <si>
    <t>Онисимович</t>
  </si>
  <si>
    <t>Архипова</t>
  </si>
  <si>
    <t>Прасковья</t>
  </si>
  <si>
    <t>Валерьевна</t>
  </si>
  <si>
    <t>Овчинникова</t>
  </si>
  <si>
    <t>Лаура</t>
  </si>
  <si>
    <t>Андреева</t>
  </si>
  <si>
    <t>Патрисия</t>
  </si>
  <si>
    <t>Авдеев</t>
  </si>
  <si>
    <t>Самуил</t>
  </si>
  <si>
    <t>Улебович</t>
  </si>
  <si>
    <t>Бурова</t>
  </si>
  <si>
    <t>Светлана</t>
  </si>
  <si>
    <t>Лукьевна</t>
  </si>
  <si>
    <t>Федорович</t>
  </si>
  <si>
    <t>Игнатов</t>
  </si>
  <si>
    <t>Захар</t>
  </si>
  <si>
    <t>Павлович</t>
  </si>
  <si>
    <t>Амалия</t>
  </si>
  <si>
    <t>Трофим</t>
  </si>
  <si>
    <t>Леонтий</t>
  </si>
  <si>
    <t>Диана</t>
  </si>
  <si>
    <t>Антоновна</t>
  </si>
  <si>
    <t>Евгений</t>
  </si>
  <si>
    <t>Мэлсович</t>
  </si>
  <si>
    <t>Лазарев</t>
  </si>
  <si>
    <t>Алексей</t>
  </si>
  <si>
    <t>Афанасьева</t>
  </si>
  <si>
    <t>Розалия</t>
  </si>
  <si>
    <t>Макаровна</t>
  </si>
  <si>
    <t>Дементьева</t>
  </si>
  <si>
    <t>Эдита</t>
  </si>
  <si>
    <t>Онисимовна</t>
  </si>
  <si>
    <t>Калинин</t>
  </si>
  <si>
    <t>Петр</t>
  </si>
  <si>
    <t>Станислав</t>
  </si>
  <si>
    <t>Максович</t>
  </si>
  <si>
    <t>Устин</t>
  </si>
  <si>
    <t>Яковлевич</t>
  </si>
  <si>
    <t>Павел</t>
  </si>
  <si>
    <t>Семенович</t>
  </si>
  <si>
    <t>Никки</t>
  </si>
  <si>
    <t>Касьян</t>
  </si>
  <si>
    <t>Робертович</t>
  </si>
  <si>
    <t>Витольд</t>
  </si>
  <si>
    <t>Михаил</t>
  </si>
  <si>
    <t>Романович</t>
  </si>
  <si>
    <t>Даниловна</t>
  </si>
  <si>
    <t>Осип</t>
  </si>
  <si>
    <t>Тала</t>
  </si>
  <si>
    <t>Георгьевна</t>
  </si>
  <si>
    <t>Дементьев</t>
  </si>
  <si>
    <t>Вадим</t>
  </si>
  <si>
    <t>Ростиславович</t>
  </si>
  <si>
    <t>Макар</t>
  </si>
  <si>
    <t>Васильевич</t>
  </si>
  <si>
    <t>Абрамов</t>
  </si>
  <si>
    <t>Филатович</t>
  </si>
  <si>
    <t>Лиза</t>
  </si>
  <si>
    <t>Максимовна</t>
  </si>
  <si>
    <t>Кузьмина</t>
  </si>
  <si>
    <t>Дэнна</t>
  </si>
  <si>
    <t>Магда</t>
  </si>
  <si>
    <t>Платоновна</t>
  </si>
  <si>
    <t>Альберт</t>
  </si>
  <si>
    <t>Проклович</t>
  </si>
  <si>
    <t>Лазарева</t>
  </si>
  <si>
    <t>Эльвина</t>
  </si>
  <si>
    <t>Воронова</t>
  </si>
  <si>
    <t>Изабелла</t>
  </si>
  <si>
    <t>Вячеславовна</t>
  </si>
  <si>
    <t>Куликова</t>
  </si>
  <si>
    <t>Эвелина</t>
  </si>
  <si>
    <t>Дамировна</t>
  </si>
  <si>
    <t>Эдуардович</t>
  </si>
  <si>
    <t>Демьян</t>
  </si>
  <si>
    <t>Львович</t>
  </si>
  <si>
    <t>Устинова</t>
  </si>
  <si>
    <t>Юнона</t>
  </si>
  <si>
    <t>Валентиновна</t>
  </si>
  <si>
    <t>Костина</t>
  </si>
  <si>
    <t>Любава</t>
  </si>
  <si>
    <t>Авксентьевна</t>
  </si>
  <si>
    <t>Смирнов</t>
  </si>
  <si>
    <t>Мартын</t>
  </si>
  <si>
    <t>Арсеньевич</t>
  </si>
  <si>
    <t>Федотова</t>
  </si>
  <si>
    <t>Сандра</t>
  </si>
  <si>
    <t>Владленовна</t>
  </si>
  <si>
    <t>Большаков</t>
  </si>
  <si>
    <t>Данилович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</si>
</sst>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13.38"/>
    <col customWidth="1" min="3" max="3" width="15.63"/>
    <col customWidth="1" min="4" max="4" width="9.13"/>
    <col customWidth="1" min="5" max="5" width="16.63"/>
    <col customWidth="1" min="6" max="6" width="19.63"/>
    <col customWidth="1" min="7" max="7" width="14.88"/>
    <col customWidth="1" min="8" max="8" width="22.0"/>
    <col customWidth="1" min="9" max="9" width="17.0"/>
    <col customWidth="1" min="10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30077.0</v>
      </c>
      <c r="H2" s="1" t="s">
        <v>15</v>
      </c>
      <c r="I2" s="2">
        <v>43330.0</v>
      </c>
    </row>
    <row r="3" ht="12.75" customHeight="1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27781.0</v>
      </c>
      <c r="H3" s="1" t="s">
        <v>21</v>
      </c>
      <c r="I3" s="2">
        <v>42775.0</v>
      </c>
    </row>
    <row r="4" ht="12.75" customHeight="1">
      <c r="A4" s="1" t="s">
        <v>22</v>
      </c>
      <c r="B4" s="1" t="s">
        <v>17</v>
      </c>
      <c r="C4" s="1" t="s">
        <v>17</v>
      </c>
      <c r="D4" s="1" t="s">
        <v>12</v>
      </c>
      <c r="E4" s="1" t="s">
        <v>23</v>
      </c>
      <c r="F4" s="1" t="s">
        <v>24</v>
      </c>
      <c r="G4" s="2">
        <v>36331.0</v>
      </c>
      <c r="H4" s="1" t="s">
        <v>25</v>
      </c>
      <c r="I4" s="2">
        <v>42376.0</v>
      </c>
    </row>
    <row r="5" ht="12.75" customHeight="1">
      <c r="A5" s="1" t="s">
        <v>26</v>
      </c>
      <c r="B5" s="1" t="s">
        <v>27</v>
      </c>
      <c r="C5" s="1" t="s">
        <v>28</v>
      </c>
      <c r="D5" s="1" t="s">
        <v>12</v>
      </c>
      <c r="E5" s="1" t="s">
        <v>29</v>
      </c>
      <c r="F5" s="1" t="s">
        <v>30</v>
      </c>
      <c r="G5" s="2">
        <v>35463.0</v>
      </c>
      <c r="H5" s="1" t="s">
        <v>31</v>
      </c>
      <c r="I5" s="2">
        <v>42529.0</v>
      </c>
    </row>
    <row r="6" ht="12.75" customHeight="1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2">
        <v>34571.0</v>
      </c>
      <c r="H6" s="1" t="s">
        <v>38</v>
      </c>
      <c r="I6" s="2">
        <v>42707.0</v>
      </c>
    </row>
    <row r="7" ht="12.75" customHeight="1">
      <c r="A7" s="1" t="s">
        <v>39</v>
      </c>
      <c r="B7" s="1" t="s">
        <v>17</v>
      </c>
      <c r="C7" s="1" t="s">
        <v>17</v>
      </c>
      <c r="D7" s="1" t="s">
        <v>35</v>
      </c>
      <c r="E7" s="1" t="s">
        <v>40</v>
      </c>
      <c r="F7" s="1" t="s">
        <v>41</v>
      </c>
      <c r="G7" s="2">
        <v>29985.0</v>
      </c>
      <c r="H7" s="1" t="s">
        <v>42</v>
      </c>
      <c r="I7" s="2">
        <v>42503.0</v>
      </c>
    </row>
    <row r="8" ht="12.75" customHeight="1">
      <c r="A8" s="1" t="s">
        <v>43</v>
      </c>
      <c r="B8" s="1" t="s">
        <v>17</v>
      </c>
      <c r="C8" s="1" t="s">
        <v>17</v>
      </c>
      <c r="D8" s="1" t="s">
        <v>44</v>
      </c>
      <c r="E8" s="1" t="s">
        <v>45</v>
      </c>
      <c r="F8" s="1" t="s">
        <v>46</v>
      </c>
      <c r="G8" s="2">
        <v>36842.0</v>
      </c>
      <c r="H8" s="1" t="s">
        <v>47</v>
      </c>
      <c r="I8" s="2">
        <v>43072.0</v>
      </c>
    </row>
    <row r="9" ht="12.75" customHeight="1">
      <c r="A9" s="1" t="s">
        <v>48</v>
      </c>
      <c r="B9" s="1" t="s">
        <v>49</v>
      </c>
      <c r="C9" s="1" t="s">
        <v>50</v>
      </c>
      <c r="D9" s="1" t="s">
        <v>12</v>
      </c>
      <c r="E9" s="1" t="s">
        <v>51</v>
      </c>
      <c r="F9" s="1" t="s">
        <v>52</v>
      </c>
      <c r="G9" s="2">
        <v>34290.0</v>
      </c>
      <c r="H9" s="1" t="s">
        <v>53</v>
      </c>
      <c r="I9" s="2">
        <v>42767.0</v>
      </c>
    </row>
    <row r="10" ht="12.75" customHeight="1">
      <c r="A10" s="1" t="s">
        <v>54</v>
      </c>
      <c r="B10" s="1" t="s">
        <v>17</v>
      </c>
      <c r="C10" s="1" t="s">
        <v>17</v>
      </c>
      <c r="D10" s="1" t="s">
        <v>35</v>
      </c>
      <c r="E10" s="1" t="s">
        <v>55</v>
      </c>
      <c r="F10" s="1" t="s">
        <v>56</v>
      </c>
      <c r="G10" s="2">
        <v>27143.0</v>
      </c>
      <c r="H10" s="1" t="s">
        <v>57</v>
      </c>
      <c r="I10" s="2">
        <v>43376.0</v>
      </c>
    </row>
    <row r="11" ht="12.75" customHeight="1">
      <c r="A11" s="1" t="s">
        <v>58</v>
      </c>
      <c r="B11" s="1" t="s">
        <v>17</v>
      </c>
      <c r="C11" s="1" t="s">
        <v>17</v>
      </c>
      <c r="D11" s="1" t="s">
        <v>35</v>
      </c>
      <c r="E11" s="1" t="s">
        <v>59</v>
      </c>
      <c r="F11" s="1" t="s">
        <v>60</v>
      </c>
      <c r="G11" s="2">
        <v>32438.0</v>
      </c>
      <c r="H11" s="1" t="s">
        <v>61</v>
      </c>
      <c r="I11" s="2">
        <v>42999.0</v>
      </c>
    </row>
    <row r="12" ht="12.75" customHeight="1">
      <c r="A12" s="1" t="s">
        <v>62</v>
      </c>
      <c r="B12" s="1" t="s">
        <v>17</v>
      </c>
      <c r="C12" s="1" t="s">
        <v>17</v>
      </c>
      <c r="D12" s="1" t="s">
        <v>12</v>
      </c>
      <c r="E12" s="1" t="s">
        <v>63</v>
      </c>
      <c r="F12" s="1" t="s">
        <v>64</v>
      </c>
      <c r="G12" s="2">
        <v>27044.0</v>
      </c>
      <c r="H12" s="1" t="s">
        <v>65</v>
      </c>
      <c r="I12" s="2">
        <v>43427.0</v>
      </c>
    </row>
    <row r="13" ht="12.75" customHeight="1">
      <c r="A13" s="1" t="s">
        <v>66</v>
      </c>
      <c r="B13" s="1" t="s">
        <v>17</v>
      </c>
      <c r="C13" s="1" t="s">
        <v>17</v>
      </c>
      <c r="D13" s="1" t="s">
        <v>35</v>
      </c>
      <c r="E13" s="1" t="s">
        <v>67</v>
      </c>
      <c r="F13" s="1" t="s">
        <v>68</v>
      </c>
      <c r="G13" s="2">
        <v>37534.0</v>
      </c>
      <c r="H13" s="1" t="s">
        <v>69</v>
      </c>
      <c r="I13" s="2">
        <v>42393.0</v>
      </c>
    </row>
    <row r="14" ht="12.75" customHeight="1">
      <c r="A14" s="1" t="s">
        <v>70</v>
      </c>
      <c r="B14" s="1" t="s">
        <v>17</v>
      </c>
      <c r="C14" s="1" t="s">
        <v>17</v>
      </c>
      <c r="D14" s="1" t="s">
        <v>12</v>
      </c>
      <c r="E14" s="1" t="s">
        <v>71</v>
      </c>
      <c r="F14" s="1" t="s">
        <v>72</v>
      </c>
      <c r="G14" s="2">
        <v>37073.0</v>
      </c>
      <c r="H14" s="1" t="s">
        <v>73</v>
      </c>
      <c r="I14" s="2">
        <v>43442.0</v>
      </c>
    </row>
    <row r="15" ht="12.75" customHeight="1">
      <c r="A15" s="1" t="s">
        <v>74</v>
      </c>
      <c r="B15" s="1" t="s">
        <v>17</v>
      </c>
      <c r="C15" s="1" t="s">
        <v>17</v>
      </c>
      <c r="D15" s="1" t="s">
        <v>12</v>
      </c>
      <c r="E15" s="1" t="s">
        <v>75</v>
      </c>
      <c r="F15" s="1" t="s">
        <v>76</v>
      </c>
      <c r="G15" s="2">
        <v>29673.0</v>
      </c>
      <c r="H15" s="1" t="s">
        <v>77</v>
      </c>
      <c r="I15" s="2">
        <v>43452.0</v>
      </c>
    </row>
    <row r="16" ht="12.75" customHeight="1">
      <c r="A16" s="1" t="s">
        <v>78</v>
      </c>
      <c r="B16" s="1" t="s">
        <v>17</v>
      </c>
      <c r="C16" s="1" t="s">
        <v>17</v>
      </c>
      <c r="D16" s="1" t="s">
        <v>35</v>
      </c>
      <c r="E16" s="1" t="s">
        <v>79</v>
      </c>
      <c r="F16" s="1" t="s">
        <v>80</v>
      </c>
      <c r="G16" s="2">
        <v>27177.0</v>
      </c>
      <c r="H16" s="1" t="s">
        <v>81</v>
      </c>
      <c r="I16" s="2">
        <v>43153.0</v>
      </c>
    </row>
    <row r="17" ht="12.75" customHeight="1">
      <c r="A17" s="1" t="s">
        <v>82</v>
      </c>
      <c r="B17" s="1" t="s">
        <v>17</v>
      </c>
      <c r="C17" s="1" t="s">
        <v>17</v>
      </c>
      <c r="D17" s="1" t="s">
        <v>12</v>
      </c>
      <c r="E17" s="1" t="s">
        <v>83</v>
      </c>
      <c r="F17" s="1" t="s">
        <v>84</v>
      </c>
      <c r="G17" s="2">
        <v>36870.0</v>
      </c>
      <c r="H17" s="1" t="s">
        <v>85</v>
      </c>
      <c r="I17" s="2">
        <v>43120.0</v>
      </c>
    </row>
    <row r="18" ht="12.75" customHeight="1">
      <c r="A18" s="1" t="s">
        <v>86</v>
      </c>
      <c r="B18" s="1" t="s">
        <v>87</v>
      </c>
      <c r="C18" s="1" t="s">
        <v>88</v>
      </c>
      <c r="D18" s="1" t="s">
        <v>35</v>
      </c>
      <c r="E18" s="1" t="s">
        <v>89</v>
      </c>
      <c r="F18" s="1" t="s">
        <v>90</v>
      </c>
      <c r="G18" s="2">
        <v>32310.0</v>
      </c>
      <c r="H18" s="1" t="s">
        <v>91</v>
      </c>
      <c r="I18" s="2">
        <v>42425.0</v>
      </c>
    </row>
    <row r="19" ht="12.75" customHeight="1">
      <c r="A19" s="1" t="s">
        <v>92</v>
      </c>
      <c r="B19" s="1" t="s">
        <v>93</v>
      </c>
      <c r="C19" s="1" t="s">
        <v>94</v>
      </c>
      <c r="D19" s="1" t="s">
        <v>12</v>
      </c>
      <c r="E19" s="1" t="s">
        <v>95</v>
      </c>
      <c r="F19" s="1" t="s">
        <v>96</v>
      </c>
      <c r="G19" s="2">
        <v>37086.0</v>
      </c>
      <c r="H19" s="1" t="s">
        <v>97</v>
      </c>
      <c r="I19" s="2">
        <v>42736.0</v>
      </c>
    </row>
    <row r="20" ht="12.75" customHeight="1">
      <c r="A20" s="1" t="s">
        <v>98</v>
      </c>
      <c r="B20" s="1" t="s">
        <v>17</v>
      </c>
      <c r="C20" s="1" t="s">
        <v>17</v>
      </c>
      <c r="D20" s="1" t="s">
        <v>12</v>
      </c>
      <c r="E20" s="1" t="s">
        <v>99</v>
      </c>
      <c r="F20" s="1" t="s">
        <v>100</v>
      </c>
      <c r="G20" s="2">
        <v>32657.0</v>
      </c>
      <c r="H20" s="1" t="s">
        <v>101</v>
      </c>
      <c r="I20" s="2">
        <v>42746.0</v>
      </c>
    </row>
    <row r="21" ht="12.75" customHeight="1">
      <c r="A21" s="1" t="s">
        <v>102</v>
      </c>
      <c r="B21" s="1" t="s">
        <v>17</v>
      </c>
      <c r="C21" s="1" t="s">
        <v>17</v>
      </c>
      <c r="D21" s="1" t="s">
        <v>35</v>
      </c>
      <c r="E21" s="1" t="s">
        <v>103</v>
      </c>
      <c r="F21" s="1" t="s">
        <v>104</v>
      </c>
      <c r="G21" s="2">
        <v>33050.0</v>
      </c>
      <c r="H21" s="1" t="s">
        <v>105</v>
      </c>
      <c r="I21" s="2">
        <v>42450.0</v>
      </c>
    </row>
    <row r="22" ht="12.75" customHeight="1">
      <c r="A22" s="1" t="s">
        <v>106</v>
      </c>
      <c r="B22" s="1" t="s">
        <v>107</v>
      </c>
      <c r="C22" s="1" t="s">
        <v>108</v>
      </c>
      <c r="D22" s="1" t="s">
        <v>35</v>
      </c>
      <c r="E22" s="1" t="s">
        <v>109</v>
      </c>
      <c r="F22" s="1" t="s">
        <v>110</v>
      </c>
      <c r="G22" s="2">
        <v>37383.0</v>
      </c>
      <c r="H22" s="1" t="s">
        <v>111</v>
      </c>
      <c r="I22" s="2">
        <v>43187.0</v>
      </c>
    </row>
    <row r="23" ht="12.75" customHeight="1">
      <c r="A23" s="1" t="s">
        <v>112</v>
      </c>
      <c r="B23" s="1" t="s">
        <v>17</v>
      </c>
      <c r="C23" s="1" t="s">
        <v>17</v>
      </c>
      <c r="D23" s="1" t="s">
        <v>12</v>
      </c>
      <c r="E23" s="1" t="s">
        <v>113</v>
      </c>
      <c r="F23" s="1" t="s">
        <v>114</v>
      </c>
      <c r="G23" s="2">
        <v>34909.0</v>
      </c>
      <c r="H23" s="1" t="s">
        <v>115</v>
      </c>
      <c r="I23" s="2">
        <v>42864.0</v>
      </c>
    </row>
    <row r="24" ht="12.75" customHeight="1">
      <c r="A24" s="1" t="s">
        <v>116</v>
      </c>
      <c r="B24" s="1" t="s">
        <v>117</v>
      </c>
      <c r="C24" s="1" t="s">
        <v>118</v>
      </c>
      <c r="D24" s="1" t="s">
        <v>35</v>
      </c>
      <c r="E24" s="1" t="s">
        <v>119</v>
      </c>
      <c r="F24" s="1" t="s">
        <v>120</v>
      </c>
      <c r="G24" s="2">
        <v>28692.0</v>
      </c>
      <c r="H24" s="1" t="s">
        <v>121</v>
      </c>
      <c r="I24" s="2">
        <v>43009.0</v>
      </c>
    </row>
    <row r="25" ht="12.75" customHeight="1">
      <c r="A25" s="1" t="s">
        <v>122</v>
      </c>
      <c r="B25" s="1" t="s">
        <v>17</v>
      </c>
      <c r="C25" s="1" t="s">
        <v>17</v>
      </c>
      <c r="D25" s="1" t="s">
        <v>12</v>
      </c>
      <c r="E25" s="1" t="s">
        <v>123</v>
      </c>
      <c r="F25" s="1" t="s">
        <v>124</v>
      </c>
      <c r="G25" s="2">
        <v>33341.0</v>
      </c>
      <c r="H25" s="1" t="s">
        <v>125</v>
      </c>
      <c r="I25" s="2">
        <v>42423.0</v>
      </c>
    </row>
    <row r="26" ht="12.75" customHeight="1">
      <c r="A26" s="1" t="s">
        <v>126</v>
      </c>
      <c r="B26" s="1" t="s">
        <v>17</v>
      </c>
      <c r="C26" s="1" t="s">
        <v>17</v>
      </c>
      <c r="D26" s="1" t="s">
        <v>35</v>
      </c>
      <c r="E26" s="1" t="s">
        <v>127</v>
      </c>
      <c r="F26" s="1" t="s">
        <v>128</v>
      </c>
      <c r="G26" s="2">
        <v>37000.0</v>
      </c>
      <c r="H26" s="1" t="s">
        <v>129</v>
      </c>
      <c r="I26" s="2">
        <v>42753.0</v>
      </c>
    </row>
    <row r="27" ht="12.75" customHeight="1">
      <c r="A27" s="1" t="s">
        <v>130</v>
      </c>
      <c r="B27" s="1" t="s">
        <v>17</v>
      </c>
      <c r="C27" s="1" t="s">
        <v>17</v>
      </c>
      <c r="D27" s="1" t="s">
        <v>12</v>
      </c>
      <c r="E27" s="1" t="s">
        <v>131</v>
      </c>
      <c r="F27" s="1" t="s">
        <v>132</v>
      </c>
      <c r="G27" s="2">
        <v>31232.0</v>
      </c>
      <c r="H27" s="1" t="s">
        <v>133</v>
      </c>
      <c r="I27" s="2">
        <v>42492.0</v>
      </c>
    </row>
    <row r="28" ht="12.75" customHeight="1">
      <c r="A28" s="1" t="s">
        <v>134</v>
      </c>
      <c r="B28" s="1" t="s">
        <v>17</v>
      </c>
      <c r="C28" s="1" t="s">
        <v>17</v>
      </c>
      <c r="D28" s="1" t="s">
        <v>12</v>
      </c>
      <c r="E28" s="1" t="s">
        <v>135</v>
      </c>
      <c r="F28" s="1" t="s">
        <v>136</v>
      </c>
      <c r="G28" s="2">
        <v>30458.0</v>
      </c>
      <c r="H28" s="1" t="s">
        <v>137</v>
      </c>
      <c r="I28" s="2">
        <v>43451.0</v>
      </c>
    </row>
    <row r="29" ht="12.75" customHeight="1">
      <c r="A29" s="1" t="s">
        <v>138</v>
      </c>
      <c r="B29" s="1" t="s">
        <v>139</v>
      </c>
      <c r="C29" s="1" t="s">
        <v>140</v>
      </c>
      <c r="D29" s="1" t="s">
        <v>12</v>
      </c>
      <c r="E29" s="1" t="s">
        <v>141</v>
      </c>
      <c r="F29" s="1" t="s">
        <v>142</v>
      </c>
      <c r="G29" s="2">
        <v>25963.0</v>
      </c>
      <c r="H29" s="1" t="s">
        <v>143</v>
      </c>
      <c r="I29" s="2">
        <v>42883.0</v>
      </c>
    </row>
    <row r="30" ht="12.75" customHeight="1">
      <c r="A30" s="1" t="s">
        <v>144</v>
      </c>
      <c r="B30" s="1" t="s">
        <v>145</v>
      </c>
      <c r="C30" s="1" t="s">
        <v>146</v>
      </c>
      <c r="D30" s="1" t="s">
        <v>35</v>
      </c>
      <c r="E30" s="1" t="s">
        <v>147</v>
      </c>
      <c r="F30" s="1" t="s">
        <v>148</v>
      </c>
      <c r="G30" s="2">
        <v>37147.0</v>
      </c>
      <c r="H30" s="1" t="s">
        <v>149</v>
      </c>
      <c r="I30" s="2">
        <v>42551.0</v>
      </c>
    </row>
    <row r="31" ht="12.75" customHeight="1">
      <c r="A31" s="1" t="s">
        <v>150</v>
      </c>
      <c r="B31" s="1" t="s">
        <v>151</v>
      </c>
      <c r="C31" s="1" t="s">
        <v>94</v>
      </c>
      <c r="D31" s="1" t="s">
        <v>44</v>
      </c>
      <c r="E31" s="1" t="s">
        <v>152</v>
      </c>
      <c r="F31" s="1" t="s">
        <v>153</v>
      </c>
      <c r="G31" s="2">
        <v>26576.0</v>
      </c>
      <c r="H31" s="1" t="s">
        <v>154</v>
      </c>
      <c r="I31" s="2">
        <v>43386.0</v>
      </c>
    </row>
    <row r="32" ht="12.75" customHeight="1">
      <c r="A32" s="1" t="s">
        <v>155</v>
      </c>
      <c r="B32" s="1" t="s">
        <v>156</v>
      </c>
      <c r="C32" s="1" t="s">
        <v>157</v>
      </c>
      <c r="D32" s="1" t="s">
        <v>18</v>
      </c>
      <c r="E32" s="1" t="s">
        <v>158</v>
      </c>
      <c r="F32" s="1" t="s">
        <v>159</v>
      </c>
      <c r="G32" s="2">
        <v>28140.0</v>
      </c>
      <c r="H32" s="1" t="s">
        <v>160</v>
      </c>
      <c r="I32" s="2">
        <v>42559.0</v>
      </c>
    </row>
    <row r="33" ht="12.75" customHeight="1">
      <c r="A33" s="1" t="s">
        <v>161</v>
      </c>
      <c r="B33" s="1" t="s">
        <v>17</v>
      </c>
      <c r="C33" s="1" t="s">
        <v>17</v>
      </c>
      <c r="D33" s="1" t="s">
        <v>35</v>
      </c>
      <c r="E33" s="1" t="s">
        <v>162</v>
      </c>
      <c r="F33" s="1" t="s">
        <v>163</v>
      </c>
      <c r="G33" s="2">
        <v>35780.0</v>
      </c>
      <c r="H33" s="1" t="s">
        <v>164</v>
      </c>
      <c r="I33" s="2">
        <v>42556.0</v>
      </c>
    </row>
    <row r="34" ht="12.75" customHeight="1">
      <c r="A34" s="1" t="s">
        <v>165</v>
      </c>
      <c r="B34" s="1" t="s">
        <v>17</v>
      </c>
      <c r="C34" s="1" t="s">
        <v>17</v>
      </c>
      <c r="D34" s="1" t="s">
        <v>12</v>
      </c>
      <c r="E34" s="1" t="s">
        <v>166</v>
      </c>
      <c r="F34" s="1" t="s">
        <v>167</v>
      </c>
      <c r="G34" s="2">
        <v>33445.0</v>
      </c>
      <c r="H34" s="1" t="s">
        <v>168</v>
      </c>
      <c r="I34" s="2">
        <v>43167.0</v>
      </c>
    </row>
    <row r="35" ht="12.75" customHeight="1">
      <c r="A35" s="1" t="s">
        <v>169</v>
      </c>
      <c r="B35" s="1" t="s">
        <v>170</v>
      </c>
      <c r="C35" s="1" t="s">
        <v>171</v>
      </c>
      <c r="D35" s="1" t="s">
        <v>18</v>
      </c>
      <c r="E35" s="1" t="s">
        <v>172</v>
      </c>
      <c r="F35" s="1" t="s">
        <v>173</v>
      </c>
      <c r="G35" s="2">
        <v>36935.0</v>
      </c>
      <c r="H35" s="1" t="s">
        <v>61</v>
      </c>
      <c r="I35" s="2">
        <v>42586.0</v>
      </c>
    </row>
    <row r="36" ht="12.75" customHeight="1">
      <c r="A36" s="1" t="s">
        <v>174</v>
      </c>
      <c r="B36" s="1" t="s">
        <v>175</v>
      </c>
      <c r="C36" s="1" t="s">
        <v>176</v>
      </c>
      <c r="D36" s="1" t="s">
        <v>12</v>
      </c>
      <c r="E36" s="1" t="s">
        <v>177</v>
      </c>
      <c r="F36" s="1" t="s">
        <v>178</v>
      </c>
      <c r="G36" s="2">
        <v>32200.0</v>
      </c>
      <c r="H36" s="1" t="s">
        <v>179</v>
      </c>
      <c r="I36" s="2">
        <v>42650.0</v>
      </c>
    </row>
    <row r="37" ht="12.75" customHeight="1">
      <c r="A37" s="1" t="s">
        <v>180</v>
      </c>
      <c r="B37" s="1" t="s">
        <v>181</v>
      </c>
      <c r="C37" s="1" t="s">
        <v>182</v>
      </c>
      <c r="D37" s="1" t="s">
        <v>44</v>
      </c>
      <c r="E37" s="1" t="s">
        <v>183</v>
      </c>
      <c r="F37" s="1" t="s">
        <v>184</v>
      </c>
      <c r="G37" s="2">
        <v>35043.0</v>
      </c>
      <c r="H37" s="1" t="s">
        <v>185</v>
      </c>
      <c r="I37" s="2">
        <v>43059.0</v>
      </c>
    </row>
    <row r="38" ht="12.75" customHeight="1">
      <c r="A38" s="1" t="s">
        <v>186</v>
      </c>
      <c r="B38" s="1" t="s">
        <v>187</v>
      </c>
      <c r="C38" s="1" t="s">
        <v>188</v>
      </c>
      <c r="D38" s="1" t="s">
        <v>35</v>
      </c>
      <c r="E38" s="1" t="s">
        <v>189</v>
      </c>
      <c r="F38" s="1" t="s">
        <v>190</v>
      </c>
      <c r="G38" s="2">
        <v>36748.0</v>
      </c>
      <c r="H38" s="1" t="s">
        <v>191</v>
      </c>
      <c r="I38" s="2">
        <v>43103.0</v>
      </c>
    </row>
    <row r="39" ht="12.75" customHeight="1">
      <c r="A39" s="1" t="s">
        <v>192</v>
      </c>
      <c r="B39" s="1" t="s">
        <v>193</v>
      </c>
      <c r="C39" s="1" t="s">
        <v>194</v>
      </c>
      <c r="D39" s="1" t="s">
        <v>35</v>
      </c>
      <c r="E39" s="1" t="s">
        <v>195</v>
      </c>
      <c r="F39" s="1" t="s">
        <v>196</v>
      </c>
      <c r="G39" s="2">
        <v>25725.0</v>
      </c>
      <c r="H39" s="1" t="s">
        <v>197</v>
      </c>
      <c r="I39" s="2">
        <v>43005.0</v>
      </c>
    </row>
    <row r="40" ht="12.75" customHeight="1">
      <c r="A40" s="1" t="s">
        <v>198</v>
      </c>
      <c r="B40" s="1" t="s">
        <v>17</v>
      </c>
      <c r="C40" s="1" t="s">
        <v>17</v>
      </c>
      <c r="D40" s="1" t="s">
        <v>35</v>
      </c>
      <c r="E40" s="1" t="s">
        <v>199</v>
      </c>
      <c r="F40" s="1" t="s">
        <v>200</v>
      </c>
      <c r="G40" s="2">
        <v>29654.0</v>
      </c>
      <c r="H40" s="1" t="s">
        <v>201</v>
      </c>
      <c r="I40" s="2">
        <v>42397.0</v>
      </c>
    </row>
    <row r="41" ht="12.75" customHeight="1">
      <c r="A41" s="1" t="s">
        <v>202</v>
      </c>
      <c r="B41" s="1" t="s">
        <v>203</v>
      </c>
      <c r="C41" s="1" t="s">
        <v>204</v>
      </c>
      <c r="D41" s="1" t="s">
        <v>12</v>
      </c>
      <c r="E41" s="1" t="s">
        <v>205</v>
      </c>
      <c r="F41" s="1" t="s">
        <v>206</v>
      </c>
      <c r="G41" s="2">
        <v>27144.0</v>
      </c>
      <c r="H41" s="1" t="s">
        <v>207</v>
      </c>
      <c r="I41" s="2">
        <v>42805.0</v>
      </c>
    </row>
    <row r="42" ht="12.75" customHeight="1">
      <c r="A42" s="1" t="s">
        <v>208</v>
      </c>
      <c r="B42" s="1" t="s">
        <v>209</v>
      </c>
      <c r="C42" s="1" t="s">
        <v>210</v>
      </c>
      <c r="D42" s="1" t="s">
        <v>12</v>
      </c>
      <c r="E42" s="1" t="s">
        <v>211</v>
      </c>
      <c r="F42" s="1" t="s">
        <v>212</v>
      </c>
      <c r="G42" s="2">
        <v>30669.0</v>
      </c>
      <c r="H42" s="1" t="s">
        <v>213</v>
      </c>
      <c r="I42" s="2">
        <v>43196.0</v>
      </c>
    </row>
    <row r="43" ht="12.75" customHeight="1">
      <c r="A43" s="1" t="s">
        <v>214</v>
      </c>
      <c r="B43" s="1" t="s">
        <v>215</v>
      </c>
      <c r="C43" s="1" t="s">
        <v>204</v>
      </c>
      <c r="D43" s="1" t="s">
        <v>12</v>
      </c>
      <c r="E43" s="1" t="s">
        <v>216</v>
      </c>
      <c r="F43" s="1" t="s">
        <v>217</v>
      </c>
      <c r="G43" s="2">
        <v>27797.0</v>
      </c>
      <c r="H43" s="1" t="s">
        <v>218</v>
      </c>
      <c r="I43" s="2">
        <v>42934.0</v>
      </c>
    </row>
    <row r="44" ht="12.75" customHeight="1">
      <c r="A44" s="1" t="s">
        <v>219</v>
      </c>
      <c r="B44" s="1" t="s">
        <v>17</v>
      </c>
      <c r="C44" s="1" t="s">
        <v>17</v>
      </c>
      <c r="D44" s="1" t="s">
        <v>35</v>
      </c>
      <c r="E44" s="1" t="s">
        <v>220</v>
      </c>
      <c r="F44" s="1" t="s">
        <v>221</v>
      </c>
      <c r="G44" s="2">
        <v>26506.0</v>
      </c>
      <c r="H44" s="1" t="s">
        <v>222</v>
      </c>
      <c r="I44" s="2">
        <v>42900.0</v>
      </c>
    </row>
    <row r="45" ht="12.75" customHeight="1">
      <c r="A45" s="1" t="s">
        <v>223</v>
      </c>
      <c r="B45" s="1" t="s">
        <v>224</v>
      </c>
      <c r="C45" s="1" t="s">
        <v>225</v>
      </c>
      <c r="D45" s="1" t="s">
        <v>12</v>
      </c>
      <c r="E45" s="1" t="s">
        <v>226</v>
      </c>
      <c r="F45" s="1" t="s">
        <v>227</v>
      </c>
      <c r="G45" s="2">
        <v>28555.0</v>
      </c>
      <c r="H45" s="1" t="s">
        <v>228</v>
      </c>
      <c r="I45" s="2">
        <v>43145.0</v>
      </c>
    </row>
    <row r="46" ht="12.75" customHeight="1">
      <c r="A46" s="1" t="s">
        <v>229</v>
      </c>
      <c r="B46" s="1" t="s">
        <v>17</v>
      </c>
      <c r="C46" s="1" t="s">
        <v>17</v>
      </c>
      <c r="D46" s="1" t="s">
        <v>35</v>
      </c>
      <c r="E46" s="1" t="s">
        <v>230</v>
      </c>
      <c r="F46" s="1" t="s">
        <v>231</v>
      </c>
      <c r="G46" s="2">
        <v>28910.0</v>
      </c>
      <c r="H46" s="1" t="s">
        <v>232</v>
      </c>
      <c r="I46" s="2">
        <v>42690.0</v>
      </c>
    </row>
    <row r="47" ht="12.75" customHeight="1">
      <c r="A47" s="1" t="s">
        <v>233</v>
      </c>
      <c r="B47" s="1" t="s">
        <v>234</v>
      </c>
      <c r="C47" s="1" t="s">
        <v>235</v>
      </c>
      <c r="D47" s="1" t="s">
        <v>12</v>
      </c>
      <c r="E47" s="1" t="s">
        <v>236</v>
      </c>
      <c r="F47" s="1" t="s">
        <v>237</v>
      </c>
      <c r="G47" s="2">
        <v>26646.0</v>
      </c>
      <c r="H47" s="1" t="s">
        <v>238</v>
      </c>
      <c r="I47" s="2">
        <v>42967.0</v>
      </c>
    </row>
    <row r="48" ht="12.75" customHeight="1">
      <c r="A48" s="1" t="s">
        <v>239</v>
      </c>
      <c r="B48" s="1" t="s">
        <v>17</v>
      </c>
      <c r="C48" s="1" t="s">
        <v>17</v>
      </c>
      <c r="D48" s="1" t="s">
        <v>35</v>
      </c>
      <c r="E48" s="1" t="s">
        <v>240</v>
      </c>
      <c r="F48" s="1" t="s">
        <v>241</v>
      </c>
      <c r="G48" s="2">
        <v>26756.0</v>
      </c>
      <c r="H48" s="1" t="s">
        <v>242</v>
      </c>
      <c r="I48" s="2">
        <v>42512.0</v>
      </c>
    </row>
    <row r="49" ht="12.75" customHeight="1">
      <c r="A49" s="1" t="s">
        <v>243</v>
      </c>
      <c r="B49" s="1" t="s">
        <v>244</v>
      </c>
      <c r="C49" s="1" t="s">
        <v>245</v>
      </c>
      <c r="D49" s="1" t="s">
        <v>35</v>
      </c>
      <c r="E49" s="1" t="s">
        <v>246</v>
      </c>
      <c r="F49" s="1" t="s">
        <v>247</v>
      </c>
      <c r="G49" s="2">
        <v>36221.0</v>
      </c>
      <c r="H49" s="1" t="s">
        <v>248</v>
      </c>
      <c r="I49" s="2">
        <v>43132.0</v>
      </c>
    </row>
    <row r="50" ht="12.75" customHeight="1">
      <c r="A50" s="1" t="s">
        <v>249</v>
      </c>
      <c r="B50" s="1" t="s">
        <v>17</v>
      </c>
      <c r="C50" s="1" t="s">
        <v>17</v>
      </c>
      <c r="D50" s="1" t="s">
        <v>12</v>
      </c>
      <c r="E50" s="1" t="s">
        <v>250</v>
      </c>
      <c r="F50" s="1" t="s">
        <v>251</v>
      </c>
      <c r="G50" s="2">
        <v>28486.0</v>
      </c>
      <c r="H50" s="1" t="s">
        <v>252</v>
      </c>
      <c r="I50" s="2">
        <v>42487.0</v>
      </c>
    </row>
    <row r="51" ht="12.75" customHeight="1">
      <c r="A51" s="1" t="s">
        <v>253</v>
      </c>
      <c r="B51" s="1" t="s">
        <v>254</v>
      </c>
      <c r="C51" s="1" t="s">
        <v>255</v>
      </c>
      <c r="D51" s="1" t="s">
        <v>12</v>
      </c>
      <c r="E51" s="1" t="s">
        <v>256</v>
      </c>
      <c r="F51" s="1" t="s">
        <v>257</v>
      </c>
      <c r="G51" s="2">
        <v>33408.0</v>
      </c>
      <c r="H51" s="1" t="s">
        <v>258</v>
      </c>
      <c r="I51" s="2">
        <v>43276.0</v>
      </c>
    </row>
    <row r="52" ht="12.75" customHeight="1">
      <c r="A52" s="1" t="s">
        <v>259</v>
      </c>
      <c r="B52" s="1" t="s">
        <v>17</v>
      </c>
      <c r="C52" s="1" t="s">
        <v>17</v>
      </c>
      <c r="D52" s="1" t="s">
        <v>12</v>
      </c>
      <c r="E52" s="1" t="s">
        <v>260</v>
      </c>
      <c r="F52" s="1" t="s">
        <v>261</v>
      </c>
      <c r="G52" s="2">
        <v>27907.0</v>
      </c>
      <c r="H52" s="1" t="s">
        <v>262</v>
      </c>
      <c r="I52" s="2">
        <v>42860.0</v>
      </c>
    </row>
    <row r="53" ht="12.75" customHeight="1">
      <c r="A53" s="1" t="s">
        <v>263</v>
      </c>
      <c r="B53" s="1" t="s">
        <v>17</v>
      </c>
      <c r="C53" s="1" t="s">
        <v>17</v>
      </c>
      <c r="D53" s="1" t="s">
        <v>12</v>
      </c>
      <c r="E53" s="1" t="s">
        <v>264</v>
      </c>
      <c r="F53" s="1" t="s">
        <v>265</v>
      </c>
      <c r="G53" s="2">
        <v>28839.0</v>
      </c>
      <c r="H53" s="1" t="s">
        <v>266</v>
      </c>
      <c r="I53" s="2">
        <v>42511.0</v>
      </c>
    </row>
    <row r="54" ht="12.75" customHeight="1">
      <c r="A54" s="1" t="s">
        <v>267</v>
      </c>
      <c r="B54" s="1" t="s">
        <v>268</v>
      </c>
      <c r="C54" s="1" t="s">
        <v>157</v>
      </c>
      <c r="D54" s="1" t="s">
        <v>18</v>
      </c>
      <c r="E54" s="1" t="s">
        <v>269</v>
      </c>
      <c r="F54" s="1" t="s">
        <v>270</v>
      </c>
      <c r="G54" s="2">
        <v>36204.0</v>
      </c>
      <c r="H54" s="1" t="s">
        <v>271</v>
      </c>
      <c r="I54" s="2">
        <v>43081.0</v>
      </c>
    </row>
    <row r="55" ht="12.75" customHeight="1">
      <c r="A55" s="1" t="s">
        <v>272</v>
      </c>
      <c r="B55" s="1" t="s">
        <v>17</v>
      </c>
      <c r="C55" s="1" t="s">
        <v>17</v>
      </c>
      <c r="D55" s="1" t="s">
        <v>35</v>
      </c>
      <c r="E55" s="1" t="s">
        <v>273</v>
      </c>
      <c r="F55" s="1" t="s">
        <v>274</v>
      </c>
      <c r="G55" s="2">
        <v>30974.0</v>
      </c>
      <c r="H55" s="1" t="s">
        <v>275</v>
      </c>
      <c r="I55" s="2">
        <v>43158.0</v>
      </c>
    </row>
    <row r="56" ht="12.75" customHeight="1">
      <c r="A56" s="1" t="s">
        <v>276</v>
      </c>
      <c r="B56" s="1" t="s">
        <v>277</v>
      </c>
      <c r="C56" s="1" t="s">
        <v>278</v>
      </c>
      <c r="D56" s="1" t="s">
        <v>12</v>
      </c>
      <c r="E56" s="1" t="s">
        <v>279</v>
      </c>
      <c r="F56" s="1" t="s">
        <v>280</v>
      </c>
      <c r="G56" s="2">
        <v>27412.0</v>
      </c>
      <c r="H56" s="1" t="s">
        <v>281</v>
      </c>
      <c r="I56" s="2">
        <v>42570.0</v>
      </c>
    </row>
    <row r="57" ht="12.75" customHeight="1">
      <c r="A57" s="1" t="s">
        <v>282</v>
      </c>
      <c r="B57" s="1" t="s">
        <v>17</v>
      </c>
      <c r="C57" s="1" t="s">
        <v>17</v>
      </c>
      <c r="D57" s="1" t="s">
        <v>35</v>
      </c>
      <c r="E57" s="1" t="s">
        <v>283</v>
      </c>
      <c r="F57" s="1" t="s">
        <v>284</v>
      </c>
      <c r="G57" s="2">
        <v>28864.0</v>
      </c>
      <c r="H57" s="1" t="s">
        <v>285</v>
      </c>
      <c r="I57" s="2">
        <v>43304.0</v>
      </c>
    </row>
    <row r="58" ht="12.75" customHeight="1">
      <c r="A58" s="1" t="s">
        <v>286</v>
      </c>
      <c r="B58" s="1" t="s">
        <v>17</v>
      </c>
      <c r="C58" s="1" t="s">
        <v>17</v>
      </c>
      <c r="D58" s="1" t="s">
        <v>35</v>
      </c>
      <c r="E58" s="1" t="s">
        <v>287</v>
      </c>
      <c r="F58" s="1" t="s">
        <v>288</v>
      </c>
      <c r="G58" s="2">
        <v>33697.0</v>
      </c>
      <c r="H58" s="1" t="s">
        <v>289</v>
      </c>
      <c r="I58" s="2">
        <v>43428.0</v>
      </c>
    </row>
    <row r="59" ht="12.75" customHeight="1">
      <c r="A59" s="1" t="s">
        <v>290</v>
      </c>
      <c r="B59" s="1" t="s">
        <v>17</v>
      </c>
      <c r="C59" s="1" t="s">
        <v>17</v>
      </c>
      <c r="D59" s="1" t="s">
        <v>35</v>
      </c>
      <c r="E59" s="1" t="s">
        <v>291</v>
      </c>
      <c r="F59" s="1" t="s">
        <v>292</v>
      </c>
      <c r="G59" s="2">
        <v>34291.0</v>
      </c>
      <c r="H59" s="1" t="s">
        <v>293</v>
      </c>
      <c r="I59" s="2">
        <v>42568.0</v>
      </c>
    </row>
    <row r="60" ht="12.75" customHeight="1">
      <c r="A60" s="1" t="s">
        <v>294</v>
      </c>
      <c r="B60" s="1" t="s">
        <v>17</v>
      </c>
      <c r="C60" s="1" t="s">
        <v>17</v>
      </c>
      <c r="D60" s="1" t="s">
        <v>12</v>
      </c>
      <c r="E60" s="1" t="s">
        <v>295</v>
      </c>
      <c r="F60" s="1" t="s">
        <v>296</v>
      </c>
      <c r="G60" s="2">
        <v>35250.0</v>
      </c>
      <c r="H60" s="1" t="s">
        <v>297</v>
      </c>
      <c r="I60" s="2">
        <v>42411.0</v>
      </c>
    </row>
    <row r="61" ht="12.75" customHeight="1">
      <c r="A61" s="1" t="s">
        <v>298</v>
      </c>
      <c r="B61" s="1" t="s">
        <v>17</v>
      </c>
      <c r="C61" s="1" t="s">
        <v>17</v>
      </c>
      <c r="D61" s="1" t="s">
        <v>35</v>
      </c>
      <c r="E61" s="1" t="s">
        <v>299</v>
      </c>
      <c r="F61" s="1" t="s">
        <v>300</v>
      </c>
      <c r="G61" s="2">
        <v>28859.0</v>
      </c>
      <c r="H61" s="1" t="s">
        <v>301</v>
      </c>
      <c r="I61" s="2">
        <v>42656.0</v>
      </c>
    </row>
    <row r="62" ht="12.75" customHeight="1">
      <c r="A62" s="1" t="s">
        <v>302</v>
      </c>
      <c r="B62" s="1" t="s">
        <v>303</v>
      </c>
      <c r="C62" s="1" t="s">
        <v>304</v>
      </c>
      <c r="D62" s="1" t="s">
        <v>44</v>
      </c>
      <c r="E62" s="1" t="s">
        <v>305</v>
      </c>
      <c r="F62" s="1" t="s">
        <v>306</v>
      </c>
      <c r="G62" s="2">
        <v>25733.0</v>
      </c>
      <c r="H62" s="1" t="s">
        <v>307</v>
      </c>
      <c r="I62" s="2">
        <v>42627.0</v>
      </c>
    </row>
    <row r="63" ht="12.75" customHeight="1">
      <c r="A63" s="1" t="s">
        <v>308</v>
      </c>
      <c r="B63" s="1" t="s">
        <v>17</v>
      </c>
      <c r="C63" s="1" t="s">
        <v>17</v>
      </c>
      <c r="D63" s="1" t="s">
        <v>12</v>
      </c>
      <c r="E63" s="1" t="s">
        <v>309</v>
      </c>
      <c r="F63" s="1" t="s">
        <v>310</v>
      </c>
      <c r="G63" s="2">
        <v>36075.0</v>
      </c>
      <c r="H63" s="1" t="s">
        <v>311</v>
      </c>
      <c r="I63" s="2">
        <v>43049.0</v>
      </c>
    </row>
    <row r="64" ht="12.75" customHeight="1">
      <c r="A64" s="1" t="s">
        <v>312</v>
      </c>
      <c r="B64" s="1" t="s">
        <v>313</v>
      </c>
      <c r="C64" s="1" t="s">
        <v>194</v>
      </c>
      <c r="D64" s="1" t="s">
        <v>18</v>
      </c>
      <c r="E64" s="1" t="s">
        <v>314</v>
      </c>
      <c r="F64" s="1" t="s">
        <v>315</v>
      </c>
      <c r="G64" s="2">
        <v>26163.0</v>
      </c>
      <c r="H64" s="1" t="s">
        <v>316</v>
      </c>
      <c r="I64" s="2">
        <v>42951.0</v>
      </c>
    </row>
    <row r="65" ht="12.75" customHeight="1">
      <c r="A65" s="1" t="s">
        <v>317</v>
      </c>
      <c r="B65" s="1" t="s">
        <v>318</v>
      </c>
      <c r="C65" s="1" t="s">
        <v>319</v>
      </c>
      <c r="D65" s="1" t="s">
        <v>12</v>
      </c>
      <c r="E65" s="1" t="s">
        <v>320</v>
      </c>
      <c r="F65" s="1" t="s">
        <v>321</v>
      </c>
      <c r="G65" s="2">
        <v>34688.0</v>
      </c>
      <c r="H65" s="1" t="s">
        <v>322</v>
      </c>
      <c r="I65" s="2">
        <v>42477.0</v>
      </c>
    </row>
    <row r="66" ht="12.75" customHeight="1">
      <c r="A66" s="1" t="s">
        <v>323</v>
      </c>
      <c r="B66" s="1" t="s">
        <v>324</v>
      </c>
      <c r="C66" s="1" t="s">
        <v>325</v>
      </c>
      <c r="D66" s="1" t="s">
        <v>12</v>
      </c>
      <c r="E66" s="1" t="s">
        <v>326</v>
      </c>
      <c r="F66" s="1" t="s">
        <v>327</v>
      </c>
      <c r="G66" s="2">
        <v>36651.0</v>
      </c>
      <c r="H66" s="1" t="s">
        <v>328</v>
      </c>
      <c r="I66" s="2">
        <v>43020.0</v>
      </c>
    </row>
    <row r="67" ht="12.75" customHeight="1">
      <c r="A67" s="1" t="s">
        <v>329</v>
      </c>
      <c r="B67" s="1" t="s">
        <v>330</v>
      </c>
      <c r="C67" s="1" t="s">
        <v>331</v>
      </c>
      <c r="D67" s="1" t="s">
        <v>35</v>
      </c>
      <c r="E67" s="1" t="s">
        <v>332</v>
      </c>
      <c r="F67" s="1" t="s">
        <v>333</v>
      </c>
      <c r="G67" s="2">
        <v>32566.0</v>
      </c>
      <c r="H67" s="1" t="s">
        <v>334</v>
      </c>
      <c r="I67" s="2">
        <v>42765.0</v>
      </c>
    </row>
    <row r="68" ht="12.75" customHeight="1">
      <c r="A68" s="1" t="s">
        <v>335</v>
      </c>
      <c r="B68" s="1" t="s">
        <v>336</v>
      </c>
      <c r="C68" s="1" t="s">
        <v>337</v>
      </c>
      <c r="D68" s="1" t="s">
        <v>12</v>
      </c>
      <c r="E68" s="1" t="s">
        <v>338</v>
      </c>
      <c r="F68" s="1" t="s">
        <v>339</v>
      </c>
      <c r="G68" s="2">
        <v>34339.0</v>
      </c>
      <c r="H68" s="1" t="s">
        <v>340</v>
      </c>
      <c r="I68" s="2">
        <v>42862.0</v>
      </c>
    </row>
    <row r="69" ht="12.75" customHeight="1">
      <c r="A69" s="1" t="s">
        <v>341</v>
      </c>
      <c r="B69" s="1" t="s">
        <v>17</v>
      </c>
      <c r="C69" s="1" t="s">
        <v>17</v>
      </c>
      <c r="D69" s="1" t="s">
        <v>12</v>
      </c>
      <c r="E69" s="1" t="s">
        <v>342</v>
      </c>
      <c r="F69" s="1" t="s">
        <v>343</v>
      </c>
      <c r="G69" s="2">
        <v>28194.0</v>
      </c>
      <c r="H69" s="1" t="s">
        <v>344</v>
      </c>
      <c r="I69" s="2">
        <v>42737.0</v>
      </c>
    </row>
    <row r="70" ht="12.75" customHeight="1">
      <c r="A70" s="1" t="s">
        <v>345</v>
      </c>
      <c r="B70" s="1" t="s">
        <v>17</v>
      </c>
      <c r="C70" s="1" t="s">
        <v>17</v>
      </c>
      <c r="D70" s="1" t="s">
        <v>18</v>
      </c>
      <c r="E70" s="1" t="s">
        <v>346</v>
      </c>
      <c r="F70" s="1" t="s">
        <v>347</v>
      </c>
      <c r="G70" s="2">
        <v>28246.0</v>
      </c>
      <c r="H70" s="1" t="s">
        <v>348</v>
      </c>
      <c r="I70" s="2">
        <v>42984.0</v>
      </c>
    </row>
    <row r="71" ht="12.75" customHeight="1">
      <c r="A71" s="1" t="s">
        <v>349</v>
      </c>
      <c r="B71" s="1" t="s">
        <v>17</v>
      </c>
      <c r="C71" s="1" t="s">
        <v>17</v>
      </c>
      <c r="D71" s="1" t="s">
        <v>35</v>
      </c>
      <c r="E71" s="1" t="s">
        <v>350</v>
      </c>
      <c r="F71" s="1" t="s">
        <v>351</v>
      </c>
      <c r="G71" s="2">
        <v>27654.0</v>
      </c>
      <c r="H71" s="1" t="s">
        <v>352</v>
      </c>
      <c r="I71" s="2">
        <v>43428.0</v>
      </c>
    </row>
    <row r="72" ht="12.75" customHeight="1">
      <c r="A72" s="1" t="s">
        <v>353</v>
      </c>
      <c r="B72" s="1" t="s">
        <v>17</v>
      </c>
      <c r="C72" s="1" t="s">
        <v>17</v>
      </c>
      <c r="D72" s="1" t="s">
        <v>44</v>
      </c>
      <c r="E72" s="1" t="s">
        <v>354</v>
      </c>
      <c r="F72" s="1" t="s">
        <v>355</v>
      </c>
      <c r="G72" s="2">
        <v>34220.0</v>
      </c>
      <c r="H72" s="1" t="s">
        <v>356</v>
      </c>
      <c r="I72" s="2">
        <v>42516.0</v>
      </c>
    </row>
    <row r="73" ht="12.75" customHeight="1">
      <c r="A73" s="1" t="s">
        <v>357</v>
      </c>
      <c r="B73" s="1" t="s">
        <v>358</v>
      </c>
      <c r="C73" s="1" t="s">
        <v>359</v>
      </c>
      <c r="D73" s="1" t="s">
        <v>12</v>
      </c>
      <c r="E73" s="1" t="s">
        <v>360</v>
      </c>
      <c r="F73" s="1" t="s">
        <v>361</v>
      </c>
      <c r="G73" s="2">
        <v>27677.0</v>
      </c>
      <c r="H73" s="1" t="s">
        <v>362</v>
      </c>
      <c r="I73" s="2">
        <v>43095.0</v>
      </c>
    </row>
    <row r="74" ht="12.75" customHeight="1">
      <c r="A74" s="1" t="s">
        <v>363</v>
      </c>
      <c r="B74" s="1" t="s">
        <v>364</v>
      </c>
      <c r="C74" s="1" t="s">
        <v>365</v>
      </c>
      <c r="D74" s="1" t="s">
        <v>44</v>
      </c>
      <c r="E74" s="1" t="s">
        <v>366</v>
      </c>
      <c r="F74" s="1" t="s">
        <v>367</v>
      </c>
      <c r="G74" s="2">
        <v>31055.0</v>
      </c>
      <c r="H74" s="1" t="s">
        <v>368</v>
      </c>
      <c r="I74" s="2">
        <v>43272.0</v>
      </c>
    </row>
    <row r="75" ht="12.75" customHeight="1">
      <c r="A75" s="1" t="s">
        <v>369</v>
      </c>
      <c r="B75" s="1" t="s">
        <v>370</v>
      </c>
      <c r="C75" s="1" t="s">
        <v>371</v>
      </c>
      <c r="D75" s="1" t="s">
        <v>12</v>
      </c>
      <c r="E75" s="1" t="s">
        <v>372</v>
      </c>
      <c r="F75" s="1" t="s">
        <v>373</v>
      </c>
      <c r="G75" s="2">
        <v>30931.0</v>
      </c>
      <c r="H75" s="1" t="s">
        <v>374</v>
      </c>
      <c r="I75" s="2">
        <v>42570.0</v>
      </c>
    </row>
    <row r="76" ht="12.75" customHeight="1">
      <c r="A76" s="1" t="s">
        <v>375</v>
      </c>
      <c r="B76" s="1" t="s">
        <v>376</v>
      </c>
      <c r="C76" s="1" t="s">
        <v>377</v>
      </c>
      <c r="D76" s="1" t="s">
        <v>18</v>
      </c>
      <c r="E76" s="1" t="s">
        <v>378</v>
      </c>
      <c r="F76" s="1" t="s">
        <v>379</v>
      </c>
      <c r="G76" s="2">
        <v>31888.0</v>
      </c>
      <c r="H76" s="1" t="s">
        <v>380</v>
      </c>
      <c r="I76" s="2">
        <v>43328.0</v>
      </c>
    </row>
    <row r="77" ht="12.75" customHeight="1">
      <c r="A77" s="1" t="s">
        <v>381</v>
      </c>
      <c r="B77" s="1" t="s">
        <v>382</v>
      </c>
      <c r="C77" s="1" t="s">
        <v>383</v>
      </c>
      <c r="D77" s="1" t="s">
        <v>12</v>
      </c>
      <c r="E77" s="1" t="s">
        <v>384</v>
      </c>
      <c r="F77" s="1" t="s">
        <v>385</v>
      </c>
      <c r="G77" s="2">
        <v>30532.0</v>
      </c>
      <c r="H77" s="1" t="s">
        <v>386</v>
      </c>
      <c r="I77" s="2">
        <v>43177.0</v>
      </c>
    </row>
    <row r="78" ht="12.75" customHeight="1">
      <c r="A78" s="1" t="s">
        <v>387</v>
      </c>
      <c r="B78" s="1" t="s">
        <v>388</v>
      </c>
      <c r="C78" s="1" t="s">
        <v>182</v>
      </c>
      <c r="D78" s="1" t="s">
        <v>12</v>
      </c>
      <c r="E78" s="1" t="s">
        <v>389</v>
      </c>
      <c r="F78" s="1" t="s">
        <v>390</v>
      </c>
      <c r="G78" s="2">
        <v>27730.0</v>
      </c>
      <c r="H78" s="1" t="s">
        <v>391</v>
      </c>
      <c r="I78" s="2">
        <v>43199.0</v>
      </c>
    </row>
    <row r="79" ht="12.75" customHeight="1">
      <c r="A79" s="1" t="s">
        <v>392</v>
      </c>
      <c r="B79" s="1" t="s">
        <v>393</v>
      </c>
      <c r="C79" s="1" t="s">
        <v>394</v>
      </c>
      <c r="D79" s="1" t="s">
        <v>12</v>
      </c>
      <c r="E79" s="1" t="s">
        <v>395</v>
      </c>
      <c r="F79" s="1" t="s">
        <v>396</v>
      </c>
      <c r="G79" s="2">
        <v>35623.0</v>
      </c>
      <c r="H79" s="1" t="s">
        <v>397</v>
      </c>
      <c r="I79" s="2">
        <v>43380.0</v>
      </c>
    </row>
    <row r="80" ht="12.75" customHeight="1">
      <c r="A80" s="1" t="s">
        <v>398</v>
      </c>
      <c r="B80" s="1" t="s">
        <v>107</v>
      </c>
      <c r="C80" s="1" t="s">
        <v>399</v>
      </c>
      <c r="D80" s="1" t="s">
        <v>35</v>
      </c>
      <c r="E80" s="1" t="s">
        <v>400</v>
      </c>
      <c r="F80" s="1" t="s">
        <v>401</v>
      </c>
      <c r="G80" s="2">
        <v>32487.0</v>
      </c>
      <c r="H80" s="1" t="s">
        <v>402</v>
      </c>
      <c r="I80" s="2">
        <v>42777.0</v>
      </c>
    </row>
    <row r="81" ht="12.75" customHeight="1">
      <c r="A81" s="1" t="s">
        <v>403</v>
      </c>
      <c r="B81" s="1" t="s">
        <v>404</v>
      </c>
      <c r="C81" s="1" t="s">
        <v>405</v>
      </c>
      <c r="D81" s="1" t="s">
        <v>12</v>
      </c>
      <c r="E81" s="1" t="s">
        <v>406</v>
      </c>
      <c r="F81" s="1" t="s">
        <v>407</v>
      </c>
      <c r="G81" s="2">
        <v>26036.0</v>
      </c>
      <c r="H81" s="1" t="s">
        <v>408</v>
      </c>
      <c r="I81" s="2">
        <v>43304.0</v>
      </c>
    </row>
    <row r="82" ht="12.75" customHeight="1">
      <c r="A82" s="1" t="s">
        <v>409</v>
      </c>
      <c r="B82" s="1" t="s">
        <v>410</v>
      </c>
      <c r="C82" s="1" t="s">
        <v>411</v>
      </c>
      <c r="D82" s="1" t="s">
        <v>35</v>
      </c>
      <c r="E82" s="1" t="s">
        <v>412</v>
      </c>
      <c r="F82" s="1" t="s">
        <v>413</v>
      </c>
      <c r="G82" s="2">
        <v>36578.0</v>
      </c>
      <c r="H82" s="1" t="s">
        <v>414</v>
      </c>
      <c r="I82" s="2">
        <v>42595.0</v>
      </c>
    </row>
    <row r="83" ht="12.75" customHeight="1">
      <c r="A83" s="1" t="s">
        <v>415</v>
      </c>
      <c r="B83" s="1" t="s">
        <v>17</v>
      </c>
      <c r="C83" s="1" t="s">
        <v>17</v>
      </c>
      <c r="D83" s="1" t="s">
        <v>12</v>
      </c>
      <c r="E83" s="1" t="s">
        <v>416</v>
      </c>
      <c r="F83" s="1" t="s">
        <v>417</v>
      </c>
      <c r="G83" s="2">
        <v>34160.0</v>
      </c>
      <c r="H83" s="1" t="s">
        <v>418</v>
      </c>
      <c r="I83" s="2">
        <v>43164.0</v>
      </c>
    </row>
    <row r="84" ht="12.75" customHeight="1">
      <c r="A84" s="1" t="s">
        <v>419</v>
      </c>
      <c r="B84" s="1" t="s">
        <v>420</v>
      </c>
      <c r="C84" s="1" t="s">
        <v>421</v>
      </c>
      <c r="D84" s="1" t="s">
        <v>12</v>
      </c>
      <c r="E84" s="1" t="s">
        <v>422</v>
      </c>
      <c r="F84" s="1" t="s">
        <v>423</v>
      </c>
      <c r="G84" s="2">
        <v>28381.0</v>
      </c>
      <c r="H84" s="1" t="s">
        <v>424</v>
      </c>
      <c r="I84" s="2">
        <v>43439.0</v>
      </c>
    </row>
    <row r="85" ht="12.75" customHeight="1">
      <c r="A85" s="1" t="s">
        <v>425</v>
      </c>
      <c r="B85" s="1" t="s">
        <v>17</v>
      </c>
      <c r="C85" s="1" t="s">
        <v>17</v>
      </c>
      <c r="D85" s="1" t="s">
        <v>44</v>
      </c>
      <c r="E85" s="1" t="s">
        <v>426</v>
      </c>
      <c r="F85" s="1" t="s">
        <v>427</v>
      </c>
      <c r="G85" s="2">
        <v>32646.0</v>
      </c>
      <c r="H85" s="1" t="s">
        <v>428</v>
      </c>
      <c r="I85" s="2">
        <v>42712.0</v>
      </c>
    </row>
    <row r="86" ht="12.75" customHeight="1">
      <c r="A86" s="1" t="s">
        <v>429</v>
      </c>
      <c r="B86" s="1" t="s">
        <v>430</v>
      </c>
      <c r="C86" s="1" t="s">
        <v>431</v>
      </c>
      <c r="D86" s="1" t="s">
        <v>35</v>
      </c>
      <c r="E86" s="1" t="s">
        <v>432</v>
      </c>
      <c r="F86" s="1" t="s">
        <v>433</v>
      </c>
      <c r="G86" s="2">
        <v>35202.0</v>
      </c>
      <c r="H86" s="1" t="s">
        <v>434</v>
      </c>
      <c r="I86" s="2">
        <v>43380.0</v>
      </c>
    </row>
    <row r="87" ht="12.75" customHeight="1">
      <c r="A87" s="1" t="s">
        <v>435</v>
      </c>
      <c r="B87" s="1" t="s">
        <v>17</v>
      </c>
      <c r="C87" s="1" t="s">
        <v>17</v>
      </c>
      <c r="D87" s="1" t="s">
        <v>18</v>
      </c>
      <c r="E87" s="1" t="s">
        <v>436</v>
      </c>
      <c r="F87" s="1" t="s">
        <v>437</v>
      </c>
      <c r="G87" s="2">
        <v>34205.0</v>
      </c>
      <c r="H87" s="1" t="s">
        <v>438</v>
      </c>
      <c r="I87" s="2">
        <v>42456.0</v>
      </c>
    </row>
    <row r="88" ht="12.75" customHeight="1">
      <c r="A88" s="1" t="s">
        <v>439</v>
      </c>
      <c r="B88" s="1" t="s">
        <v>440</v>
      </c>
      <c r="C88" s="1" t="s">
        <v>441</v>
      </c>
      <c r="D88" s="1" t="s">
        <v>35</v>
      </c>
      <c r="E88" s="1" t="s">
        <v>442</v>
      </c>
      <c r="F88" s="1" t="s">
        <v>443</v>
      </c>
      <c r="G88" s="2">
        <v>34927.0</v>
      </c>
      <c r="H88" s="1" t="s">
        <v>444</v>
      </c>
      <c r="I88" s="2">
        <v>42948.0</v>
      </c>
    </row>
    <row r="89" ht="12.75" customHeight="1">
      <c r="A89" s="1" t="s">
        <v>445</v>
      </c>
      <c r="B89" s="1" t="s">
        <v>446</v>
      </c>
      <c r="C89" s="1" t="s">
        <v>447</v>
      </c>
      <c r="D89" s="1" t="s">
        <v>12</v>
      </c>
      <c r="E89" s="1" t="s">
        <v>448</v>
      </c>
      <c r="F89" s="1" t="s">
        <v>449</v>
      </c>
      <c r="G89" s="2">
        <v>35732.0</v>
      </c>
      <c r="H89" s="1" t="s">
        <v>450</v>
      </c>
      <c r="I89" s="2">
        <v>43272.0</v>
      </c>
    </row>
    <row r="90" ht="12.75" customHeight="1">
      <c r="A90" s="1" t="s">
        <v>451</v>
      </c>
      <c r="B90" s="1" t="s">
        <v>17</v>
      </c>
      <c r="C90" s="1" t="s">
        <v>17</v>
      </c>
      <c r="D90" s="1" t="s">
        <v>35</v>
      </c>
      <c r="E90" s="1" t="s">
        <v>452</v>
      </c>
      <c r="F90" s="1" t="s">
        <v>453</v>
      </c>
      <c r="G90" s="2">
        <v>35111.0</v>
      </c>
      <c r="H90" s="1" t="s">
        <v>454</v>
      </c>
      <c r="I90" s="2">
        <v>43201.0</v>
      </c>
    </row>
    <row r="91" ht="12.75" customHeight="1">
      <c r="A91" s="1" t="s">
        <v>455</v>
      </c>
      <c r="B91" s="1" t="s">
        <v>17</v>
      </c>
      <c r="C91" s="1" t="s">
        <v>17</v>
      </c>
      <c r="D91" s="1" t="s">
        <v>35</v>
      </c>
      <c r="E91" s="1" t="s">
        <v>456</v>
      </c>
      <c r="F91" s="1" t="s">
        <v>457</v>
      </c>
      <c r="G91" s="2">
        <v>36427.0</v>
      </c>
      <c r="H91" s="1" t="s">
        <v>458</v>
      </c>
      <c r="I91" s="2">
        <v>43090.0</v>
      </c>
    </row>
    <row r="92" ht="12.75" customHeight="1">
      <c r="A92" s="1" t="s">
        <v>459</v>
      </c>
      <c r="B92" s="1" t="s">
        <v>17</v>
      </c>
      <c r="C92" s="1" t="s">
        <v>17</v>
      </c>
      <c r="D92" s="1" t="s">
        <v>35</v>
      </c>
      <c r="E92" s="1" t="s">
        <v>460</v>
      </c>
      <c r="F92" s="1" t="s">
        <v>461</v>
      </c>
      <c r="G92" s="2">
        <v>35748.0</v>
      </c>
      <c r="H92" s="1" t="s">
        <v>462</v>
      </c>
      <c r="I92" s="2">
        <v>43132.0</v>
      </c>
    </row>
    <row r="93" ht="12.75" customHeight="1">
      <c r="A93" s="1" t="s">
        <v>463</v>
      </c>
      <c r="B93" s="1" t="s">
        <v>313</v>
      </c>
      <c r="C93" s="1" t="s">
        <v>464</v>
      </c>
      <c r="D93" s="1" t="s">
        <v>18</v>
      </c>
      <c r="E93" s="1" t="s">
        <v>465</v>
      </c>
      <c r="F93" s="1" t="s">
        <v>466</v>
      </c>
      <c r="G93" s="2">
        <v>36431.0</v>
      </c>
      <c r="H93" s="1" t="s">
        <v>467</v>
      </c>
      <c r="I93" s="2">
        <v>42551.0</v>
      </c>
    </row>
    <row r="94" ht="12.75" customHeight="1">
      <c r="A94" s="1" t="s">
        <v>468</v>
      </c>
      <c r="B94" s="1" t="s">
        <v>358</v>
      </c>
      <c r="C94" s="1" t="s">
        <v>469</v>
      </c>
      <c r="D94" s="1" t="s">
        <v>12</v>
      </c>
      <c r="E94" s="1" t="s">
        <v>470</v>
      </c>
      <c r="F94" s="1" t="s">
        <v>471</v>
      </c>
      <c r="G94" s="2">
        <v>29771.0</v>
      </c>
      <c r="H94" s="1" t="s">
        <v>472</v>
      </c>
      <c r="I94" s="2">
        <v>43412.0</v>
      </c>
    </row>
    <row r="95" ht="12.75" customHeight="1">
      <c r="A95" s="1" t="s">
        <v>473</v>
      </c>
      <c r="B95" s="1" t="s">
        <v>474</v>
      </c>
      <c r="C95" s="1" t="s">
        <v>475</v>
      </c>
      <c r="D95" s="1" t="s">
        <v>12</v>
      </c>
      <c r="E95" s="1" t="s">
        <v>476</v>
      </c>
      <c r="F95" s="1" t="s">
        <v>477</v>
      </c>
      <c r="G95" s="2">
        <v>35153.0</v>
      </c>
      <c r="H95" s="1" t="s">
        <v>478</v>
      </c>
      <c r="I95" s="2">
        <v>42412.0</v>
      </c>
    </row>
    <row r="96" ht="12.75" customHeight="1">
      <c r="A96" s="1" t="s">
        <v>479</v>
      </c>
      <c r="B96" s="1" t="s">
        <v>17</v>
      </c>
      <c r="C96" s="1" t="s">
        <v>17</v>
      </c>
      <c r="D96" s="1" t="s">
        <v>35</v>
      </c>
      <c r="E96" s="1" t="s">
        <v>480</v>
      </c>
      <c r="F96" s="1" t="s">
        <v>481</v>
      </c>
      <c r="G96" s="2">
        <v>30171.0</v>
      </c>
      <c r="H96" s="1" t="s">
        <v>482</v>
      </c>
      <c r="I96" s="2">
        <v>42883.0</v>
      </c>
    </row>
    <row r="97" ht="12.75" customHeight="1">
      <c r="A97" s="1" t="s">
        <v>483</v>
      </c>
      <c r="B97" s="1" t="s">
        <v>17</v>
      </c>
      <c r="C97" s="1" t="s">
        <v>17</v>
      </c>
      <c r="D97" s="1" t="s">
        <v>35</v>
      </c>
      <c r="E97" s="1" t="s">
        <v>484</v>
      </c>
      <c r="F97" s="1" t="s">
        <v>485</v>
      </c>
      <c r="G97" s="2">
        <v>26493.0</v>
      </c>
      <c r="H97" s="1" t="s">
        <v>486</v>
      </c>
      <c r="I97" s="2">
        <v>42426.0</v>
      </c>
    </row>
    <row r="98" ht="12.75" customHeight="1">
      <c r="A98" s="1" t="s">
        <v>487</v>
      </c>
      <c r="B98" s="1" t="s">
        <v>17</v>
      </c>
      <c r="C98" s="1" t="s">
        <v>17</v>
      </c>
      <c r="D98" s="1" t="s">
        <v>12</v>
      </c>
      <c r="E98" s="1" t="s">
        <v>488</v>
      </c>
      <c r="F98" s="1" t="s">
        <v>489</v>
      </c>
      <c r="G98" s="2">
        <v>35241.0</v>
      </c>
      <c r="H98" s="1" t="s">
        <v>490</v>
      </c>
      <c r="I98" s="2">
        <v>42773.0</v>
      </c>
    </row>
    <row r="99" ht="12.75" customHeight="1">
      <c r="A99" s="1" t="s">
        <v>491</v>
      </c>
      <c r="B99" s="1" t="s">
        <v>17</v>
      </c>
      <c r="C99" s="1" t="s">
        <v>17</v>
      </c>
      <c r="D99" s="1" t="s">
        <v>35</v>
      </c>
      <c r="E99" s="1" t="s">
        <v>492</v>
      </c>
      <c r="F99" s="1" t="s">
        <v>493</v>
      </c>
      <c r="G99" s="2">
        <v>31135.0</v>
      </c>
      <c r="H99" s="1" t="s">
        <v>494</v>
      </c>
      <c r="I99" s="2">
        <v>42682.0</v>
      </c>
    </row>
    <row r="100" ht="12.75" customHeight="1">
      <c r="A100" s="1" t="s">
        <v>495</v>
      </c>
      <c r="B100" s="1" t="s">
        <v>324</v>
      </c>
      <c r="C100" s="1" t="s">
        <v>365</v>
      </c>
      <c r="D100" s="1" t="s">
        <v>44</v>
      </c>
      <c r="E100" s="1" t="s">
        <v>496</v>
      </c>
      <c r="F100" s="1" t="s">
        <v>497</v>
      </c>
      <c r="G100" s="2">
        <v>36587.0</v>
      </c>
      <c r="H100" s="1" t="s">
        <v>498</v>
      </c>
      <c r="I100" s="2">
        <v>43115.0</v>
      </c>
    </row>
    <row r="101" ht="12.75" customHeight="1">
      <c r="A101" s="1" t="s">
        <v>499</v>
      </c>
      <c r="B101" s="1" t="s">
        <v>17</v>
      </c>
      <c r="C101" s="1" t="s">
        <v>17</v>
      </c>
      <c r="D101" s="1" t="s">
        <v>12</v>
      </c>
      <c r="E101" s="1" t="s">
        <v>500</v>
      </c>
      <c r="F101" s="1" t="s">
        <v>501</v>
      </c>
      <c r="G101" s="2">
        <v>25703.0</v>
      </c>
      <c r="H101" s="1" t="s">
        <v>502</v>
      </c>
      <c r="I101" s="2">
        <v>43316.0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5"/>
    <col customWidth="1" min="3" max="3" width="15.13"/>
    <col customWidth="1" min="4" max="4" width="7.63"/>
    <col customWidth="1" min="5" max="5" width="14.75"/>
    <col customWidth="1" min="6" max="6" width="17.13"/>
    <col customWidth="1" min="7" max="7" width="12.75"/>
    <col customWidth="1" min="8" max="8" width="20.25"/>
    <col customWidth="1" min="9" max="9" width="14.75"/>
  </cols>
  <sheetData>
    <row r="1">
      <c r="A1" s="3" t="s">
        <v>0</v>
      </c>
      <c r="B1" s="3" t="s">
        <v>503</v>
      </c>
      <c r="C1" s="3" t="s">
        <v>504</v>
      </c>
      <c r="D1" s="3" t="s">
        <v>505</v>
      </c>
      <c r="E1" s="1" t="str">
        <f t="array" ref="E1:I101">TRIM(client_import!E1:I101)</f>
        <v>Телефон</v>
      </c>
      <c r="F1" s="1" t="s">
        <v>506</v>
      </c>
      <c r="G1" s="1" t="s">
        <v>507</v>
      </c>
      <c r="H1" s="1" t="s">
        <v>508</v>
      </c>
      <c r="I1" s="1" t="s">
        <v>509</v>
      </c>
    </row>
    <row r="2">
      <c r="A2" s="1" t="str">
        <f>IFERROR(__xludf.DUMMYFUNCTION("CHOOSECOLS(ARRAYFORMULA(SPLIT(client_import!A2:A101, "" "")), 1)"),"Голубев")</f>
        <v>Голубев</v>
      </c>
      <c r="B2" s="1" t="str">
        <f>IFERROR(__xludf.DUMMYFUNCTION("ARRAYFORMULA(IF(CHOOSECOLS(ARRAYFORMULA(SPLIT(client_import!A2:A101, "" "")), 2) = """", TRIM(client_import!B2:B101), CHOOSECOLS(ARRAYFORMULA(SPLIT(client_import!A2:A101, "" "")), 2)))"),"Иосиф")</f>
        <v>Иосиф</v>
      </c>
      <c r="C2" s="1" t="str">
        <f>IFERROR(__xludf.DUMMYFUNCTION("ARRAYFORMULA(IF(CHOOSECOLS(ARRAYFORMULA(SPLIT(client_import!A2:A101, "" "")), 3) = """", TRIM(client_import!C2:C101), CHOOSECOLS(ARRAYFORMULA(SPLIT(client_import!A2:A101, "" "")), 3)))"),"Тимофеевич")</f>
        <v>Тимофеевич</v>
      </c>
      <c r="D2" s="1" t="str">
        <f t="array" ref="D2:D101">IF(TRIM(client_import!D2:D101) = "ж", "женский", IF(TRIM(client_import!D2:D101) = "м", "мужской", TRIM(client_import!D2:D101)))</f>
        <v>мужской</v>
      </c>
      <c r="E2" s="1" t="s">
        <v>510</v>
      </c>
      <c r="F2" s="1" t="s">
        <v>511</v>
      </c>
      <c r="G2" s="1" t="s">
        <v>512</v>
      </c>
      <c r="H2" s="1" t="s">
        <v>513</v>
      </c>
      <c r="I2" s="3" t="s">
        <v>514</v>
      </c>
    </row>
    <row r="3">
      <c r="A3" s="1" t="str">
        <f>IFERROR(__xludf.DUMMYFUNCTION("""COMPUTED_VALUE"""),"Ермакова")</f>
        <v>Ермакова</v>
      </c>
      <c r="B3" s="1" t="str">
        <f>IFERROR(__xludf.DUMMYFUNCTION("""COMPUTED_VALUE"""),"Алла")</f>
        <v>Алла</v>
      </c>
      <c r="C3" s="1" t="str">
        <f>IFERROR(__xludf.DUMMYFUNCTION("""COMPUTED_VALUE"""),"Мироновна")</f>
        <v>Мироновна</v>
      </c>
      <c r="D3" s="1" t="s">
        <v>515</v>
      </c>
      <c r="E3" s="1" t="s">
        <v>516</v>
      </c>
      <c r="F3" s="1" t="s">
        <v>517</v>
      </c>
      <c r="G3" s="1" t="s">
        <v>518</v>
      </c>
      <c r="H3" s="1" t="s">
        <v>519</v>
      </c>
      <c r="I3" s="1" t="s">
        <v>520</v>
      </c>
    </row>
    <row r="4">
      <c r="A4" s="1" t="str">
        <f>IFERROR(__xludf.DUMMYFUNCTION("""COMPUTED_VALUE"""),"Селиверстов")</f>
        <v>Селиверстов</v>
      </c>
      <c r="B4" s="1" t="str">
        <f>IFERROR(__xludf.DUMMYFUNCTION("""COMPUTED_VALUE"""),"Глеб")</f>
        <v>Глеб</v>
      </c>
      <c r="C4" s="1" t="str">
        <f>IFERROR(__xludf.DUMMYFUNCTION("""COMPUTED_VALUE"""),"Максимович")</f>
        <v>Максимович</v>
      </c>
      <c r="D4" s="1" t="s">
        <v>521</v>
      </c>
      <c r="E4" s="1" t="s">
        <v>522</v>
      </c>
      <c r="F4" s="1" t="s">
        <v>523</v>
      </c>
      <c r="G4" s="1" t="s">
        <v>524</v>
      </c>
      <c r="H4" s="1" t="s">
        <v>525</v>
      </c>
      <c r="I4" s="1" t="s">
        <v>526</v>
      </c>
    </row>
    <row r="5">
      <c r="A5" s="1" t="str">
        <f>IFERROR(__xludf.DUMMYFUNCTION("""COMPUTED_VALUE"""),"Агафонов")</f>
        <v>Агафонов</v>
      </c>
      <c r="B5" s="1" t="str">
        <f>IFERROR(__xludf.DUMMYFUNCTION("""COMPUTED_VALUE"""),"Юстиниан")</f>
        <v>Юстиниан</v>
      </c>
      <c r="C5" s="1" t="str">
        <f>IFERROR(__xludf.DUMMYFUNCTION("""COMPUTED_VALUE"""),"Олегович")</f>
        <v>Олегович</v>
      </c>
      <c r="D5" s="1" t="s">
        <v>521</v>
      </c>
      <c r="E5" s="1" t="s">
        <v>527</v>
      </c>
      <c r="F5" s="1" t="s">
        <v>528</v>
      </c>
      <c r="G5" s="1" t="s">
        <v>529</v>
      </c>
      <c r="H5" s="1" t="s">
        <v>530</v>
      </c>
      <c r="I5" s="1" t="s">
        <v>531</v>
      </c>
    </row>
    <row r="6">
      <c r="A6" s="1" t="str">
        <f>IFERROR(__xludf.DUMMYFUNCTION("""COMPUTED_VALUE"""),"Колобова")</f>
        <v>Колобова</v>
      </c>
      <c r="B6" s="1" t="str">
        <f>IFERROR(__xludf.DUMMYFUNCTION("""COMPUTED_VALUE"""),"Злата")</f>
        <v>Злата</v>
      </c>
      <c r="C6" s="1" t="str">
        <f>IFERROR(__xludf.DUMMYFUNCTION("""COMPUTED_VALUE"""),"Романовна")</f>
        <v>Романовна</v>
      </c>
      <c r="D6" s="1" t="s">
        <v>515</v>
      </c>
      <c r="E6" s="1" t="s">
        <v>532</v>
      </c>
      <c r="F6" s="1" t="s">
        <v>533</v>
      </c>
      <c r="G6" s="1" t="s">
        <v>534</v>
      </c>
      <c r="H6" s="1" t="s">
        <v>535</v>
      </c>
      <c r="I6" s="1" t="s">
        <v>536</v>
      </c>
    </row>
    <row r="7">
      <c r="A7" s="1" t="str">
        <f>IFERROR(__xludf.DUMMYFUNCTION("""COMPUTED_VALUE"""),"Сысоева")</f>
        <v>Сысоева</v>
      </c>
      <c r="B7" s="1" t="str">
        <f>IFERROR(__xludf.DUMMYFUNCTION("""COMPUTED_VALUE"""),"Дарина")</f>
        <v>Дарина</v>
      </c>
      <c r="C7" s="1" t="str">
        <f>IFERROR(__xludf.DUMMYFUNCTION("""COMPUTED_VALUE"""),"Ярославовна")</f>
        <v>Ярославовна</v>
      </c>
      <c r="D7" s="1" t="s">
        <v>515</v>
      </c>
      <c r="E7" s="1" t="s">
        <v>537</v>
      </c>
      <c r="F7" s="1" t="s">
        <v>538</v>
      </c>
      <c r="G7" s="1" t="s">
        <v>539</v>
      </c>
      <c r="H7" s="1" t="s">
        <v>540</v>
      </c>
      <c r="I7" s="1" t="s">
        <v>541</v>
      </c>
    </row>
    <row r="8">
      <c r="A8" s="1" t="str">
        <f>IFERROR(__xludf.DUMMYFUNCTION("""COMPUTED_VALUE"""),"Некрасов")</f>
        <v>Некрасов</v>
      </c>
      <c r="B8" s="1" t="str">
        <f>IFERROR(__xludf.DUMMYFUNCTION("""COMPUTED_VALUE"""),"Варлам")</f>
        <v>Варлам</v>
      </c>
      <c r="C8" s="1" t="str">
        <f>IFERROR(__xludf.DUMMYFUNCTION("""COMPUTED_VALUE"""),"Михайлович")</f>
        <v>Михайлович</v>
      </c>
      <c r="D8" s="1" t="s">
        <v>521</v>
      </c>
      <c r="E8" s="1" t="s">
        <v>542</v>
      </c>
      <c r="F8" s="1" t="s">
        <v>543</v>
      </c>
      <c r="G8" s="1" t="s">
        <v>544</v>
      </c>
      <c r="H8" s="1" t="s">
        <v>545</v>
      </c>
      <c r="I8" s="1" t="s">
        <v>546</v>
      </c>
    </row>
    <row r="9">
      <c r="A9" s="1" t="str">
        <f>IFERROR(__xludf.DUMMYFUNCTION("""COMPUTED_VALUE"""),"Крюков")</f>
        <v>Крюков</v>
      </c>
      <c r="B9" s="1" t="str">
        <f>IFERROR(__xludf.DUMMYFUNCTION("""COMPUTED_VALUE"""),"Наум")</f>
        <v>Наум</v>
      </c>
      <c r="C9" s="1" t="str">
        <f>IFERROR(__xludf.DUMMYFUNCTION("""COMPUTED_VALUE"""),"Ильяович")</f>
        <v>Ильяович</v>
      </c>
      <c r="D9" s="1" t="s">
        <v>521</v>
      </c>
      <c r="E9" s="1" t="s">
        <v>547</v>
      </c>
      <c r="F9" s="1" t="s">
        <v>548</v>
      </c>
      <c r="G9" s="1" t="s">
        <v>549</v>
      </c>
      <c r="H9" s="1" t="s">
        <v>550</v>
      </c>
      <c r="I9" s="1" t="s">
        <v>551</v>
      </c>
    </row>
    <row r="10">
      <c r="A10" s="1" t="str">
        <f>IFERROR(__xludf.DUMMYFUNCTION("""COMPUTED_VALUE"""),"Сидорова")</f>
        <v>Сидорова</v>
      </c>
      <c r="B10" s="1" t="str">
        <f>IFERROR(__xludf.DUMMYFUNCTION("""COMPUTED_VALUE"""),"Татьяна")</f>
        <v>Татьяна</v>
      </c>
      <c r="C10" s="1" t="str">
        <f>IFERROR(__xludf.DUMMYFUNCTION("""COMPUTED_VALUE"""),"Михайловна")</f>
        <v>Михайловна</v>
      </c>
      <c r="D10" s="1" t="s">
        <v>515</v>
      </c>
      <c r="E10" s="1" t="s">
        <v>552</v>
      </c>
      <c r="F10" s="1" t="s">
        <v>553</v>
      </c>
      <c r="G10" s="1" t="s">
        <v>554</v>
      </c>
      <c r="H10" s="1" t="s">
        <v>555</v>
      </c>
      <c r="I10" s="1" t="s">
        <v>556</v>
      </c>
    </row>
    <row r="11">
      <c r="A11" s="1" t="str">
        <f>IFERROR(__xludf.DUMMYFUNCTION("""COMPUTED_VALUE"""),"Трофимова")</f>
        <v>Трофимова</v>
      </c>
      <c r="B11" s="1" t="str">
        <f>IFERROR(__xludf.DUMMYFUNCTION("""COMPUTED_VALUE"""),"Альжбета")</f>
        <v>Альжбета</v>
      </c>
      <c r="C11" s="1" t="str">
        <f>IFERROR(__xludf.DUMMYFUNCTION("""COMPUTED_VALUE"""),"Якововна")</f>
        <v>Якововна</v>
      </c>
      <c r="D11" s="1" t="s">
        <v>515</v>
      </c>
      <c r="E11" s="1" t="s">
        <v>557</v>
      </c>
      <c r="F11" s="1" t="s">
        <v>558</v>
      </c>
      <c r="G11" s="1" t="s">
        <v>559</v>
      </c>
      <c r="H11" s="1" t="s">
        <v>560</v>
      </c>
      <c r="I11" s="1" t="s">
        <v>561</v>
      </c>
    </row>
    <row r="12">
      <c r="A12" s="1" t="str">
        <f>IFERROR(__xludf.DUMMYFUNCTION("""COMPUTED_VALUE"""),"Новиков")</f>
        <v>Новиков</v>
      </c>
      <c r="B12" s="1" t="str">
        <f>IFERROR(__xludf.DUMMYFUNCTION("""COMPUTED_VALUE"""),"Адриан")</f>
        <v>Адриан</v>
      </c>
      <c r="C12" s="1" t="str">
        <f>IFERROR(__xludf.DUMMYFUNCTION("""COMPUTED_VALUE"""),"Аркадьевич")</f>
        <v>Аркадьевич</v>
      </c>
      <c r="D12" s="1" t="s">
        <v>521</v>
      </c>
      <c r="E12" s="1" t="s">
        <v>562</v>
      </c>
      <c r="F12" s="1" t="s">
        <v>563</v>
      </c>
      <c r="G12" s="1" t="s">
        <v>564</v>
      </c>
      <c r="H12" s="1" t="s">
        <v>565</v>
      </c>
      <c r="I12" s="1" t="s">
        <v>566</v>
      </c>
    </row>
    <row r="13">
      <c r="A13" s="1" t="str">
        <f>IFERROR(__xludf.DUMMYFUNCTION("""COMPUTED_VALUE"""),"Мишина")</f>
        <v>Мишина</v>
      </c>
      <c r="B13" s="1" t="str">
        <f>IFERROR(__xludf.DUMMYFUNCTION("""COMPUTED_VALUE"""),"Иветта")</f>
        <v>Иветта</v>
      </c>
      <c r="C13" s="1" t="str">
        <f>IFERROR(__xludf.DUMMYFUNCTION("""COMPUTED_VALUE"""),"Андреевна")</f>
        <v>Андреевна</v>
      </c>
      <c r="D13" s="1" t="s">
        <v>515</v>
      </c>
      <c r="E13" s="1" t="s">
        <v>567</v>
      </c>
      <c r="F13" s="1" t="s">
        <v>568</v>
      </c>
      <c r="G13" s="1" t="s">
        <v>569</v>
      </c>
      <c r="H13" s="1" t="s">
        <v>570</v>
      </c>
      <c r="I13" s="1" t="s">
        <v>571</v>
      </c>
    </row>
    <row r="14">
      <c r="A14" s="1" t="str">
        <f>IFERROR(__xludf.DUMMYFUNCTION("""COMPUTED_VALUE"""),"Шестаков")</f>
        <v>Шестаков</v>
      </c>
      <c r="B14" s="1" t="str">
        <f>IFERROR(__xludf.DUMMYFUNCTION("""COMPUTED_VALUE"""),"Геннадий")</f>
        <v>Геннадий</v>
      </c>
      <c r="C14" s="1" t="str">
        <f>IFERROR(__xludf.DUMMYFUNCTION("""COMPUTED_VALUE"""),"Рубенович")</f>
        <v>Рубенович</v>
      </c>
      <c r="D14" s="1" t="s">
        <v>521</v>
      </c>
      <c r="E14" s="1" t="s">
        <v>572</v>
      </c>
      <c r="F14" s="1" t="s">
        <v>573</v>
      </c>
      <c r="G14" s="1" t="s">
        <v>574</v>
      </c>
      <c r="H14" s="1" t="s">
        <v>575</v>
      </c>
      <c r="I14" s="1" t="s">
        <v>576</v>
      </c>
    </row>
    <row r="15">
      <c r="A15" s="1" t="str">
        <f>IFERROR(__xludf.DUMMYFUNCTION("""COMPUTED_VALUE"""),"Зуев")</f>
        <v>Зуев</v>
      </c>
      <c r="B15" s="1" t="str">
        <f>IFERROR(__xludf.DUMMYFUNCTION("""COMPUTED_VALUE"""),"Матвей")</f>
        <v>Матвей</v>
      </c>
      <c r="C15" s="1" t="str">
        <f>IFERROR(__xludf.DUMMYFUNCTION("""COMPUTED_VALUE"""),"Иванович")</f>
        <v>Иванович</v>
      </c>
      <c r="D15" s="1" t="s">
        <v>521</v>
      </c>
      <c r="E15" s="1" t="s">
        <v>577</v>
      </c>
      <c r="F15" s="1" t="s">
        <v>578</v>
      </c>
      <c r="G15" s="1" t="s">
        <v>579</v>
      </c>
      <c r="H15" s="1" t="s">
        <v>580</v>
      </c>
      <c r="I15" s="1" t="s">
        <v>581</v>
      </c>
    </row>
    <row r="16">
      <c r="A16" s="1" t="str">
        <f>IFERROR(__xludf.DUMMYFUNCTION("""COMPUTED_VALUE"""),"Турова")</f>
        <v>Турова</v>
      </c>
      <c r="B16" s="1" t="str">
        <f>IFERROR(__xludf.DUMMYFUNCTION("""COMPUTED_VALUE"""),"Георгина")</f>
        <v>Георгина</v>
      </c>
      <c r="C16" s="1" t="str">
        <f>IFERROR(__xludf.DUMMYFUNCTION("""COMPUTED_VALUE"""),"Семёновна")</f>
        <v>Семёновна</v>
      </c>
      <c r="D16" s="1" t="s">
        <v>515</v>
      </c>
      <c r="E16" s="1" t="s">
        <v>582</v>
      </c>
      <c r="F16" s="1" t="s">
        <v>583</v>
      </c>
      <c r="G16" s="1" t="s">
        <v>584</v>
      </c>
      <c r="H16" s="1" t="s">
        <v>585</v>
      </c>
      <c r="I16" s="1" t="s">
        <v>586</v>
      </c>
    </row>
    <row r="17">
      <c r="A17" s="1" t="str">
        <f>IFERROR(__xludf.DUMMYFUNCTION("""COMPUTED_VALUE"""),"Анисимов")</f>
        <v>Анисимов</v>
      </c>
      <c r="B17" s="1" t="str">
        <f>IFERROR(__xludf.DUMMYFUNCTION("""COMPUTED_VALUE"""),"Валентин")</f>
        <v>Валентин</v>
      </c>
      <c r="C17" s="1" t="str">
        <f>IFERROR(__xludf.DUMMYFUNCTION("""COMPUTED_VALUE"""),"Пантелеймонович")</f>
        <v>Пантелеймонович</v>
      </c>
      <c r="D17" s="1" t="s">
        <v>521</v>
      </c>
      <c r="E17" s="1" t="s">
        <v>587</v>
      </c>
      <c r="F17" s="1" t="s">
        <v>588</v>
      </c>
      <c r="G17" s="1" t="s">
        <v>589</v>
      </c>
      <c r="H17" s="1" t="s">
        <v>590</v>
      </c>
      <c r="I17" s="1" t="s">
        <v>591</v>
      </c>
    </row>
    <row r="18">
      <c r="A18" s="1" t="str">
        <f>IFERROR(__xludf.DUMMYFUNCTION("""COMPUTED_VALUE"""),"Анисимова")</f>
        <v>Анисимова</v>
      </c>
      <c r="B18" s="1" t="str">
        <f>IFERROR(__xludf.DUMMYFUNCTION("""COMPUTED_VALUE"""),"Тамара")</f>
        <v>Тамара</v>
      </c>
      <c r="C18" s="1" t="str">
        <f>IFERROR(__xludf.DUMMYFUNCTION("""COMPUTED_VALUE"""),"Витальевна")</f>
        <v>Витальевна</v>
      </c>
      <c r="D18" s="1" t="s">
        <v>515</v>
      </c>
      <c r="E18" s="1" t="s">
        <v>592</v>
      </c>
      <c r="F18" s="1" t="s">
        <v>593</v>
      </c>
      <c r="G18" s="1" t="s">
        <v>594</v>
      </c>
      <c r="H18" s="1" t="s">
        <v>595</v>
      </c>
      <c r="I18" s="1" t="s">
        <v>596</v>
      </c>
    </row>
    <row r="19">
      <c r="A19" s="1" t="str">
        <f>IFERROR(__xludf.DUMMYFUNCTION("""COMPUTED_VALUE"""),"Колобов")</f>
        <v>Колобов</v>
      </c>
      <c r="B19" s="1" t="str">
        <f>IFERROR(__xludf.DUMMYFUNCTION("""COMPUTED_VALUE"""),"Орест")</f>
        <v>Орест</v>
      </c>
      <c r="C19" s="1" t="str">
        <f>IFERROR(__xludf.DUMMYFUNCTION("""COMPUTED_VALUE"""),"Юлианович")</f>
        <v>Юлианович</v>
      </c>
      <c r="D19" s="1" t="s">
        <v>521</v>
      </c>
      <c r="E19" s="1" t="s">
        <v>597</v>
      </c>
      <c r="F19" s="1" t="s">
        <v>598</v>
      </c>
      <c r="G19" s="1" t="s">
        <v>599</v>
      </c>
      <c r="H19" s="1" t="s">
        <v>600</v>
      </c>
      <c r="I19" s="1" t="s">
        <v>601</v>
      </c>
    </row>
    <row r="20">
      <c r="A20" s="1" t="str">
        <f>IFERROR(__xludf.DUMMYFUNCTION("""COMPUTED_VALUE"""),"Филатов")</f>
        <v>Филатов</v>
      </c>
      <c r="B20" s="1" t="str">
        <f>IFERROR(__xludf.DUMMYFUNCTION("""COMPUTED_VALUE"""),"Аристарх")</f>
        <v>Аристарх</v>
      </c>
      <c r="C20" s="1" t="str">
        <f>IFERROR(__xludf.DUMMYFUNCTION("""COMPUTED_VALUE"""),"Дмитриевич")</f>
        <v>Дмитриевич</v>
      </c>
      <c r="D20" s="1" t="s">
        <v>521</v>
      </c>
      <c r="E20" s="1" t="s">
        <v>602</v>
      </c>
      <c r="F20" s="1" t="s">
        <v>603</v>
      </c>
      <c r="G20" s="1" t="s">
        <v>604</v>
      </c>
      <c r="H20" s="1" t="s">
        <v>605</v>
      </c>
      <c r="I20" s="1" t="s">
        <v>606</v>
      </c>
    </row>
    <row r="21">
      <c r="A21" s="1" t="str">
        <f>IFERROR(__xludf.DUMMYFUNCTION("""COMPUTED_VALUE"""),"Орлова")</f>
        <v>Орлова</v>
      </c>
      <c r="B21" s="1" t="str">
        <f>IFERROR(__xludf.DUMMYFUNCTION("""COMPUTED_VALUE"""),"Влада")</f>
        <v>Влада</v>
      </c>
      <c r="C21" s="1" t="str">
        <f>IFERROR(__xludf.DUMMYFUNCTION("""COMPUTED_VALUE"""),"Мартыновна")</f>
        <v>Мартыновна</v>
      </c>
      <c r="D21" s="1" t="s">
        <v>515</v>
      </c>
      <c r="E21" s="1" t="s">
        <v>607</v>
      </c>
      <c r="F21" s="1" t="s">
        <v>608</v>
      </c>
      <c r="G21" s="1" t="s">
        <v>609</v>
      </c>
      <c r="H21" s="1" t="s">
        <v>610</v>
      </c>
      <c r="I21" s="1" t="s">
        <v>611</v>
      </c>
    </row>
    <row r="22">
      <c r="A22" s="1" t="str">
        <f>IFERROR(__xludf.DUMMYFUNCTION("""COMPUTED_VALUE"""),"Алексеева")</f>
        <v>Алексеева</v>
      </c>
      <c r="B22" s="1" t="str">
        <f>IFERROR(__xludf.DUMMYFUNCTION("""COMPUTED_VALUE"""),"Элина")</f>
        <v>Элина</v>
      </c>
      <c r="C22" s="1" t="str">
        <f>IFERROR(__xludf.DUMMYFUNCTION("""COMPUTED_VALUE"""),"Матвеевна")</f>
        <v>Матвеевна</v>
      </c>
      <c r="D22" s="1" t="s">
        <v>515</v>
      </c>
      <c r="E22" s="1" t="s">
        <v>612</v>
      </c>
      <c r="F22" s="1" t="s">
        <v>613</v>
      </c>
      <c r="G22" s="1" t="s">
        <v>614</v>
      </c>
      <c r="H22" s="1" t="s">
        <v>615</v>
      </c>
      <c r="I22" s="1" t="s">
        <v>616</v>
      </c>
    </row>
    <row r="23">
      <c r="A23" s="1" t="str">
        <f>IFERROR(__xludf.DUMMYFUNCTION("""COMPUTED_VALUE"""),"Бобров")</f>
        <v>Бобров</v>
      </c>
      <c r="B23" s="1" t="str">
        <f>IFERROR(__xludf.DUMMYFUNCTION("""COMPUTED_VALUE"""),"Агафон")</f>
        <v>Агафон</v>
      </c>
      <c r="C23" s="1" t="str">
        <f>IFERROR(__xludf.DUMMYFUNCTION("""COMPUTED_VALUE"""),"Лаврентьевич")</f>
        <v>Лаврентьевич</v>
      </c>
      <c r="D23" s="1" t="s">
        <v>521</v>
      </c>
      <c r="E23" s="1" t="s">
        <v>617</v>
      </c>
      <c r="F23" s="1" t="s">
        <v>618</v>
      </c>
      <c r="G23" s="1" t="s">
        <v>619</v>
      </c>
      <c r="H23" s="1" t="s">
        <v>620</v>
      </c>
      <c r="I23" s="1" t="s">
        <v>621</v>
      </c>
    </row>
    <row r="24">
      <c r="A24" s="1" t="str">
        <f>IFERROR(__xludf.DUMMYFUNCTION("""COMPUTED_VALUE"""),"Бирюкова")</f>
        <v>Бирюкова</v>
      </c>
      <c r="B24" s="1" t="str">
        <f>IFERROR(__xludf.DUMMYFUNCTION("""COMPUTED_VALUE"""),"Инара")</f>
        <v>Инара</v>
      </c>
      <c r="C24" s="1" t="str">
        <f>IFERROR(__xludf.DUMMYFUNCTION("""COMPUTED_VALUE"""),"Улебовна")</f>
        <v>Улебовна</v>
      </c>
      <c r="D24" s="1" t="s">
        <v>515</v>
      </c>
      <c r="E24" s="1" t="s">
        <v>622</v>
      </c>
      <c r="F24" s="1" t="s">
        <v>623</v>
      </c>
      <c r="G24" s="1" t="s">
        <v>624</v>
      </c>
      <c r="H24" s="1" t="s">
        <v>625</v>
      </c>
      <c r="I24" s="1" t="s">
        <v>626</v>
      </c>
    </row>
    <row r="25">
      <c r="A25" s="1" t="str">
        <f>IFERROR(__xludf.DUMMYFUNCTION("""COMPUTED_VALUE"""),"Панфилов")</f>
        <v>Панфилов</v>
      </c>
      <c r="B25" s="1" t="str">
        <f>IFERROR(__xludf.DUMMYFUNCTION("""COMPUTED_VALUE"""),"Марк")</f>
        <v>Марк</v>
      </c>
      <c r="C25" s="1" t="str">
        <f>IFERROR(__xludf.DUMMYFUNCTION("""COMPUTED_VALUE"""),"Рудольфович")</f>
        <v>Рудольфович</v>
      </c>
      <c r="D25" s="1" t="s">
        <v>521</v>
      </c>
      <c r="E25" s="1" t="s">
        <v>627</v>
      </c>
      <c r="F25" s="1" t="s">
        <v>628</v>
      </c>
      <c r="G25" s="1" t="s">
        <v>629</v>
      </c>
      <c r="H25" s="1" t="s">
        <v>630</v>
      </c>
      <c r="I25" s="1" t="s">
        <v>631</v>
      </c>
    </row>
    <row r="26">
      <c r="A26" s="1" t="str">
        <f>IFERROR(__xludf.DUMMYFUNCTION("""COMPUTED_VALUE"""),"Колесникова")</f>
        <v>Колесникова</v>
      </c>
      <c r="B26" s="1" t="str">
        <f>IFERROR(__xludf.DUMMYFUNCTION("""COMPUTED_VALUE"""),"Алина")</f>
        <v>Алина</v>
      </c>
      <c r="C26" s="1" t="str">
        <f>IFERROR(__xludf.DUMMYFUNCTION("""COMPUTED_VALUE"""),"Еремеевна")</f>
        <v>Еремеевна</v>
      </c>
      <c r="D26" s="1" t="s">
        <v>515</v>
      </c>
      <c r="E26" s="1" t="s">
        <v>632</v>
      </c>
      <c r="F26" s="1" t="s">
        <v>633</v>
      </c>
      <c r="G26" s="1" t="s">
        <v>634</v>
      </c>
      <c r="H26" s="1" t="s">
        <v>635</v>
      </c>
      <c r="I26" s="1" t="s">
        <v>636</v>
      </c>
    </row>
    <row r="27">
      <c r="A27" s="1" t="str">
        <f>IFERROR(__xludf.DUMMYFUNCTION("""COMPUTED_VALUE"""),"Морозов")</f>
        <v>Морозов</v>
      </c>
      <c r="B27" s="1" t="str">
        <f>IFERROR(__xludf.DUMMYFUNCTION("""COMPUTED_VALUE"""),"Наум")</f>
        <v>Наум</v>
      </c>
      <c r="C27" s="1" t="str">
        <f>IFERROR(__xludf.DUMMYFUNCTION("""COMPUTED_VALUE"""),"Валерьянович")</f>
        <v>Валерьянович</v>
      </c>
      <c r="D27" s="1" t="s">
        <v>521</v>
      </c>
      <c r="E27" s="1" t="s">
        <v>637</v>
      </c>
      <c r="F27" s="1" t="s">
        <v>638</v>
      </c>
      <c r="G27" s="1" t="s">
        <v>639</v>
      </c>
      <c r="H27" s="1" t="s">
        <v>640</v>
      </c>
      <c r="I27" s="1" t="s">
        <v>641</v>
      </c>
    </row>
    <row r="28">
      <c r="A28" s="1" t="str">
        <f>IFERROR(__xludf.DUMMYFUNCTION("""COMPUTED_VALUE"""),"Горбачёв")</f>
        <v>Горбачёв</v>
      </c>
      <c r="B28" s="1" t="str">
        <f>IFERROR(__xludf.DUMMYFUNCTION("""COMPUTED_VALUE"""),"Давид")</f>
        <v>Давид</v>
      </c>
      <c r="C28" s="1" t="str">
        <f>IFERROR(__xludf.DUMMYFUNCTION("""COMPUTED_VALUE"""),"Тимурович")</f>
        <v>Тимурович</v>
      </c>
      <c r="D28" s="1" t="s">
        <v>521</v>
      </c>
      <c r="E28" s="1" t="s">
        <v>642</v>
      </c>
      <c r="F28" s="1" t="s">
        <v>643</v>
      </c>
      <c r="G28" s="1" t="s">
        <v>644</v>
      </c>
      <c r="H28" s="1" t="s">
        <v>645</v>
      </c>
      <c r="I28" s="1" t="s">
        <v>646</v>
      </c>
    </row>
    <row r="29">
      <c r="A29" s="1" t="str">
        <f>IFERROR(__xludf.DUMMYFUNCTION("""COMPUTED_VALUE"""),"Васильев")</f>
        <v>Васильев</v>
      </c>
      <c r="B29" s="1" t="str">
        <f>IFERROR(__xludf.DUMMYFUNCTION("""COMPUTED_VALUE"""),"Оскар")</f>
        <v>Оскар</v>
      </c>
      <c r="C29" s="1" t="str">
        <f>IFERROR(__xludf.DUMMYFUNCTION("""COMPUTED_VALUE"""),"Богданович")</f>
        <v>Богданович</v>
      </c>
      <c r="D29" s="1" t="s">
        <v>521</v>
      </c>
      <c r="E29" s="1" t="s">
        <v>647</v>
      </c>
      <c r="F29" s="1" t="s">
        <v>648</v>
      </c>
      <c r="G29" s="1" t="s">
        <v>649</v>
      </c>
      <c r="H29" s="1" t="s">
        <v>650</v>
      </c>
      <c r="I29" s="1" t="s">
        <v>651</v>
      </c>
    </row>
    <row r="30">
      <c r="A30" s="1" t="str">
        <f>IFERROR(__xludf.DUMMYFUNCTION("""COMPUTED_VALUE"""),"Ершова")</f>
        <v>Ершова</v>
      </c>
      <c r="B30" s="1" t="str">
        <f>IFERROR(__xludf.DUMMYFUNCTION("""COMPUTED_VALUE"""),"Номи")</f>
        <v>Номи</v>
      </c>
      <c r="C30" s="1" t="str">
        <f>IFERROR(__xludf.DUMMYFUNCTION("""COMPUTED_VALUE"""),"Андреевна")</f>
        <v>Андреевна</v>
      </c>
      <c r="D30" s="1" t="s">
        <v>515</v>
      </c>
      <c r="E30" s="1" t="s">
        <v>652</v>
      </c>
      <c r="F30" s="1" t="s">
        <v>653</v>
      </c>
      <c r="G30" s="1" t="s">
        <v>654</v>
      </c>
      <c r="H30" s="1" t="s">
        <v>655</v>
      </c>
      <c r="I30" s="1" t="s">
        <v>656</v>
      </c>
    </row>
    <row r="31">
      <c r="A31" s="1" t="str">
        <f>IFERROR(__xludf.DUMMYFUNCTION("""COMPUTED_VALUE"""),"Медведев")</f>
        <v>Медведев</v>
      </c>
      <c r="B31" s="1" t="str">
        <f>IFERROR(__xludf.DUMMYFUNCTION("""COMPUTED_VALUE"""),"Святослав")</f>
        <v>Святослав</v>
      </c>
      <c r="C31" s="1" t="str">
        <f>IFERROR(__xludf.DUMMYFUNCTION("""COMPUTED_VALUE"""),"Юлианович")</f>
        <v>Юлианович</v>
      </c>
      <c r="D31" s="1" t="s">
        <v>521</v>
      </c>
      <c r="E31" s="1" t="s">
        <v>657</v>
      </c>
      <c r="F31" s="1" t="s">
        <v>658</v>
      </c>
      <c r="G31" s="1" t="s">
        <v>659</v>
      </c>
      <c r="H31" s="1" t="s">
        <v>660</v>
      </c>
      <c r="I31" s="1" t="s">
        <v>661</v>
      </c>
    </row>
    <row r="32">
      <c r="A32" s="1" t="str">
        <f>IFERROR(__xludf.DUMMYFUNCTION("""COMPUTED_VALUE"""),"Баранова")</f>
        <v>Баранова</v>
      </c>
      <c r="B32" s="1" t="str">
        <f>IFERROR(__xludf.DUMMYFUNCTION("""COMPUTED_VALUE"""),"Эльмира")</f>
        <v>Эльмира</v>
      </c>
      <c r="C32" s="1" t="str">
        <f>IFERROR(__xludf.DUMMYFUNCTION("""COMPUTED_VALUE"""),"Дмитриевна")</f>
        <v>Дмитриевна</v>
      </c>
      <c r="D32" s="1" t="s">
        <v>515</v>
      </c>
      <c r="E32" s="1" t="s">
        <v>662</v>
      </c>
      <c r="F32" s="1" t="s">
        <v>663</v>
      </c>
      <c r="G32" s="1" t="s">
        <v>664</v>
      </c>
      <c r="H32" s="1" t="s">
        <v>665</v>
      </c>
      <c r="I32" s="1" t="s">
        <v>666</v>
      </c>
    </row>
    <row r="33">
      <c r="A33" s="1" t="str">
        <f>IFERROR(__xludf.DUMMYFUNCTION("""COMPUTED_VALUE"""),"Попова")</f>
        <v>Попова</v>
      </c>
      <c r="B33" s="1" t="str">
        <f>IFERROR(__xludf.DUMMYFUNCTION("""COMPUTED_VALUE"""),"Харита")</f>
        <v>Харита</v>
      </c>
      <c r="C33" s="1" t="str">
        <f>IFERROR(__xludf.DUMMYFUNCTION("""COMPUTED_VALUE"""),"Якуновна")</f>
        <v>Якуновна</v>
      </c>
      <c r="D33" s="1" t="s">
        <v>515</v>
      </c>
      <c r="E33" s="1" t="s">
        <v>667</v>
      </c>
      <c r="F33" s="1" t="s">
        <v>668</v>
      </c>
      <c r="G33" s="1" t="s">
        <v>669</v>
      </c>
      <c r="H33" s="1" t="s">
        <v>670</v>
      </c>
      <c r="I33" s="1" t="s">
        <v>671</v>
      </c>
    </row>
    <row r="34">
      <c r="A34" s="1" t="str">
        <f>IFERROR(__xludf.DUMMYFUNCTION("""COMPUTED_VALUE"""),"Кудряшов")</f>
        <v>Кудряшов</v>
      </c>
      <c r="B34" s="1" t="str">
        <f>IFERROR(__xludf.DUMMYFUNCTION("""COMPUTED_VALUE"""),"Аверкий")</f>
        <v>Аверкий</v>
      </c>
      <c r="C34" s="1" t="str">
        <f>IFERROR(__xludf.DUMMYFUNCTION("""COMPUTED_VALUE"""),"Константинович")</f>
        <v>Константинович</v>
      </c>
      <c r="D34" s="1" t="s">
        <v>521</v>
      </c>
      <c r="E34" s="1" t="s">
        <v>672</v>
      </c>
      <c r="F34" s="1" t="s">
        <v>673</v>
      </c>
      <c r="G34" s="1" t="s">
        <v>674</v>
      </c>
      <c r="H34" s="1" t="s">
        <v>675</v>
      </c>
      <c r="I34" s="1" t="s">
        <v>676</v>
      </c>
    </row>
    <row r="35">
      <c r="A35" s="1" t="str">
        <f>IFERROR(__xludf.DUMMYFUNCTION("""COMPUTED_VALUE"""),"Горшкова")</f>
        <v>Горшкова</v>
      </c>
      <c r="B35" s="1" t="str">
        <f>IFERROR(__xludf.DUMMYFUNCTION("""COMPUTED_VALUE"""),"Марта")</f>
        <v>Марта</v>
      </c>
      <c r="C35" s="1" t="str">
        <f>IFERROR(__xludf.DUMMYFUNCTION("""COMPUTED_VALUE"""),"Иосифовна")</f>
        <v>Иосифовна</v>
      </c>
      <c r="D35" s="1" t="s">
        <v>515</v>
      </c>
      <c r="E35" s="1" t="s">
        <v>677</v>
      </c>
      <c r="F35" s="1" t="s">
        <v>678</v>
      </c>
      <c r="G35" s="1" t="s">
        <v>679</v>
      </c>
      <c r="H35" s="1" t="s">
        <v>560</v>
      </c>
      <c r="I35" s="1" t="s">
        <v>680</v>
      </c>
    </row>
    <row r="36">
      <c r="A36" s="1" t="str">
        <f>IFERROR(__xludf.DUMMYFUNCTION("""COMPUTED_VALUE"""),"Кудрявцев")</f>
        <v>Кудрявцев</v>
      </c>
      <c r="B36" s="1" t="str">
        <f>IFERROR(__xludf.DUMMYFUNCTION("""COMPUTED_VALUE"""),"Богдан")</f>
        <v>Богдан</v>
      </c>
      <c r="C36" s="1" t="str">
        <f>IFERROR(__xludf.DUMMYFUNCTION("""COMPUTED_VALUE"""),"Христофорович")</f>
        <v>Христофорович</v>
      </c>
      <c r="D36" s="1" t="s">
        <v>521</v>
      </c>
      <c r="E36" s="1" t="s">
        <v>681</v>
      </c>
      <c r="F36" s="1" t="s">
        <v>682</v>
      </c>
      <c r="G36" s="1" t="s">
        <v>683</v>
      </c>
      <c r="H36" s="1" t="s">
        <v>684</v>
      </c>
      <c r="I36" s="1" t="s">
        <v>685</v>
      </c>
    </row>
    <row r="37">
      <c r="A37" s="1" t="str">
        <f>IFERROR(__xludf.DUMMYFUNCTION("""COMPUTED_VALUE"""),"Гусев")</f>
        <v>Гусев</v>
      </c>
      <c r="B37" s="1" t="str">
        <f>IFERROR(__xludf.DUMMYFUNCTION("""COMPUTED_VALUE"""),"Яков")</f>
        <v>Яков</v>
      </c>
      <c r="C37" s="1" t="str">
        <f>IFERROR(__xludf.DUMMYFUNCTION("""COMPUTED_VALUE"""),"Авксентьевич")</f>
        <v>Авксентьевич</v>
      </c>
      <c r="D37" s="1" t="s">
        <v>521</v>
      </c>
      <c r="E37" s="1" t="s">
        <v>686</v>
      </c>
      <c r="F37" s="1" t="s">
        <v>687</v>
      </c>
      <c r="G37" s="1" t="s">
        <v>688</v>
      </c>
      <c r="H37" s="1" t="s">
        <v>689</v>
      </c>
      <c r="I37" s="1" t="s">
        <v>690</v>
      </c>
    </row>
    <row r="38">
      <c r="A38" s="1" t="str">
        <f>IFERROR(__xludf.DUMMYFUNCTION("""COMPUTED_VALUE"""),"Крюкова")</f>
        <v>Крюкова</v>
      </c>
      <c r="B38" s="1" t="str">
        <f>IFERROR(__xludf.DUMMYFUNCTION("""COMPUTED_VALUE"""),"Авигея")</f>
        <v>Авигея</v>
      </c>
      <c r="C38" s="1" t="str">
        <f>IFERROR(__xludf.DUMMYFUNCTION("""COMPUTED_VALUE"""),"Святославовна")</f>
        <v>Святославовна</v>
      </c>
      <c r="D38" s="1" t="s">
        <v>515</v>
      </c>
      <c r="E38" s="1" t="s">
        <v>691</v>
      </c>
      <c r="F38" s="1" t="s">
        <v>692</v>
      </c>
      <c r="G38" s="1" t="s">
        <v>693</v>
      </c>
      <c r="H38" s="1" t="s">
        <v>694</v>
      </c>
      <c r="I38" s="1" t="s">
        <v>695</v>
      </c>
    </row>
    <row r="39">
      <c r="A39" s="1" t="str">
        <f>IFERROR(__xludf.DUMMYFUNCTION("""COMPUTED_VALUE"""),"Степанова")</f>
        <v>Степанова</v>
      </c>
      <c r="B39" s="1" t="str">
        <f>IFERROR(__xludf.DUMMYFUNCTION("""COMPUTED_VALUE"""),"Амелия")</f>
        <v>Амелия</v>
      </c>
      <c r="C39" s="1" t="str">
        <f>IFERROR(__xludf.DUMMYFUNCTION("""COMPUTED_VALUE"""),"Робертовна")</f>
        <v>Робертовна</v>
      </c>
      <c r="D39" s="1" t="s">
        <v>515</v>
      </c>
      <c r="E39" s="1" t="s">
        <v>696</v>
      </c>
      <c r="F39" s="1" t="s">
        <v>697</v>
      </c>
      <c r="G39" s="1" t="s">
        <v>698</v>
      </c>
      <c r="H39" s="1" t="s">
        <v>699</v>
      </c>
      <c r="I39" s="1" t="s">
        <v>700</v>
      </c>
    </row>
    <row r="40">
      <c r="A40" s="1" t="str">
        <f>IFERROR(__xludf.DUMMYFUNCTION("""COMPUTED_VALUE"""),"Суворова")</f>
        <v>Суворова</v>
      </c>
      <c r="B40" s="1" t="str">
        <f>IFERROR(__xludf.DUMMYFUNCTION("""COMPUTED_VALUE"""),"Божена")</f>
        <v>Божена</v>
      </c>
      <c r="C40" s="1" t="str">
        <f>IFERROR(__xludf.DUMMYFUNCTION("""COMPUTED_VALUE"""),"Анатольевна")</f>
        <v>Анатольевна</v>
      </c>
      <c r="D40" s="1" t="s">
        <v>515</v>
      </c>
      <c r="E40" s="1" t="s">
        <v>701</v>
      </c>
      <c r="F40" s="1" t="s">
        <v>702</v>
      </c>
      <c r="G40" s="1" t="s">
        <v>703</v>
      </c>
      <c r="H40" s="1" t="s">
        <v>704</v>
      </c>
      <c r="I40" s="1" t="s">
        <v>705</v>
      </c>
    </row>
    <row r="41">
      <c r="A41" s="1" t="str">
        <f>IFERROR(__xludf.DUMMYFUNCTION("""COMPUTED_VALUE"""),"Борисов")</f>
        <v>Борисов</v>
      </c>
      <c r="B41" s="1" t="str">
        <f>IFERROR(__xludf.DUMMYFUNCTION("""COMPUTED_VALUE"""),"Аввакум")</f>
        <v>Аввакум</v>
      </c>
      <c r="C41" s="1" t="str">
        <f>IFERROR(__xludf.DUMMYFUNCTION("""COMPUTED_VALUE"""),"Артемович")</f>
        <v>Артемович</v>
      </c>
      <c r="D41" s="1" t="s">
        <v>521</v>
      </c>
      <c r="E41" s="1" t="s">
        <v>706</v>
      </c>
      <c r="F41" s="1" t="s">
        <v>707</v>
      </c>
      <c r="G41" s="1" t="s">
        <v>708</v>
      </c>
      <c r="H41" s="1" t="s">
        <v>709</v>
      </c>
      <c r="I41" s="1" t="s">
        <v>710</v>
      </c>
    </row>
    <row r="42">
      <c r="A42" s="1" t="str">
        <f>IFERROR(__xludf.DUMMYFUNCTION("""COMPUTED_VALUE"""),"Бобылёв")</f>
        <v>Бобылёв</v>
      </c>
      <c r="B42" s="1" t="str">
        <f>IFERROR(__xludf.DUMMYFUNCTION("""COMPUTED_VALUE"""),"Георгий")</f>
        <v>Георгий</v>
      </c>
      <c r="C42" s="1" t="str">
        <f>IFERROR(__xludf.DUMMYFUNCTION("""COMPUTED_VALUE"""),"Витальевич")</f>
        <v>Витальевич</v>
      </c>
      <c r="D42" s="1" t="s">
        <v>521</v>
      </c>
      <c r="E42" s="1" t="s">
        <v>711</v>
      </c>
      <c r="F42" s="1" t="s">
        <v>712</v>
      </c>
      <c r="G42" s="1" t="s">
        <v>713</v>
      </c>
      <c r="H42" s="1" t="s">
        <v>714</v>
      </c>
      <c r="I42" s="1" t="s">
        <v>715</v>
      </c>
    </row>
    <row r="43">
      <c r="A43" s="1" t="str">
        <f>IFERROR(__xludf.DUMMYFUNCTION("""COMPUTED_VALUE"""),"Дроздов")</f>
        <v>Дроздов</v>
      </c>
      <c r="B43" s="1" t="str">
        <f>IFERROR(__xludf.DUMMYFUNCTION("""COMPUTED_VALUE"""),"Вольдемар")</f>
        <v>Вольдемар</v>
      </c>
      <c r="C43" s="1" t="str">
        <f>IFERROR(__xludf.DUMMYFUNCTION("""COMPUTED_VALUE"""),"Артемович")</f>
        <v>Артемович</v>
      </c>
      <c r="D43" s="1" t="s">
        <v>521</v>
      </c>
      <c r="E43" s="1" t="s">
        <v>716</v>
      </c>
      <c r="F43" s="1" t="s">
        <v>717</v>
      </c>
      <c r="G43" s="1" t="s">
        <v>718</v>
      </c>
      <c r="H43" s="1" t="s">
        <v>719</v>
      </c>
      <c r="I43" s="1" t="s">
        <v>720</v>
      </c>
    </row>
    <row r="44">
      <c r="A44" s="1" t="str">
        <f>IFERROR(__xludf.DUMMYFUNCTION("""COMPUTED_VALUE"""),"Беляева")</f>
        <v>Беляева</v>
      </c>
      <c r="B44" s="1" t="str">
        <f>IFERROR(__xludf.DUMMYFUNCTION("""COMPUTED_VALUE"""),"Сабрина")</f>
        <v>Сабрина</v>
      </c>
      <c r="C44" s="1" t="str">
        <f>IFERROR(__xludf.DUMMYFUNCTION("""COMPUTED_VALUE"""),"Федосеевна")</f>
        <v>Федосеевна</v>
      </c>
      <c r="D44" s="1" t="s">
        <v>515</v>
      </c>
      <c r="E44" s="1" t="s">
        <v>721</v>
      </c>
      <c r="F44" s="1" t="s">
        <v>722</v>
      </c>
      <c r="G44" s="1" t="s">
        <v>723</v>
      </c>
      <c r="H44" s="1" t="s">
        <v>724</v>
      </c>
      <c r="I44" s="1" t="s">
        <v>725</v>
      </c>
    </row>
    <row r="45">
      <c r="A45" s="1" t="str">
        <f>IFERROR(__xludf.DUMMYFUNCTION("""COMPUTED_VALUE"""),"Блохин")</f>
        <v>Блохин</v>
      </c>
      <c r="B45" s="1" t="str">
        <f>IFERROR(__xludf.DUMMYFUNCTION("""COMPUTED_VALUE"""),"Пантелеймон")</f>
        <v>Пантелеймон</v>
      </c>
      <c r="C45" s="1" t="str">
        <f>IFERROR(__xludf.DUMMYFUNCTION("""COMPUTED_VALUE"""),"Феликсович")</f>
        <v>Феликсович</v>
      </c>
      <c r="D45" s="1" t="s">
        <v>521</v>
      </c>
      <c r="E45" s="1" t="s">
        <v>726</v>
      </c>
      <c r="F45" s="1" t="s">
        <v>727</v>
      </c>
      <c r="G45" s="1" t="s">
        <v>728</v>
      </c>
      <c r="H45" s="1" t="s">
        <v>729</v>
      </c>
      <c r="I45" s="1" t="s">
        <v>730</v>
      </c>
    </row>
    <row r="46">
      <c r="A46" s="1" t="str">
        <f>IFERROR(__xludf.DUMMYFUNCTION("""COMPUTED_VALUE"""),"Шашкова")</f>
        <v>Шашкова</v>
      </c>
      <c r="B46" s="1" t="str">
        <f>IFERROR(__xludf.DUMMYFUNCTION("""COMPUTED_VALUE"""),"Гелла")</f>
        <v>Гелла</v>
      </c>
      <c r="C46" s="1" t="str">
        <f>IFERROR(__xludf.DUMMYFUNCTION("""COMPUTED_VALUE"""),"Эдуардовна")</f>
        <v>Эдуардовна</v>
      </c>
      <c r="D46" s="1" t="s">
        <v>515</v>
      </c>
      <c r="E46" s="1" t="s">
        <v>731</v>
      </c>
      <c r="F46" s="1" t="s">
        <v>732</v>
      </c>
      <c r="G46" s="1" t="s">
        <v>733</v>
      </c>
      <c r="H46" s="1" t="s">
        <v>734</v>
      </c>
      <c r="I46" s="1" t="s">
        <v>735</v>
      </c>
    </row>
    <row r="47">
      <c r="A47" s="1" t="str">
        <f>IFERROR(__xludf.DUMMYFUNCTION("""COMPUTED_VALUE"""),"Калашников")</f>
        <v>Калашников</v>
      </c>
      <c r="B47" s="1" t="str">
        <f>IFERROR(__xludf.DUMMYFUNCTION("""COMPUTED_VALUE"""),"Артур")</f>
        <v>Артур</v>
      </c>
      <c r="C47" s="1" t="str">
        <f>IFERROR(__xludf.DUMMYFUNCTION("""COMPUTED_VALUE"""),"Юрьевич")</f>
        <v>Юрьевич</v>
      </c>
      <c r="D47" s="1" t="s">
        <v>521</v>
      </c>
      <c r="E47" s="1" t="s">
        <v>736</v>
      </c>
      <c r="F47" s="1" t="s">
        <v>737</v>
      </c>
      <c r="G47" s="1" t="s">
        <v>738</v>
      </c>
      <c r="H47" s="1" t="s">
        <v>739</v>
      </c>
      <c r="I47" s="1" t="s">
        <v>740</v>
      </c>
    </row>
    <row r="48">
      <c r="A48" s="1" t="str">
        <f>IFERROR(__xludf.DUMMYFUNCTION("""COMPUTED_VALUE"""),"Корнилова")</f>
        <v>Корнилова</v>
      </c>
      <c r="B48" s="1" t="str">
        <f>IFERROR(__xludf.DUMMYFUNCTION("""COMPUTED_VALUE"""),"Анэля")</f>
        <v>Анэля</v>
      </c>
      <c r="C48" s="1" t="str">
        <f>IFERROR(__xludf.DUMMYFUNCTION("""COMPUTED_VALUE"""),"Михайловна")</f>
        <v>Михайловна</v>
      </c>
      <c r="D48" s="1" t="s">
        <v>515</v>
      </c>
      <c r="E48" s="1" t="s">
        <v>741</v>
      </c>
      <c r="F48" s="1" t="s">
        <v>742</v>
      </c>
      <c r="G48" s="1" t="s">
        <v>743</v>
      </c>
      <c r="H48" s="1" t="s">
        <v>744</v>
      </c>
      <c r="I48" s="1" t="s">
        <v>745</v>
      </c>
    </row>
    <row r="49">
      <c r="A49" s="1" t="str">
        <f>IFERROR(__xludf.DUMMYFUNCTION("""COMPUTED_VALUE"""),"Гущина")</f>
        <v>Гущина</v>
      </c>
      <c r="B49" s="1" t="str">
        <f>IFERROR(__xludf.DUMMYFUNCTION("""COMPUTED_VALUE"""),"Янита")</f>
        <v>Янита</v>
      </c>
      <c r="C49" s="1" t="str">
        <f>IFERROR(__xludf.DUMMYFUNCTION("""COMPUTED_VALUE"""),"Федоровна")</f>
        <v>Федоровна</v>
      </c>
      <c r="D49" s="1" t="s">
        <v>515</v>
      </c>
      <c r="E49" s="1" t="s">
        <v>746</v>
      </c>
      <c r="F49" s="1" t="s">
        <v>747</v>
      </c>
      <c r="G49" s="1" t="s">
        <v>748</v>
      </c>
      <c r="H49" s="1" t="s">
        <v>749</v>
      </c>
      <c r="I49" s="1" t="s">
        <v>750</v>
      </c>
    </row>
    <row r="50">
      <c r="A50" s="1" t="str">
        <f>IFERROR(__xludf.DUMMYFUNCTION("""COMPUTED_VALUE"""),"Волков")</f>
        <v>Волков</v>
      </c>
      <c r="B50" s="1" t="str">
        <f>IFERROR(__xludf.DUMMYFUNCTION("""COMPUTED_VALUE"""),"Людвиг")</f>
        <v>Людвиг</v>
      </c>
      <c r="C50" s="1" t="str">
        <f>IFERROR(__xludf.DUMMYFUNCTION("""COMPUTED_VALUE"""),"Витальевич")</f>
        <v>Витальевич</v>
      </c>
      <c r="D50" s="1" t="s">
        <v>521</v>
      </c>
      <c r="E50" s="1" t="s">
        <v>751</v>
      </c>
      <c r="F50" s="1" t="s">
        <v>752</v>
      </c>
      <c r="G50" s="1" t="s">
        <v>753</v>
      </c>
      <c r="H50" s="1" t="s">
        <v>754</v>
      </c>
      <c r="I50" s="1" t="s">
        <v>755</v>
      </c>
    </row>
    <row r="51">
      <c r="A51" s="1" t="str">
        <f>IFERROR(__xludf.DUMMYFUNCTION("""COMPUTED_VALUE"""),"Князев")</f>
        <v>Князев</v>
      </c>
      <c r="B51" s="1" t="str">
        <f>IFERROR(__xludf.DUMMYFUNCTION("""COMPUTED_VALUE"""),"Терентий")</f>
        <v>Терентий</v>
      </c>
      <c r="C51" s="1" t="str">
        <f>IFERROR(__xludf.DUMMYFUNCTION("""COMPUTED_VALUE"""),"Валерьевич")</f>
        <v>Валерьевич</v>
      </c>
      <c r="D51" s="1" t="s">
        <v>521</v>
      </c>
      <c r="E51" s="1" t="s">
        <v>756</v>
      </c>
      <c r="F51" s="1" t="s">
        <v>757</v>
      </c>
      <c r="G51" s="1" t="s">
        <v>758</v>
      </c>
      <c r="H51" s="1" t="s">
        <v>759</v>
      </c>
      <c r="I51" s="1" t="s">
        <v>760</v>
      </c>
    </row>
    <row r="52">
      <c r="A52" s="1" t="str">
        <f>IFERROR(__xludf.DUMMYFUNCTION("""COMPUTED_VALUE"""),"Силин")</f>
        <v>Силин</v>
      </c>
      <c r="B52" s="1" t="str">
        <f>IFERROR(__xludf.DUMMYFUNCTION("""COMPUTED_VALUE"""),"Гаянэ")</f>
        <v>Гаянэ</v>
      </c>
      <c r="C52" s="1" t="str">
        <f>IFERROR(__xludf.DUMMYFUNCTION("""COMPUTED_VALUE"""),"Анатольевич")</f>
        <v>Анатольевич</v>
      </c>
      <c r="D52" s="1" t="s">
        <v>521</v>
      </c>
      <c r="E52" s="1" t="s">
        <v>761</v>
      </c>
      <c r="F52" s="1" t="s">
        <v>762</v>
      </c>
      <c r="G52" s="1" t="s">
        <v>763</v>
      </c>
      <c r="H52" s="1" t="s">
        <v>764</v>
      </c>
      <c r="I52" s="1" t="s">
        <v>765</v>
      </c>
    </row>
    <row r="53">
      <c r="A53" s="1" t="str">
        <f>IFERROR(__xludf.DUMMYFUNCTION("""COMPUTED_VALUE"""),"Казаков")</f>
        <v>Казаков</v>
      </c>
      <c r="B53" s="1" t="str">
        <f>IFERROR(__xludf.DUMMYFUNCTION("""COMPUTED_VALUE"""),"Дмитрий")</f>
        <v>Дмитрий</v>
      </c>
      <c r="C53" s="1" t="str">
        <f>IFERROR(__xludf.DUMMYFUNCTION("""COMPUTED_VALUE"""),"Русланович")</f>
        <v>Русланович</v>
      </c>
      <c r="D53" s="1" t="s">
        <v>521</v>
      </c>
      <c r="E53" s="1" t="s">
        <v>766</v>
      </c>
      <c r="F53" s="1" t="s">
        <v>767</v>
      </c>
      <c r="G53" s="1" t="s">
        <v>768</v>
      </c>
      <c r="H53" s="1" t="s">
        <v>769</v>
      </c>
      <c r="I53" s="1" t="s">
        <v>770</v>
      </c>
    </row>
    <row r="54">
      <c r="A54" s="1" t="str">
        <f>IFERROR(__xludf.DUMMYFUNCTION("""COMPUTED_VALUE"""),"Гусева")</f>
        <v>Гусева</v>
      </c>
      <c r="B54" s="1" t="str">
        <f>IFERROR(__xludf.DUMMYFUNCTION("""COMPUTED_VALUE"""),"Роза")</f>
        <v>Роза</v>
      </c>
      <c r="C54" s="1" t="str">
        <f>IFERROR(__xludf.DUMMYFUNCTION("""COMPUTED_VALUE"""),"Дмитриевна")</f>
        <v>Дмитриевна</v>
      </c>
      <c r="D54" s="1" t="s">
        <v>515</v>
      </c>
      <c r="E54" s="1" t="s">
        <v>771</v>
      </c>
      <c r="F54" s="1" t="s">
        <v>772</v>
      </c>
      <c r="G54" s="1" t="s">
        <v>773</v>
      </c>
      <c r="H54" s="1" t="s">
        <v>774</v>
      </c>
      <c r="I54" s="1" t="s">
        <v>775</v>
      </c>
    </row>
    <row r="55">
      <c r="A55" s="1" t="str">
        <f>IFERROR(__xludf.DUMMYFUNCTION("""COMPUTED_VALUE"""),"Мамонтова")</f>
        <v>Мамонтова</v>
      </c>
      <c r="B55" s="1" t="str">
        <f>IFERROR(__xludf.DUMMYFUNCTION("""COMPUTED_VALUE"""),"Марфа")</f>
        <v>Марфа</v>
      </c>
      <c r="C55" s="1" t="str">
        <f>IFERROR(__xludf.DUMMYFUNCTION("""COMPUTED_VALUE"""),"Мироновна")</f>
        <v>Мироновна</v>
      </c>
      <c r="D55" s="1" t="s">
        <v>515</v>
      </c>
      <c r="E55" s="1" t="s">
        <v>776</v>
      </c>
      <c r="F55" s="1" t="s">
        <v>777</v>
      </c>
      <c r="G55" s="1" t="s">
        <v>778</v>
      </c>
      <c r="H55" s="1" t="s">
        <v>779</v>
      </c>
      <c r="I55" s="1" t="s">
        <v>780</v>
      </c>
    </row>
    <row r="56">
      <c r="A56" s="1" t="str">
        <f>IFERROR(__xludf.DUMMYFUNCTION("""COMPUTED_VALUE"""),"Галкин")</f>
        <v>Галкин</v>
      </c>
      <c r="B56" s="1" t="str">
        <f>IFERROR(__xludf.DUMMYFUNCTION("""COMPUTED_VALUE"""),"Эрик")</f>
        <v>Эрик</v>
      </c>
      <c r="C56" s="1" t="str">
        <f>IFERROR(__xludf.DUMMYFUNCTION("""COMPUTED_VALUE"""),"Онисимович")</f>
        <v>Онисимович</v>
      </c>
      <c r="D56" s="1" t="s">
        <v>521</v>
      </c>
      <c r="E56" s="1" t="s">
        <v>781</v>
      </c>
      <c r="F56" s="1" t="s">
        <v>782</v>
      </c>
      <c r="G56" s="1" t="s">
        <v>783</v>
      </c>
      <c r="H56" s="1" t="s">
        <v>784</v>
      </c>
      <c r="I56" s="1" t="s">
        <v>785</v>
      </c>
    </row>
    <row r="57">
      <c r="A57" s="1" t="str">
        <f>IFERROR(__xludf.DUMMYFUNCTION("""COMPUTED_VALUE"""),"Архипова")</f>
        <v>Архипова</v>
      </c>
      <c r="B57" s="1" t="str">
        <f>IFERROR(__xludf.DUMMYFUNCTION("""COMPUTED_VALUE"""),"Прасковья")</f>
        <v>Прасковья</v>
      </c>
      <c r="C57" s="1" t="str">
        <f>IFERROR(__xludf.DUMMYFUNCTION("""COMPUTED_VALUE"""),"Валерьевна")</f>
        <v>Валерьевна</v>
      </c>
      <c r="D57" s="1" t="s">
        <v>515</v>
      </c>
      <c r="E57" s="1" t="s">
        <v>786</v>
      </c>
      <c r="F57" s="1" t="s">
        <v>787</v>
      </c>
      <c r="G57" s="1" t="s">
        <v>788</v>
      </c>
      <c r="H57" s="1" t="s">
        <v>789</v>
      </c>
      <c r="I57" s="1" t="s">
        <v>790</v>
      </c>
    </row>
    <row r="58">
      <c r="A58" s="1" t="str">
        <f>IFERROR(__xludf.DUMMYFUNCTION("""COMPUTED_VALUE"""),"Овчинникова")</f>
        <v>Овчинникова</v>
      </c>
      <c r="B58" s="1" t="str">
        <f>IFERROR(__xludf.DUMMYFUNCTION("""COMPUTED_VALUE"""),"Лаура")</f>
        <v>Лаура</v>
      </c>
      <c r="C58" s="1" t="str">
        <f>IFERROR(__xludf.DUMMYFUNCTION("""COMPUTED_VALUE"""),"Еремеевна")</f>
        <v>Еремеевна</v>
      </c>
      <c r="D58" s="1" t="s">
        <v>515</v>
      </c>
      <c r="E58" s="1" t="s">
        <v>791</v>
      </c>
      <c r="F58" s="1" t="s">
        <v>792</v>
      </c>
      <c r="G58" s="1" t="s">
        <v>793</v>
      </c>
      <c r="H58" s="1" t="s">
        <v>794</v>
      </c>
      <c r="I58" s="1" t="s">
        <v>795</v>
      </c>
    </row>
    <row r="59">
      <c r="A59" s="1" t="str">
        <f>IFERROR(__xludf.DUMMYFUNCTION("""COMPUTED_VALUE"""),"Андреева")</f>
        <v>Андреева</v>
      </c>
      <c r="B59" s="1" t="str">
        <f>IFERROR(__xludf.DUMMYFUNCTION("""COMPUTED_VALUE"""),"Патрисия")</f>
        <v>Патрисия</v>
      </c>
      <c r="C59" s="1" t="str">
        <f>IFERROR(__xludf.DUMMYFUNCTION("""COMPUTED_VALUE"""),"Валерьевна")</f>
        <v>Валерьевна</v>
      </c>
      <c r="D59" s="1" t="s">
        <v>515</v>
      </c>
      <c r="E59" s="1" t="s">
        <v>796</v>
      </c>
      <c r="F59" s="1" t="s">
        <v>797</v>
      </c>
      <c r="G59" s="1" t="s">
        <v>798</v>
      </c>
      <c r="H59" s="1" t="s">
        <v>799</v>
      </c>
      <c r="I59" s="1" t="s">
        <v>800</v>
      </c>
    </row>
    <row r="60">
      <c r="A60" s="1" t="str">
        <f>IFERROR(__xludf.DUMMYFUNCTION("""COMPUTED_VALUE"""),"Авдеев")</f>
        <v>Авдеев</v>
      </c>
      <c r="B60" s="1" t="str">
        <f>IFERROR(__xludf.DUMMYFUNCTION("""COMPUTED_VALUE"""),"Самуил")</f>
        <v>Самуил</v>
      </c>
      <c r="C60" s="1" t="str">
        <f>IFERROR(__xludf.DUMMYFUNCTION("""COMPUTED_VALUE"""),"Улебович")</f>
        <v>Улебович</v>
      </c>
      <c r="D60" s="1" t="s">
        <v>521</v>
      </c>
      <c r="E60" s="1" t="s">
        <v>801</v>
      </c>
      <c r="F60" s="1" t="s">
        <v>802</v>
      </c>
      <c r="G60" s="1" t="s">
        <v>803</v>
      </c>
      <c r="H60" s="1" t="s">
        <v>804</v>
      </c>
      <c r="I60" s="1" t="s">
        <v>805</v>
      </c>
    </row>
    <row r="61">
      <c r="A61" s="1" t="str">
        <f>IFERROR(__xludf.DUMMYFUNCTION("""COMPUTED_VALUE"""),"Бурова")</f>
        <v>Бурова</v>
      </c>
      <c r="B61" s="1" t="str">
        <f>IFERROR(__xludf.DUMMYFUNCTION("""COMPUTED_VALUE"""),"Светлана")</f>
        <v>Светлана</v>
      </c>
      <c r="C61" s="1" t="str">
        <f>IFERROR(__xludf.DUMMYFUNCTION("""COMPUTED_VALUE"""),"Лукьевна")</f>
        <v>Лукьевна</v>
      </c>
      <c r="D61" s="1" t="s">
        <v>515</v>
      </c>
      <c r="E61" s="1" t="s">
        <v>806</v>
      </c>
      <c r="F61" s="1" t="s">
        <v>807</v>
      </c>
      <c r="G61" s="1" t="s">
        <v>808</v>
      </c>
      <c r="H61" s="1" t="s">
        <v>809</v>
      </c>
      <c r="I61" s="1" t="s">
        <v>810</v>
      </c>
    </row>
    <row r="62">
      <c r="A62" s="1" t="str">
        <f>IFERROR(__xludf.DUMMYFUNCTION("""COMPUTED_VALUE"""),"Ершов")</f>
        <v>Ершов</v>
      </c>
      <c r="B62" s="1" t="str">
        <f>IFERROR(__xludf.DUMMYFUNCTION("""COMPUTED_VALUE"""),"Глеб")</f>
        <v>Глеб</v>
      </c>
      <c r="C62" s="1" t="str">
        <f>IFERROR(__xludf.DUMMYFUNCTION("""COMPUTED_VALUE"""),"Федорович")</f>
        <v>Федорович</v>
      </c>
      <c r="D62" s="1" t="s">
        <v>521</v>
      </c>
      <c r="E62" s="1" t="s">
        <v>811</v>
      </c>
      <c r="F62" s="1" t="s">
        <v>812</v>
      </c>
      <c r="G62" s="1" t="s">
        <v>813</v>
      </c>
      <c r="H62" s="1" t="s">
        <v>814</v>
      </c>
      <c r="I62" s="1" t="s">
        <v>815</v>
      </c>
    </row>
    <row r="63">
      <c r="A63" s="1" t="str">
        <f>IFERROR(__xludf.DUMMYFUNCTION("""COMPUTED_VALUE"""),"Игнатов")</f>
        <v>Игнатов</v>
      </c>
      <c r="B63" s="1" t="str">
        <f>IFERROR(__xludf.DUMMYFUNCTION("""COMPUTED_VALUE"""),"Захар")</f>
        <v>Захар</v>
      </c>
      <c r="C63" s="1" t="str">
        <f>IFERROR(__xludf.DUMMYFUNCTION("""COMPUTED_VALUE"""),"Павлович")</f>
        <v>Павлович</v>
      </c>
      <c r="D63" s="1" t="s">
        <v>521</v>
      </c>
      <c r="E63" s="1" t="s">
        <v>816</v>
      </c>
      <c r="F63" s="1" t="s">
        <v>817</v>
      </c>
      <c r="G63" s="1" t="s">
        <v>818</v>
      </c>
      <c r="H63" s="1" t="s">
        <v>819</v>
      </c>
      <c r="I63" s="1" t="s">
        <v>820</v>
      </c>
    </row>
    <row r="64">
      <c r="A64" s="1" t="str">
        <f>IFERROR(__xludf.DUMMYFUNCTION("""COMPUTED_VALUE"""),"Комиссарова")</f>
        <v>Комиссарова</v>
      </c>
      <c r="B64" s="1" t="str">
        <f>IFERROR(__xludf.DUMMYFUNCTION("""COMPUTED_VALUE"""),"Амалия")</f>
        <v>Амалия</v>
      </c>
      <c r="C64" s="1" t="str">
        <f>IFERROR(__xludf.DUMMYFUNCTION("""COMPUTED_VALUE"""),"Робертовна")</f>
        <v>Робертовна</v>
      </c>
      <c r="D64" s="1" t="s">
        <v>515</v>
      </c>
      <c r="E64" s="1" t="s">
        <v>821</v>
      </c>
      <c r="F64" s="1" t="s">
        <v>822</v>
      </c>
      <c r="G64" s="1" t="s">
        <v>823</v>
      </c>
      <c r="H64" s="1" t="s">
        <v>824</v>
      </c>
      <c r="I64" s="1" t="s">
        <v>825</v>
      </c>
    </row>
    <row r="65">
      <c r="A65" s="1" t="str">
        <f>IFERROR(__xludf.DUMMYFUNCTION("""COMPUTED_VALUE"""),"Быков")</f>
        <v>Быков</v>
      </c>
      <c r="B65" s="1" t="str">
        <f>IFERROR(__xludf.DUMMYFUNCTION("""COMPUTED_VALUE"""),"Трофим")</f>
        <v>Трофим</v>
      </c>
      <c r="C65" s="1" t="str">
        <f>IFERROR(__xludf.DUMMYFUNCTION("""COMPUTED_VALUE"""),"Константинович")</f>
        <v>Константинович</v>
      </c>
      <c r="D65" s="1" t="s">
        <v>521</v>
      </c>
      <c r="E65" s="1" t="s">
        <v>826</v>
      </c>
      <c r="F65" s="1" t="s">
        <v>827</v>
      </c>
      <c r="G65" s="1" t="s">
        <v>828</v>
      </c>
      <c r="H65" s="1" t="s">
        <v>829</v>
      </c>
      <c r="I65" s="1" t="s">
        <v>830</v>
      </c>
    </row>
    <row r="66">
      <c r="A66" s="1" t="str">
        <f>IFERROR(__xludf.DUMMYFUNCTION("""COMPUTED_VALUE"""),"Кузьмин")</f>
        <v>Кузьмин</v>
      </c>
      <c r="B66" s="1" t="str">
        <f>IFERROR(__xludf.DUMMYFUNCTION("""COMPUTED_VALUE"""),"Леонтий")</f>
        <v>Леонтий</v>
      </c>
      <c r="C66" s="1" t="str">
        <f>IFERROR(__xludf.DUMMYFUNCTION("""COMPUTED_VALUE"""),"Валерьянович")</f>
        <v>Валерьянович</v>
      </c>
      <c r="D66" s="1" t="s">
        <v>521</v>
      </c>
      <c r="E66" s="1" t="s">
        <v>831</v>
      </c>
      <c r="F66" s="1" t="s">
        <v>832</v>
      </c>
      <c r="G66" s="1" t="s">
        <v>833</v>
      </c>
      <c r="H66" s="1" t="s">
        <v>834</v>
      </c>
      <c r="I66" s="1" t="s">
        <v>835</v>
      </c>
    </row>
    <row r="67">
      <c r="A67" s="1" t="str">
        <f>IFERROR(__xludf.DUMMYFUNCTION("""COMPUTED_VALUE"""),"Белозёрова")</f>
        <v>Белозёрова</v>
      </c>
      <c r="B67" s="1" t="str">
        <f>IFERROR(__xludf.DUMMYFUNCTION("""COMPUTED_VALUE"""),"Диана")</f>
        <v>Диана</v>
      </c>
      <c r="C67" s="1" t="str">
        <f>IFERROR(__xludf.DUMMYFUNCTION("""COMPUTED_VALUE"""),"Антоновна")</f>
        <v>Антоновна</v>
      </c>
      <c r="D67" s="1" t="s">
        <v>515</v>
      </c>
      <c r="E67" s="1" t="s">
        <v>836</v>
      </c>
      <c r="F67" s="1" t="s">
        <v>837</v>
      </c>
      <c r="G67" s="1" t="s">
        <v>838</v>
      </c>
      <c r="H67" s="1" t="s">
        <v>839</v>
      </c>
      <c r="I67" s="1" t="s">
        <v>840</v>
      </c>
    </row>
    <row r="68">
      <c r="A68" s="1" t="str">
        <f>IFERROR(__xludf.DUMMYFUNCTION("""COMPUTED_VALUE"""),"Блинов")</f>
        <v>Блинов</v>
      </c>
      <c r="B68" s="1" t="str">
        <f>IFERROR(__xludf.DUMMYFUNCTION("""COMPUTED_VALUE"""),"Евгений")</f>
        <v>Евгений</v>
      </c>
      <c r="C68" s="1" t="str">
        <f>IFERROR(__xludf.DUMMYFUNCTION("""COMPUTED_VALUE"""),"Мэлсович")</f>
        <v>Мэлсович</v>
      </c>
      <c r="D68" s="1" t="s">
        <v>521</v>
      </c>
      <c r="E68" s="1" t="s">
        <v>841</v>
      </c>
      <c r="F68" s="1" t="s">
        <v>842</v>
      </c>
      <c r="G68" s="1" t="s">
        <v>843</v>
      </c>
      <c r="H68" s="1" t="s">
        <v>844</v>
      </c>
      <c r="I68" s="1" t="s">
        <v>845</v>
      </c>
    </row>
    <row r="69">
      <c r="A69" s="1" t="str">
        <f>IFERROR(__xludf.DUMMYFUNCTION("""COMPUTED_VALUE"""),"Лазарев")</f>
        <v>Лазарев</v>
      </c>
      <c r="B69" s="1" t="str">
        <f>IFERROR(__xludf.DUMMYFUNCTION("""COMPUTED_VALUE"""),"Алексей")</f>
        <v>Алексей</v>
      </c>
      <c r="C69" s="1" t="str">
        <f>IFERROR(__xludf.DUMMYFUNCTION("""COMPUTED_VALUE"""),"Богданович")</f>
        <v>Богданович</v>
      </c>
      <c r="D69" s="1" t="s">
        <v>521</v>
      </c>
      <c r="E69" s="1" t="s">
        <v>846</v>
      </c>
      <c r="F69" s="1" t="s">
        <v>847</v>
      </c>
      <c r="G69" s="1" t="s">
        <v>848</v>
      </c>
      <c r="H69" s="1" t="s">
        <v>849</v>
      </c>
      <c r="I69" s="1" t="s">
        <v>850</v>
      </c>
    </row>
    <row r="70">
      <c r="A70" s="1" t="str">
        <f>IFERROR(__xludf.DUMMYFUNCTION("""COMPUTED_VALUE"""),"Афанасьева")</f>
        <v>Афанасьева</v>
      </c>
      <c r="B70" s="1" t="str">
        <f>IFERROR(__xludf.DUMMYFUNCTION("""COMPUTED_VALUE"""),"Розалия")</f>
        <v>Розалия</v>
      </c>
      <c r="C70" s="1" t="str">
        <f>IFERROR(__xludf.DUMMYFUNCTION("""COMPUTED_VALUE"""),"Макаровна")</f>
        <v>Макаровна</v>
      </c>
      <c r="D70" s="1" t="s">
        <v>515</v>
      </c>
      <c r="E70" s="1" t="s">
        <v>851</v>
      </c>
      <c r="F70" s="1" t="s">
        <v>852</v>
      </c>
      <c r="G70" s="1" t="s">
        <v>853</v>
      </c>
      <c r="H70" s="1" t="s">
        <v>854</v>
      </c>
      <c r="I70" s="1" t="s">
        <v>855</v>
      </c>
    </row>
    <row r="71">
      <c r="A71" s="1" t="str">
        <f>IFERROR(__xludf.DUMMYFUNCTION("""COMPUTED_VALUE"""),"Дементьева")</f>
        <v>Дементьева</v>
      </c>
      <c r="B71" s="1" t="str">
        <f>IFERROR(__xludf.DUMMYFUNCTION("""COMPUTED_VALUE"""),"Эдита")</f>
        <v>Эдита</v>
      </c>
      <c r="C71" s="1" t="str">
        <f>IFERROR(__xludf.DUMMYFUNCTION("""COMPUTED_VALUE"""),"Онисимовна")</f>
        <v>Онисимовна</v>
      </c>
      <c r="D71" s="1" t="s">
        <v>515</v>
      </c>
      <c r="E71" s="1" t="s">
        <v>856</v>
      </c>
      <c r="F71" s="1" t="s">
        <v>857</v>
      </c>
      <c r="G71" s="1" t="s">
        <v>858</v>
      </c>
      <c r="H71" s="1" t="s">
        <v>859</v>
      </c>
      <c r="I71" s="1" t="s">
        <v>795</v>
      </c>
    </row>
    <row r="72">
      <c r="A72" s="1" t="str">
        <f>IFERROR(__xludf.DUMMYFUNCTION("""COMPUTED_VALUE"""),"Калинин")</f>
        <v>Калинин</v>
      </c>
      <c r="B72" s="1" t="str">
        <f>IFERROR(__xludf.DUMMYFUNCTION("""COMPUTED_VALUE"""),"Петр")</f>
        <v>Петр</v>
      </c>
      <c r="C72" s="1" t="str">
        <f>IFERROR(__xludf.DUMMYFUNCTION("""COMPUTED_VALUE"""),"Иванович")</f>
        <v>Иванович</v>
      </c>
      <c r="D72" s="1" t="s">
        <v>521</v>
      </c>
      <c r="E72" s="1" t="s">
        <v>860</v>
      </c>
      <c r="F72" s="1" t="s">
        <v>861</v>
      </c>
      <c r="G72" s="1" t="s">
        <v>862</v>
      </c>
      <c r="H72" s="1" t="s">
        <v>863</v>
      </c>
      <c r="I72" s="1" t="s">
        <v>864</v>
      </c>
    </row>
    <row r="73">
      <c r="A73" s="1" t="str">
        <f>IFERROR(__xludf.DUMMYFUNCTION("""COMPUTED_VALUE"""),"Андреев")</f>
        <v>Андреев</v>
      </c>
      <c r="B73" s="1" t="str">
        <f>IFERROR(__xludf.DUMMYFUNCTION("""COMPUTED_VALUE"""),"Станислав")</f>
        <v>Станислав</v>
      </c>
      <c r="C73" s="1" t="str">
        <f>IFERROR(__xludf.DUMMYFUNCTION("""COMPUTED_VALUE"""),"Максович")</f>
        <v>Максович</v>
      </c>
      <c r="D73" s="1" t="s">
        <v>521</v>
      </c>
      <c r="E73" s="1" t="s">
        <v>865</v>
      </c>
      <c r="F73" s="1" t="s">
        <v>866</v>
      </c>
      <c r="G73" s="1" t="s">
        <v>867</v>
      </c>
      <c r="H73" s="1" t="s">
        <v>868</v>
      </c>
      <c r="I73" s="1" t="s">
        <v>869</v>
      </c>
    </row>
    <row r="74">
      <c r="A74" s="1" t="str">
        <f>IFERROR(__xludf.DUMMYFUNCTION("""COMPUTED_VALUE"""),"Киселёв")</f>
        <v>Киселёв</v>
      </c>
      <c r="B74" s="1" t="str">
        <f>IFERROR(__xludf.DUMMYFUNCTION("""COMPUTED_VALUE"""),"Устин")</f>
        <v>Устин</v>
      </c>
      <c r="C74" s="1" t="str">
        <f>IFERROR(__xludf.DUMMYFUNCTION("""COMPUTED_VALUE"""),"Яковлевич")</f>
        <v>Яковлевич</v>
      </c>
      <c r="D74" s="1" t="s">
        <v>521</v>
      </c>
      <c r="E74" s="1" t="s">
        <v>870</v>
      </c>
      <c r="F74" s="1" t="s">
        <v>871</v>
      </c>
      <c r="G74" s="1" t="s">
        <v>872</v>
      </c>
      <c r="H74" s="1" t="s">
        <v>873</v>
      </c>
      <c r="I74" s="1" t="s">
        <v>874</v>
      </c>
    </row>
    <row r="75">
      <c r="A75" s="1" t="str">
        <f>IFERROR(__xludf.DUMMYFUNCTION("""COMPUTED_VALUE"""),"Гордеев")</f>
        <v>Гордеев</v>
      </c>
      <c r="B75" s="1" t="str">
        <f>IFERROR(__xludf.DUMMYFUNCTION("""COMPUTED_VALUE"""),"Павел")</f>
        <v>Павел</v>
      </c>
      <c r="C75" s="1" t="str">
        <f>IFERROR(__xludf.DUMMYFUNCTION("""COMPUTED_VALUE"""),"Семенович")</f>
        <v>Семенович</v>
      </c>
      <c r="D75" s="1" t="s">
        <v>521</v>
      </c>
      <c r="E75" s="1" t="s">
        <v>875</v>
      </c>
      <c r="F75" s="1" t="s">
        <v>876</v>
      </c>
      <c r="G75" s="1" t="s">
        <v>877</v>
      </c>
      <c r="H75" s="1" t="s">
        <v>878</v>
      </c>
      <c r="I75" s="1" t="s">
        <v>785</v>
      </c>
    </row>
    <row r="76">
      <c r="A76" s="1" t="str">
        <f>IFERROR(__xludf.DUMMYFUNCTION("""COMPUTED_VALUE"""),"Горбачёва")</f>
        <v>Горбачёва</v>
      </c>
      <c r="B76" s="1" t="str">
        <f>IFERROR(__xludf.DUMMYFUNCTION("""COMPUTED_VALUE"""),"Никки")</f>
        <v>Никки</v>
      </c>
      <c r="C76" s="1" t="str">
        <f>IFERROR(__xludf.DUMMYFUNCTION("""COMPUTED_VALUE"""),"Еремеевна")</f>
        <v>Еремеевна</v>
      </c>
      <c r="D76" s="1" t="s">
        <v>515</v>
      </c>
      <c r="E76" s="1" t="s">
        <v>879</v>
      </c>
      <c r="F76" s="1" t="s">
        <v>880</v>
      </c>
      <c r="G76" s="1" t="s">
        <v>881</v>
      </c>
      <c r="H76" s="1" t="s">
        <v>882</v>
      </c>
      <c r="I76" s="1" t="s">
        <v>883</v>
      </c>
    </row>
    <row r="77">
      <c r="A77" s="1" t="str">
        <f>IFERROR(__xludf.DUMMYFUNCTION("""COMPUTED_VALUE"""),"Копылов")</f>
        <v>Копылов</v>
      </c>
      <c r="B77" s="1" t="str">
        <f>IFERROR(__xludf.DUMMYFUNCTION("""COMPUTED_VALUE"""),"Касьян")</f>
        <v>Касьян</v>
      </c>
      <c r="C77" s="1" t="str">
        <f>IFERROR(__xludf.DUMMYFUNCTION("""COMPUTED_VALUE"""),"Робертович")</f>
        <v>Робертович</v>
      </c>
      <c r="D77" s="1" t="s">
        <v>521</v>
      </c>
      <c r="E77" s="1" t="s">
        <v>884</v>
      </c>
      <c r="F77" s="1" t="s">
        <v>885</v>
      </c>
      <c r="G77" s="1" t="s">
        <v>886</v>
      </c>
      <c r="H77" s="1" t="s">
        <v>887</v>
      </c>
      <c r="I77" s="1" t="s">
        <v>888</v>
      </c>
    </row>
    <row r="78">
      <c r="A78" s="1" t="str">
        <f>IFERROR(__xludf.DUMMYFUNCTION("""COMPUTED_VALUE"""),"Ефремов")</f>
        <v>Ефремов</v>
      </c>
      <c r="B78" s="1" t="str">
        <f>IFERROR(__xludf.DUMMYFUNCTION("""COMPUTED_VALUE"""),"Витольд")</f>
        <v>Витольд</v>
      </c>
      <c r="C78" s="1" t="str">
        <f>IFERROR(__xludf.DUMMYFUNCTION("""COMPUTED_VALUE"""),"Авксентьевич")</f>
        <v>Авксентьевич</v>
      </c>
      <c r="D78" s="1" t="s">
        <v>521</v>
      </c>
      <c r="E78" s="1" t="s">
        <v>889</v>
      </c>
      <c r="F78" s="1" t="s">
        <v>890</v>
      </c>
      <c r="G78" s="1" t="s">
        <v>891</v>
      </c>
      <c r="H78" s="1" t="s">
        <v>892</v>
      </c>
      <c r="I78" s="1" t="s">
        <v>893</v>
      </c>
    </row>
    <row r="79">
      <c r="A79" s="1" t="str">
        <f>IFERROR(__xludf.DUMMYFUNCTION("""COMPUTED_VALUE"""),"Баранов")</f>
        <v>Баранов</v>
      </c>
      <c r="B79" s="1" t="str">
        <f>IFERROR(__xludf.DUMMYFUNCTION("""COMPUTED_VALUE"""),"Михаил")</f>
        <v>Михаил</v>
      </c>
      <c r="C79" s="1" t="str">
        <f>IFERROR(__xludf.DUMMYFUNCTION("""COMPUTED_VALUE"""),"Романович")</f>
        <v>Романович</v>
      </c>
      <c r="D79" s="1" t="s">
        <v>521</v>
      </c>
      <c r="E79" s="1" t="s">
        <v>894</v>
      </c>
      <c r="F79" s="1" t="s">
        <v>895</v>
      </c>
      <c r="G79" s="1" t="s">
        <v>896</v>
      </c>
      <c r="H79" s="1" t="s">
        <v>897</v>
      </c>
      <c r="I79" s="1" t="s">
        <v>898</v>
      </c>
    </row>
    <row r="80">
      <c r="A80" s="1" t="str">
        <f>IFERROR(__xludf.DUMMYFUNCTION("""COMPUTED_VALUE"""),"Дмитриева")</f>
        <v>Дмитриева</v>
      </c>
      <c r="B80" s="1" t="str">
        <f>IFERROR(__xludf.DUMMYFUNCTION("""COMPUTED_VALUE"""),"Элина")</f>
        <v>Элина</v>
      </c>
      <c r="C80" s="1" t="str">
        <f>IFERROR(__xludf.DUMMYFUNCTION("""COMPUTED_VALUE"""),"Даниловна")</f>
        <v>Даниловна</v>
      </c>
      <c r="D80" s="1" t="s">
        <v>515</v>
      </c>
      <c r="E80" s="1" t="s">
        <v>899</v>
      </c>
      <c r="F80" s="1" t="s">
        <v>900</v>
      </c>
      <c r="G80" s="1" t="s">
        <v>901</v>
      </c>
      <c r="H80" s="1" t="s">
        <v>902</v>
      </c>
      <c r="I80" s="1" t="s">
        <v>903</v>
      </c>
    </row>
    <row r="81">
      <c r="A81" s="1" t="str">
        <f>IFERROR(__xludf.DUMMYFUNCTION("""COMPUTED_VALUE"""),"Федотов")</f>
        <v>Федотов</v>
      </c>
      <c r="B81" s="1" t="str">
        <f>IFERROR(__xludf.DUMMYFUNCTION("""COMPUTED_VALUE"""),"Осип")</f>
        <v>Осип</v>
      </c>
      <c r="C81" s="1" t="str">
        <f>IFERROR(__xludf.DUMMYFUNCTION("""COMPUTED_VALUE"""),"Анатольевич")</f>
        <v>Анатольевич</v>
      </c>
      <c r="D81" s="1" t="s">
        <v>521</v>
      </c>
      <c r="E81" s="1" t="s">
        <v>904</v>
      </c>
      <c r="F81" s="1" t="s">
        <v>905</v>
      </c>
      <c r="G81" s="1" t="s">
        <v>906</v>
      </c>
      <c r="H81" s="1" t="s">
        <v>907</v>
      </c>
      <c r="I81" s="1" t="s">
        <v>790</v>
      </c>
    </row>
    <row r="82">
      <c r="A82" s="1" t="str">
        <f>IFERROR(__xludf.DUMMYFUNCTION("""COMPUTED_VALUE"""),"Быкова")</f>
        <v>Быкова</v>
      </c>
      <c r="B82" s="1" t="str">
        <f>IFERROR(__xludf.DUMMYFUNCTION("""COMPUTED_VALUE"""),"Тала")</f>
        <v>Тала</v>
      </c>
      <c r="C82" s="1" t="str">
        <f>IFERROR(__xludf.DUMMYFUNCTION("""COMPUTED_VALUE"""),"Георгьевна")</f>
        <v>Георгьевна</v>
      </c>
      <c r="D82" s="1" t="s">
        <v>515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</row>
    <row r="83">
      <c r="A83" s="1" t="str">
        <f>IFERROR(__xludf.DUMMYFUNCTION("""COMPUTED_VALUE"""),"Дементьев")</f>
        <v>Дементьев</v>
      </c>
      <c r="B83" s="1" t="str">
        <f>IFERROR(__xludf.DUMMYFUNCTION("""COMPUTED_VALUE"""),"Вадим")</f>
        <v>Вадим</v>
      </c>
      <c r="C83" s="1" t="str">
        <f>IFERROR(__xludf.DUMMYFUNCTION("""COMPUTED_VALUE"""),"Ростиславович")</f>
        <v>Ростиславович</v>
      </c>
      <c r="D83" s="1" t="s">
        <v>521</v>
      </c>
      <c r="E83" s="1" t="s">
        <v>913</v>
      </c>
      <c r="F83" s="1" t="s">
        <v>914</v>
      </c>
      <c r="G83" s="1" t="s">
        <v>915</v>
      </c>
      <c r="H83" s="1" t="s">
        <v>916</v>
      </c>
      <c r="I83" s="1" t="s">
        <v>917</v>
      </c>
    </row>
    <row r="84">
      <c r="A84" s="1" t="str">
        <f>IFERROR(__xludf.DUMMYFUNCTION("""COMPUTED_VALUE"""),"Евсеев")</f>
        <v>Евсеев</v>
      </c>
      <c r="B84" s="1" t="str">
        <f>IFERROR(__xludf.DUMMYFUNCTION("""COMPUTED_VALUE"""),"Макар")</f>
        <v>Макар</v>
      </c>
      <c r="C84" s="1" t="str">
        <f>IFERROR(__xludf.DUMMYFUNCTION("""COMPUTED_VALUE"""),"Васильевич")</f>
        <v>Васильевич</v>
      </c>
      <c r="D84" s="1" t="s">
        <v>521</v>
      </c>
      <c r="E84" s="1" t="s">
        <v>918</v>
      </c>
      <c r="F84" s="1" t="s">
        <v>919</v>
      </c>
      <c r="G84" s="1" t="s">
        <v>920</v>
      </c>
      <c r="H84" s="1" t="s">
        <v>921</v>
      </c>
      <c r="I84" s="1" t="s">
        <v>922</v>
      </c>
    </row>
    <row r="85">
      <c r="A85" s="1" t="str">
        <f>IFERROR(__xludf.DUMMYFUNCTION("""COMPUTED_VALUE"""),"Абрамов")</f>
        <v>Абрамов</v>
      </c>
      <c r="B85" s="1" t="str">
        <f>IFERROR(__xludf.DUMMYFUNCTION("""COMPUTED_VALUE"""),"Станислав")</f>
        <v>Станислав</v>
      </c>
      <c r="C85" s="1" t="str">
        <f>IFERROR(__xludf.DUMMYFUNCTION("""COMPUTED_VALUE"""),"Филатович")</f>
        <v>Филатович</v>
      </c>
      <c r="D85" s="1" t="s">
        <v>521</v>
      </c>
      <c r="E85" s="1" t="s">
        <v>923</v>
      </c>
      <c r="F85" s="1" t="s">
        <v>924</v>
      </c>
      <c r="G85" s="1" t="s">
        <v>925</v>
      </c>
      <c r="H85" s="1" t="s">
        <v>926</v>
      </c>
      <c r="I85" s="1" t="s">
        <v>927</v>
      </c>
    </row>
    <row r="86">
      <c r="A86" s="1" t="str">
        <f>IFERROR(__xludf.DUMMYFUNCTION("""COMPUTED_VALUE"""),"Артемьева")</f>
        <v>Артемьева</v>
      </c>
      <c r="B86" s="1" t="str">
        <f>IFERROR(__xludf.DUMMYFUNCTION("""COMPUTED_VALUE"""),"Лиза")</f>
        <v>Лиза</v>
      </c>
      <c r="C86" s="1" t="str">
        <f>IFERROR(__xludf.DUMMYFUNCTION("""COMPUTED_VALUE"""),"Максимовна")</f>
        <v>Максимовна</v>
      </c>
      <c r="D86" s="1" t="s">
        <v>515</v>
      </c>
      <c r="E86" s="1" t="s">
        <v>928</v>
      </c>
      <c r="F86" s="1" t="s">
        <v>929</v>
      </c>
      <c r="G86" s="1" t="s">
        <v>930</v>
      </c>
      <c r="H86" s="1" t="s">
        <v>931</v>
      </c>
      <c r="I86" s="1" t="s">
        <v>898</v>
      </c>
    </row>
    <row r="87">
      <c r="A87" s="1" t="str">
        <f>IFERROR(__xludf.DUMMYFUNCTION("""COMPUTED_VALUE"""),"Кузьмина")</f>
        <v>Кузьмина</v>
      </c>
      <c r="B87" s="1" t="str">
        <f>IFERROR(__xludf.DUMMYFUNCTION("""COMPUTED_VALUE"""),"Дэнна")</f>
        <v>Дэнна</v>
      </c>
      <c r="C87" s="1" t="str">
        <f>IFERROR(__xludf.DUMMYFUNCTION("""COMPUTED_VALUE"""),"Витальевна")</f>
        <v>Витальевна</v>
      </c>
      <c r="D87" s="1" t="s">
        <v>515</v>
      </c>
      <c r="E87" s="1" t="s">
        <v>932</v>
      </c>
      <c r="F87" s="1" t="s">
        <v>933</v>
      </c>
      <c r="G87" s="1" t="s">
        <v>934</v>
      </c>
      <c r="H87" s="1" t="s">
        <v>935</v>
      </c>
      <c r="I87" s="1" t="s">
        <v>936</v>
      </c>
    </row>
    <row r="88">
      <c r="A88" s="1" t="str">
        <f>IFERROR(__xludf.DUMMYFUNCTION("""COMPUTED_VALUE"""),"Ефимова")</f>
        <v>Ефимова</v>
      </c>
      <c r="B88" s="1" t="str">
        <f>IFERROR(__xludf.DUMMYFUNCTION("""COMPUTED_VALUE"""),"Магда")</f>
        <v>Магда</v>
      </c>
      <c r="C88" s="1" t="str">
        <f>IFERROR(__xludf.DUMMYFUNCTION("""COMPUTED_VALUE"""),"Платоновна")</f>
        <v>Платоновна</v>
      </c>
      <c r="D88" s="1" t="s">
        <v>515</v>
      </c>
      <c r="E88" s="1" t="s">
        <v>937</v>
      </c>
      <c r="F88" s="1" t="s">
        <v>938</v>
      </c>
      <c r="G88" s="1" t="s">
        <v>939</v>
      </c>
      <c r="H88" s="1" t="s">
        <v>940</v>
      </c>
      <c r="I88" s="1" t="s">
        <v>941</v>
      </c>
    </row>
    <row r="89">
      <c r="A89" s="1" t="str">
        <f>IFERROR(__xludf.DUMMYFUNCTION("""COMPUTED_VALUE"""),"Ефимов")</f>
        <v>Ефимов</v>
      </c>
      <c r="B89" s="1" t="str">
        <f>IFERROR(__xludf.DUMMYFUNCTION("""COMPUTED_VALUE"""),"Альберт")</f>
        <v>Альберт</v>
      </c>
      <c r="C89" s="1" t="str">
        <f>IFERROR(__xludf.DUMMYFUNCTION("""COMPUTED_VALUE"""),"Проклович")</f>
        <v>Проклович</v>
      </c>
      <c r="D89" s="1" t="s">
        <v>521</v>
      </c>
      <c r="E89" s="1" t="s">
        <v>942</v>
      </c>
      <c r="F89" s="1" t="s">
        <v>943</v>
      </c>
      <c r="G89" s="1" t="s">
        <v>944</v>
      </c>
      <c r="H89" s="1" t="s">
        <v>945</v>
      </c>
      <c r="I89" s="1" t="s">
        <v>874</v>
      </c>
    </row>
    <row r="90">
      <c r="A90" s="1" t="str">
        <f>IFERROR(__xludf.DUMMYFUNCTION("""COMPUTED_VALUE"""),"Лазарева")</f>
        <v>Лазарева</v>
      </c>
      <c r="B90" s="1" t="str">
        <f>IFERROR(__xludf.DUMMYFUNCTION("""COMPUTED_VALUE"""),"Эльвина")</f>
        <v>Эльвина</v>
      </c>
      <c r="C90" s="1" t="str">
        <f>IFERROR(__xludf.DUMMYFUNCTION("""COMPUTED_VALUE"""),"Робертовна")</f>
        <v>Робертовна</v>
      </c>
      <c r="D90" s="1" t="s">
        <v>515</v>
      </c>
      <c r="E90" s="1" t="s">
        <v>946</v>
      </c>
      <c r="F90" s="1" t="s">
        <v>947</v>
      </c>
      <c r="G90" s="1" t="s">
        <v>948</v>
      </c>
      <c r="H90" s="1" t="s">
        <v>949</v>
      </c>
      <c r="I90" s="1" t="s">
        <v>950</v>
      </c>
    </row>
    <row r="91">
      <c r="A91" s="1" t="str">
        <f>IFERROR(__xludf.DUMMYFUNCTION("""COMPUTED_VALUE"""),"Воронова")</f>
        <v>Воронова</v>
      </c>
      <c r="B91" s="1" t="str">
        <f>IFERROR(__xludf.DUMMYFUNCTION("""COMPUTED_VALUE"""),"Изабелла")</f>
        <v>Изабелла</v>
      </c>
      <c r="C91" s="1" t="str">
        <f>IFERROR(__xludf.DUMMYFUNCTION("""COMPUTED_VALUE"""),"Вячеславовна")</f>
        <v>Вячеславовна</v>
      </c>
      <c r="D91" s="1" t="s">
        <v>515</v>
      </c>
      <c r="E91" s="1" t="s">
        <v>951</v>
      </c>
      <c r="F91" s="1" t="s">
        <v>952</v>
      </c>
      <c r="G91" s="1" t="s">
        <v>953</v>
      </c>
      <c r="H91" s="1" t="s">
        <v>954</v>
      </c>
      <c r="I91" s="1" t="s">
        <v>955</v>
      </c>
    </row>
    <row r="92">
      <c r="A92" s="1" t="str">
        <f>IFERROR(__xludf.DUMMYFUNCTION("""COMPUTED_VALUE"""),"Куликова")</f>
        <v>Куликова</v>
      </c>
      <c r="B92" s="1" t="str">
        <f>IFERROR(__xludf.DUMMYFUNCTION("""COMPUTED_VALUE"""),"Эвелина")</f>
        <v>Эвелина</v>
      </c>
      <c r="C92" s="1" t="str">
        <f>IFERROR(__xludf.DUMMYFUNCTION("""COMPUTED_VALUE"""),"Вячеславовна")</f>
        <v>Вячеславовна</v>
      </c>
      <c r="D92" s="1" t="s">
        <v>515</v>
      </c>
      <c r="E92" s="1" t="s">
        <v>956</v>
      </c>
      <c r="F92" s="1" t="s">
        <v>957</v>
      </c>
      <c r="G92" s="1" t="s">
        <v>958</v>
      </c>
      <c r="H92" s="1" t="s">
        <v>959</v>
      </c>
      <c r="I92" s="1" t="s">
        <v>750</v>
      </c>
    </row>
    <row r="93">
      <c r="A93" s="1" t="str">
        <f>IFERROR(__xludf.DUMMYFUNCTION("""COMPUTED_VALUE"""),"Егорова")</f>
        <v>Егорова</v>
      </c>
      <c r="B93" s="1" t="str">
        <f>IFERROR(__xludf.DUMMYFUNCTION("""COMPUTED_VALUE"""),"Амалия")</f>
        <v>Амалия</v>
      </c>
      <c r="C93" s="1" t="str">
        <f>IFERROR(__xludf.DUMMYFUNCTION("""COMPUTED_VALUE"""),"Дамировна")</f>
        <v>Дамировна</v>
      </c>
      <c r="D93" s="1" t="s">
        <v>515</v>
      </c>
      <c r="E93" s="1" t="s">
        <v>960</v>
      </c>
      <c r="F93" s="1" t="s">
        <v>961</v>
      </c>
      <c r="G93" s="1" t="s">
        <v>962</v>
      </c>
      <c r="H93" s="1" t="s">
        <v>963</v>
      </c>
      <c r="I93" s="1" t="s">
        <v>656</v>
      </c>
    </row>
    <row r="94">
      <c r="A94" s="1" t="str">
        <f>IFERROR(__xludf.DUMMYFUNCTION("""COMPUTED_VALUE"""),"Александров")</f>
        <v>Александров</v>
      </c>
      <c r="B94" s="1" t="str">
        <f>IFERROR(__xludf.DUMMYFUNCTION("""COMPUTED_VALUE"""),"Станислав")</f>
        <v>Станислав</v>
      </c>
      <c r="C94" s="1" t="str">
        <f>IFERROR(__xludf.DUMMYFUNCTION("""COMPUTED_VALUE"""),"Эдуардович")</f>
        <v>Эдуардович</v>
      </c>
      <c r="D94" s="1" t="s">
        <v>521</v>
      </c>
      <c r="E94" s="1" t="s">
        <v>964</v>
      </c>
      <c r="F94" s="1" t="s">
        <v>965</v>
      </c>
      <c r="G94" s="1" t="s">
        <v>966</v>
      </c>
      <c r="H94" s="1" t="s">
        <v>967</v>
      </c>
      <c r="I94" s="1" t="s">
        <v>968</v>
      </c>
    </row>
    <row r="95">
      <c r="A95" s="1" t="str">
        <f>IFERROR(__xludf.DUMMYFUNCTION("""COMPUTED_VALUE"""),"Цветков")</f>
        <v>Цветков</v>
      </c>
      <c r="B95" s="1" t="str">
        <f>IFERROR(__xludf.DUMMYFUNCTION("""COMPUTED_VALUE"""),"Демьян")</f>
        <v>Демьян</v>
      </c>
      <c r="C95" s="1" t="str">
        <f>IFERROR(__xludf.DUMMYFUNCTION("""COMPUTED_VALUE"""),"Львович")</f>
        <v>Львович</v>
      </c>
      <c r="D95" s="1" t="s">
        <v>521</v>
      </c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</row>
    <row r="96">
      <c r="A96" s="1" t="str">
        <f>IFERROR(__xludf.DUMMYFUNCTION("""COMPUTED_VALUE"""),"Устинова")</f>
        <v>Устинова</v>
      </c>
      <c r="B96" s="1" t="str">
        <f>IFERROR(__xludf.DUMMYFUNCTION("""COMPUTED_VALUE"""),"Юнона")</f>
        <v>Юнона</v>
      </c>
      <c r="C96" s="1" t="str">
        <f>IFERROR(__xludf.DUMMYFUNCTION("""COMPUTED_VALUE"""),"Валентиновна")</f>
        <v>Валентиновна</v>
      </c>
      <c r="D96" s="1" t="s">
        <v>515</v>
      </c>
      <c r="E96" s="1" t="s">
        <v>974</v>
      </c>
      <c r="F96" s="1" t="s">
        <v>975</v>
      </c>
      <c r="G96" s="1" t="s">
        <v>976</v>
      </c>
      <c r="H96" s="1" t="s">
        <v>977</v>
      </c>
      <c r="I96" s="1" t="s">
        <v>651</v>
      </c>
    </row>
    <row r="97">
      <c r="A97" s="1" t="str">
        <f>IFERROR(__xludf.DUMMYFUNCTION("""COMPUTED_VALUE"""),"Костина")</f>
        <v>Костина</v>
      </c>
      <c r="B97" s="1" t="str">
        <f>IFERROR(__xludf.DUMMYFUNCTION("""COMPUTED_VALUE"""),"Любава")</f>
        <v>Любава</v>
      </c>
      <c r="C97" s="1" t="str">
        <f>IFERROR(__xludf.DUMMYFUNCTION("""COMPUTED_VALUE"""),"Авксентьевна")</f>
        <v>Авксентьевна</v>
      </c>
      <c r="D97" s="1" t="s">
        <v>515</v>
      </c>
      <c r="E97" s="1" t="s">
        <v>978</v>
      </c>
      <c r="F97" s="1" t="s">
        <v>979</v>
      </c>
      <c r="G97" s="1" t="s">
        <v>980</v>
      </c>
      <c r="H97" s="1" t="s">
        <v>981</v>
      </c>
      <c r="I97" s="1" t="s">
        <v>982</v>
      </c>
    </row>
    <row r="98">
      <c r="A98" s="1" t="str">
        <f>IFERROR(__xludf.DUMMYFUNCTION("""COMPUTED_VALUE"""),"Смирнов")</f>
        <v>Смирнов</v>
      </c>
      <c r="B98" s="1" t="str">
        <f>IFERROR(__xludf.DUMMYFUNCTION("""COMPUTED_VALUE"""),"Мартын")</f>
        <v>Мартын</v>
      </c>
      <c r="C98" s="1" t="str">
        <f>IFERROR(__xludf.DUMMYFUNCTION("""COMPUTED_VALUE"""),"Арсеньевич")</f>
        <v>Арсеньевич</v>
      </c>
      <c r="D98" s="1" t="s">
        <v>521</v>
      </c>
      <c r="E98" s="1" t="s">
        <v>983</v>
      </c>
      <c r="F98" s="1" t="s">
        <v>984</v>
      </c>
      <c r="G98" s="1" t="s">
        <v>985</v>
      </c>
      <c r="H98" s="1" t="s">
        <v>986</v>
      </c>
      <c r="I98" s="1" t="s">
        <v>987</v>
      </c>
    </row>
    <row r="99">
      <c r="A99" s="1" t="str">
        <f>IFERROR(__xludf.DUMMYFUNCTION("""COMPUTED_VALUE"""),"Федотова")</f>
        <v>Федотова</v>
      </c>
      <c r="B99" s="1" t="str">
        <f>IFERROR(__xludf.DUMMYFUNCTION("""COMPUTED_VALUE"""),"Сандра")</f>
        <v>Сандра</v>
      </c>
      <c r="C99" s="1" t="str">
        <f>IFERROR(__xludf.DUMMYFUNCTION("""COMPUTED_VALUE"""),"Владленовна")</f>
        <v>Владленовна</v>
      </c>
      <c r="D99" s="1" t="s">
        <v>515</v>
      </c>
      <c r="E99" s="1" t="s">
        <v>988</v>
      </c>
      <c r="F99" s="1" t="s">
        <v>989</v>
      </c>
      <c r="G99" s="1" t="s">
        <v>990</v>
      </c>
      <c r="H99" s="1" t="s">
        <v>991</v>
      </c>
      <c r="I99" s="1" t="s">
        <v>992</v>
      </c>
    </row>
    <row r="100">
      <c r="A100" s="1" t="str">
        <f>IFERROR(__xludf.DUMMYFUNCTION("""COMPUTED_VALUE"""),"Журавлёв")</f>
        <v>Журавлёв</v>
      </c>
      <c r="B100" s="1" t="str">
        <f>IFERROR(__xludf.DUMMYFUNCTION("""COMPUTED_VALUE"""),"Леонтий")</f>
        <v>Леонтий</v>
      </c>
      <c r="C100" s="1" t="str">
        <f>IFERROR(__xludf.DUMMYFUNCTION("""COMPUTED_VALUE"""),"Яковлевич")</f>
        <v>Яковлевич</v>
      </c>
      <c r="D100" s="1" t="s">
        <v>521</v>
      </c>
      <c r="E100" s="1" t="s">
        <v>993</v>
      </c>
      <c r="F100" s="1" t="s">
        <v>994</v>
      </c>
      <c r="G100" s="1" t="s">
        <v>995</v>
      </c>
      <c r="H100" s="1" t="s">
        <v>996</v>
      </c>
      <c r="I100" s="1" t="s">
        <v>997</v>
      </c>
    </row>
    <row r="101">
      <c r="A101" s="1" t="str">
        <f>IFERROR(__xludf.DUMMYFUNCTION("""COMPUTED_VALUE"""),"Большаков")</f>
        <v>Большаков</v>
      </c>
      <c r="B101" s="1" t="str">
        <f>IFERROR(__xludf.DUMMYFUNCTION("""COMPUTED_VALUE"""),"Вадим")</f>
        <v>Вадим</v>
      </c>
      <c r="C101" s="1" t="str">
        <f>IFERROR(__xludf.DUMMYFUNCTION("""COMPUTED_VALUE"""),"Данилович")</f>
        <v>Данилович</v>
      </c>
      <c r="D101" s="1" t="s">
        <v>521</v>
      </c>
      <c r="E101" s="1" t="s">
        <v>998</v>
      </c>
      <c r="F101" s="1" t="s">
        <v>999</v>
      </c>
      <c r="G101" s="1" t="s">
        <v>1000</v>
      </c>
      <c r="H101" s="1" t="s">
        <v>1001</v>
      </c>
      <c r="I101" s="1" t="s">
        <v>1002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503</v>
      </c>
      <c r="C1" s="3" t="s">
        <v>504</v>
      </c>
      <c r="D1" s="3" t="s">
        <v>505</v>
      </c>
      <c r="E1" s="1" t="s">
        <v>1003</v>
      </c>
      <c r="F1" s="1" t="s">
        <v>506</v>
      </c>
      <c r="G1" s="1" t="s">
        <v>507</v>
      </c>
      <c r="H1" s="1" t="s">
        <v>508</v>
      </c>
      <c r="I1" s="1" t="s">
        <v>509</v>
      </c>
    </row>
    <row r="2">
      <c r="A2" s="1" t="s">
        <v>9</v>
      </c>
      <c r="B2" s="1" t="s">
        <v>1004</v>
      </c>
      <c r="C2" s="1" t="s">
        <v>1005</v>
      </c>
      <c r="D2" s="1" t="s">
        <v>521</v>
      </c>
      <c r="E2" s="1" t="s">
        <v>510</v>
      </c>
      <c r="F2" s="1" t="s">
        <v>511</v>
      </c>
      <c r="G2" s="1" t="s">
        <v>512</v>
      </c>
      <c r="H2" s="1" t="s">
        <v>513</v>
      </c>
      <c r="I2" s="3" t="s">
        <v>514</v>
      </c>
    </row>
    <row r="3">
      <c r="A3" s="1" t="s">
        <v>1006</v>
      </c>
      <c r="B3" s="1" t="s">
        <v>1007</v>
      </c>
      <c r="C3" s="1" t="s">
        <v>1008</v>
      </c>
      <c r="D3" s="1" t="s">
        <v>515</v>
      </c>
      <c r="E3" s="1" t="s">
        <v>516</v>
      </c>
      <c r="F3" s="1" t="s">
        <v>517</v>
      </c>
      <c r="G3" s="1" t="s">
        <v>518</v>
      </c>
      <c r="H3" s="1" t="s">
        <v>519</v>
      </c>
      <c r="I3" s="1" t="s">
        <v>520</v>
      </c>
    </row>
    <row r="4">
      <c r="A4" s="1" t="s">
        <v>1009</v>
      </c>
      <c r="B4" s="1" t="s">
        <v>1010</v>
      </c>
      <c r="C4" s="1" t="s">
        <v>1011</v>
      </c>
      <c r="D4" s="1" t="s">
        <v>521</v>
      </c>
      <c r="E4" s="1" t="s">
        <v>522</v>
      </c>
      <c r="F4" s="1" t="s">
        <v>523</v>
      </c>
      <c r="G4" s="1" t="s">
        <v>524</v>
      </c>
      <c r="H4" s="1" t="s">
        <v>525</v>
      </c>
      <c r="I4" s="1" t="s">
        <v>526</v>
      </c>
    </row>
    <row r="5">
      <c r="A5" s="1" t="s">
        <v>26</v>
      </c>
      <c r="B5" s="1" t="s">
        <v>1012</v>
      </c>
      <c r="C5" s="1" t="s">
        <v>1013</v>
      </c>
      <c r="D5" s="1" t="s">
        <v>521</v>
      </c>
      <c r="E5" s="1" t="s">
        <v>527</v>
      </c>
      <c r="F5" s="1" t="s">
        <v>528</v>
      </c>
      <c r="G5" s="1" t="s">
        <v>529</v>
      </c>
      <c r="H5" s="1" t="s">
        <v>530</v>
      </c>
      <c r="I5" s="1" t="s">
        <v>531</v>
      </c>
    </row>
    <row r="6">
      <c r="A6" s="1" t="s">
        <v>32</v>
      </c>
      <c r="B6" s="1" t="s">
        <v>1014</v>
      </c>
      <c r="C6" s="1" t="s">
        <v>1015</v>
      </c>
      <c r="D6" s="1" t="s">
        <v>515</v>
      </c>
      <c r="E6" s="1" t="s">
        <v>532</v>
      </c>
      <c r="F6" s="1" t="s">
        <v>533</v>
      </c>
      <c r="G6" s="1" t="s">
        <v>534</v>
      </c>
      <c r="H6" s="1" t="s">
        <v>535</v>
      </c>
      <c r="I6" s="1" t="s">
        <v>536</v>
      </c>
    </row>
    <row r="7">
      <c r="A7" s="1" t="s">
        <v>1016</v>
      </c>
      <c r="B7" s="1" t="s">
        <v>1017</v>
      </c>
      <c r="C7" s="1" t="s">
        <v>1018</v>
      </c>
      <c r="D7" s="1" t="s">
        <v>515</v>
      </c>
      <c r="E7" s="1" t="s">
        <v>537</v>
      </c>
      <c r="F7" s="1" t="s">
        <v>538</v>
      </c>
      <c r="G7" s="1" t="s">
        <v>539</v>
      </c>
      <c r="H7" s="1" t="s">
        <v>540</v>
      </c>
      <c r="I7" s="1" t="s">
        <v>541</v>
      </c>
    </row>
    <row r="8">
      <c r="A8" s="1" t="s">
        <v>1019</v>
      </c>
      <c r="B8" s="1" t="s">
        <v>1020</v>
      </c>
      <c r="C8" s="1" t="s">
        <v>1021</v>
      </c>
      <c r="D8" s="1" t="s">
        <v>521</v>
      </c>
      <c r="E8" s="1" t="s">
        <v>542</v>
      </c>
      <c r="F8" s="1" t="s">
        <v>543</v>
      </c>
      <c r="G8" s="1" t="s">
        <v>544</v>
      </c>
      <c r="H8" s="1" t="s">
        <v>545</v>
      </c>
      <c r="I8" s="1" t="s">
        <v>546</v>
      </c>
    </row>
    <row r="9">
      <c r="A9" s="1" t="s">
        <v>48</v>
      </c>
      <c r="B9" s="1" t="s">
        <v>1022</v>
      </c>
      <c r="C9" s="1" t="s">
        <v>1023</v>
      </c>
      <c r="D9" s="1" t="s">
        <v>521</v>
      </c>
      <c r="E9" s="1" t="s">
        <v>547</v>
      </c>
      <c r="F9" s="1" t="s">
        <v>548</v>
      </c>
      <c r="G9" s="1" t="s">
        <v>549</v>
      </c>
      <c r="H9" s="1" t="s">
        <v>550</v>
      </c>
      <c r="I9" s="1" t="s">
        <v>551</v>
      </c>
    </row>
    <row r="10">
      <c r="A10" s="1" t="s">
        <v>1024</v>
      </c>
      <c r="B10" s="1" t="s">
        <v>1025</v>
      </c>
      <c r="C10" s="1" t="s">
        <v>1026</v>
      </c>
      <c r="D10" s="1" t="s">
        <v>515</v>
      </c>
      <c r="E10" s="1" t="s">
        <v>552</v>
      </c>
      <c r="F10" s="1" t="s">
        <v>553</v>
      </c>
      <c r="G10" s="1" t="s">
        <v>554</v>
      </c>
      <c r="H10" s="1" t="s">
        <v>555</v>
      </c>
      <c r="I10" s="1" t="s">
        <v>556</v>
      </c>
    </row>
    <row r="11">
      <c r="A11" s="1" t="s">
        <v>1027</v>
      </c>
      <c r="B11" s="1" t="s">
        <v>1028</v>
      </c>
      <c r="C11" s="1" t="s">
        <v>1029</v>
      </c>
      <c r="D11" s="1" t="s">
        <v>515</v>
      </c>
      <c r="E11" s="1" t="s">
        <v>557</v>
      </c>
      <c r="F11" s="1" t="s">
        <v>558</v>
      </c>
      <c r="G11" s="1" t="s">
        <v>559</v>
      </c>
      <c r="H11" s="1" t="s">
        <v>560</v>
      </c>
      <c r="I11" s="1" t="s">
        <v>561</v>
      </c>
    </row>
    <row r="12">
      <c r="A12" s="1" t="s">
        <v>1030</v>
      </c>
      <c r="B12" s="1" t="s">
        <v>1031</v>
      </c>
      <c r="C12" s="1" t="s">
        <v>1032</v>
      </c>
      <c r="D12" s="1" t="s">
        <v>521</v>
      </c>
      <c r="E12" s="1" t="s">
        <v>562</v>
      </c>
      <c r="F12" s="1" t="s">
        <v>563</v>
      </c>
      <c r="G12" s="1" t="s">
        <v>564</v>
      </c>
      <c r="H12" s="1" t="s">
        <v>565</v>
      </c>
      <c r="I12" s="1" t="s">
        <v>566</v>
      </c>
    </row>
    <row r="13">
      <c r="A13" s="1" t="s">
        <v>1033</v>
      </c>
      <c r="B13" s="1" t="s">
        <v>1034</v>
      </c>
      <c r="C13" s="1" t="s">
        <v>1035</v>
      </c>
      <c r="D13" s="1" t="s">
        <v>515</v>
      </c>
      <c r="E13" s="1" t="s">
        <v>567</v>
      </c>
      <c r="F13" s="1" t="s">
        <v>568</v>
      </c>
      <c r="G13" s="1" t="s">
        <v>569</v>
      </c>
      <c r="H13" s="1" t="s">
        <v>570</v>
      </c>
      <c r="I13" s="1" t="s">
        <v>571</v>
      </c>
    </row>
    <row r="14">
      <c r="A14" s="1" t="s">
        <v>1036</v>
      </c>
      <c r="B14" s="1" t="s">
        <v>1037</v>
      </c>
      <c r="C14" s="1" t="s">
        <v>1038</v>
      </c>
      <c r="D14" s="1" t="s">
        <v>521</v>
      </c>
      <c r="E14" s="1" t="s">
        <v>572</v>
      </c>
      <c r="F14" s="1" t="s">
        <v>573</v>
      </c>
      <c r="G14" s="1" t="s">
        <v>574</v>
      </c>
      <c r="H14" s="1" t="s">
        <v>575</v>
      </c>
      <c r="I14" s="1" t="s">
        <v>576</v>
      </c>
    </row>
    <row r="15">
      <c r="A15" s="1" t="s">
        <v>1039</v>
      </c>
      <c r="B15" s="1" t="s">
        <v>1040</v>
      </c>
      <c r="C15" s="1" t="s">
        <v>1041</v>
      </c>
      <c r="D15" s="1" t="s">
        <v>521</v>
      </c>
      <c r="E15" s="1" t="s">
        <v>577</v>
      </c>
      <c r="F15" s="1" t="s">
        <v>578</v>
      </c>
      <c r="G15" s="1" t="s">
        <v>579</v>
      </c>
      <c r="H15" s="1" t="s">
        <v>580</v>
      </c>
      <c r="I15" s="1" t="s">
        <v>581</v>
      </c>
    </row>
    <row r="16">
      <c r="A16" s="1" t="s">
        <v>1042</v>
      </c>
      <c r="B16" s="1" t="s">
        <v>1043</v>
      </c>
      <c r="C16" s="1" t="s">
        <v>1044</v>
      </c>
      <c r="D16" s="1" t="s">
        <v>515</v>
      </c>
      <c r="E16" s="1" t="s">
        <v>582</v>
      </c>
      <c r="F16" s="1" t="s">
        <v>583</v>
      </c>
      <c r="G16" s="1" t="s">
        <v>584</v>
      </c>
      <c r="H16" s="1" t="s">
        <v>585</v>
      </c>
      <c r="I16" s="1" t="s">
        <v>586</v>
      </c>
    </row>
    <row r="17">
      <c r="A17" s="1" t="s">
        <v>1045</v>
      </c>
      <c r="B17" s="1" t="s">
        <v>1046</v>
      </c>
      <c r="C17" s="1" t="s">
        <v>1047</v>
      </c>
      <c r="D17" s="1" t="s">
        <v>521</v>
      </c>
      <c r="E17" s="1" t="s">
        <v>587</v>
      </c>
      <c r="F17" s="1" t="s">
        <v>588</v>
      </c>
      <c r="G17" s="1" t="s">
        <v>589</v>
      </c>
      <c r="H17" s="1" t="s">
        <v>590</v>
      </c>
      <c r="I17" s="1" t="s">
        <v>591</v>
      </c>
    </row>
    <row r="18">
      <c r="A18" s="1" t="s">
        <v>86</v>
      </c>
      <c r="B18" s="1" t="s">
        <v>1048</v>
      </c>
      <c r="C18" s="1" t="s">
        <v>1049</v>
      </c>
      <c r="D18" s="1" t="s">
        <v>515</v>
      </c>
      <c r="E18" s="1" t="s">
        <v>592</v>
      </c>
      <c r="F18" s="1" t="s">
        <v>593</v>
      </c>
      <c r="G18" s="1" t="s">
        <v>594</v>
      </c>
      <c r="H18" s="1" t="s">
        <v>595</v>
      </c>
      <c r="I18" s="1" t="s">
        <v>596</v>
      </c>
    </row>
    <row r="19">
      <c r="A19" s="1" t="s">
        <v>92</v>
      </c>
      <c r="B19" s="1" t="s">
        <v>1050</v>
      </c>
      <c r="C19" s="1" t="s">
        <v>1051</v>
      </c>
      <c r="D19" s="1" t="s">
        <v>521</v>
      </c>
      <c r="E19" s="1" t="s">
        <v>597</v>
      </c>
      <c r="F19" s="1" t="s">
        <v>598</v>
      </c>
      <c r="G19" s="1" t="s">
        <v>599</v>
      </c>
      <c r="H19" s="1" t="s">
        <v>600</v>
      </c>
      <c r="I19" s="1" t="s">
        <v>601</v>
      </c>
    </row>
    <row r="20">
      <c r="A20" s="1" t="s">
        <v>1052</v>
      </c>
      <c r="B20" s="1" t="s">
        <v>1053</v>
      </c>
      <c r="C20" s="1" t="s">
        <v>1054</v>
      </c>
      <c r="D20" s="1" t="s">
        <v>521</v>
      </c>
      <c r="E20" s="1" t="s">
        <v>602</v>
      </c>
      <c r="F20" s="1" t="s">
        <v>603</v>
      </c>
      <c r="G20" s="1" t="s">
        <v>604</v>
      </c>
      <c r="H20" s="1" t="s">
        <v>605</v>
      </c>
      <c r="I20" s="1" t="s">
        <v>606</v>
      </c>
    </row>
    <row r="21">
      <c r="A21" s="1" t="s">
        <v>1055</v>
      </c>
      <c r="B21" s="1" t="s">
        <v>1056</v>
      </c>
      <c r="C21" s="1" t="s">
        <v>1057</v>
      </c>
      <c r="D21" s="1" t="s">
        <v>515</v>
      </c>
      <c r="E21" s="1" t="s">
        <v>607</v>
      </c>
      <c r="F21" s="1" t="s">
        <v>608</v>
      </c>
      <c r="G21" s="1" t="s">
        <v>609</v>
      </c>
      <c r="H21" s="1" t="s">
        <v>610</v>
      </c>
      <c r="I21" s="1" t="s">
        <v>611</v>
      </c>
    </row>
    <row r="22">
      <c r="A22" s="1" t="s">
        <v>106</v>
      </c>
      <c r="B22" s="1" t="s">
        <v>1058</v>
      </c>
      <c r="C22" s="1" t="s">
        <v>1059</v>
      </c>
      <c r="D22" s="1" t="s">
        <v>515</v>
      </c>
      <c r="E22" s="1" t="s">
        <v>612</v>
      </c>
      <c r="F22" s="1" t="s">
        <v>613</v>
      </c>
      <c r="G22" s="1" t="s">
        <v>614</v>
      </c>
      <c r="H22" s="1" t="s">
        <v>615</v>
      </c>
      <c r="I22" s="1" t="s">
        <v>616</v>
      </c>
    </row>
    <row r="23">
      <c r="A23" s="1" t="s">
        <v>1060</v>
      </c>
      <c r="B23" s="1" t="s">
        <v>1061</v>
      </c>
      <c r="C23" s="1" t="s">
        <v>1062</v>
      </c>
      <c r="D23" s="1" t="s">
        <v>521</v>
      </c>
      <c r="E23" s="1" t="s">
        <v>617</v>
      </c>
      <c r="F23" s="1" t="s">
        <v>618</v>
      </c>
      <c r="G23" s="1" t="s">
        <v>619</v>
      </c>
      <c r="H23" s="1" t="s">
        <v>620</v>
      </c>
      <c r="I23" s="1" t="s">
        <v>621</v>
      </c>
    </row>
    <row r="24">
      <c r="A24" s="1" t="s">
        <v>116</v>
      </c>
      <c r="B24" s="1" t="s">
        <v>1063</v>
      </c>
      <c r="C24" s="1" t="s">
        <v>1064</v>
      </c>
      <c r="D24" s="1" t="s">
        <v>515</v>
      </c>
      <c r="E24" s="1" t="s">
        <v>622</v>
      </c>
      <c r="F24" s="1" t="s">
        <v>623</v>
      </c>
      <c r="G24" s="1" t="s">
        <v>624</v>
      </c>
      <c r="H24" s="1" t="s">
        <v>625</v>
      </c>
      <c r="I24" s="1" t="s">
        <v>626</v>
      </c>
    </row>
    <row r="25">
      <c r="A25" s="1" t="s">
        <v>1065</v>
      </c>
      <c r="B25" s="1" t="s">
        <v>1066</v>
      </c>
      <c r="C25" s="1" t="s">
        <v>1067</v>
      </c>
      <c r="D25" s="1" t="s">
        <v>521</v>
      </c>
      <c r="E25" s="1" t="s">
        <v>627</v>
      </c>
      <c r="F25" s="1" t="s">
        <v>628</v>
      </c>
      <c r="G25" s="1" t="s">
        <v>629</v>
      </c>
      <c r="H25" s="1" t="s">
        <v>630</v>
      </c>
      <c r="I25" s="1" t="s">
        <v>631</v>
      </c>
    </row>
    <row r="26">
      <c r="A26" s="1" t="s">
        <v>1068</v>
      </c>
      <c r="B26" s="1" t="s">
        <v>1069</v>
      </c>
      <c r="C26" s="1" t="s">
        <v>1070</v>
      </c>
      <c r="D26" s="1" t="s">
        <v>515</v>
      </c>
      <c r="E26" s="1" t="s">
        <v>632</v>
      </c>
      <c r="F26" s="1" t="s">
        <v>633</v>
      </c>
      <c r="G26" s="1" t="s">
        <v>634</v>
      </c>
      <c r="H26" s="1" t="s">
        <v>635</v>
      </c>
      <c r="I26" s="1" t="s">
        <v>636</v>
      </c>
    </row>
    <row r="27">
      <c r="A27" s="1" t="s">
        <v>1071</v>
      </c>
      <c r="B27" s="1" t="s">
        <v>1022</v>
      </c>
      <c r="C27" s="1" t="s">
        <v>1072</v>
      </c>
      <c r="D27" s="1" t="s">
        <v>521</v>
      </c>
      <c r="E27" s="1" t="s">
        <v>637</v>
      </c>
      <c r="F27" s="1" t="s">
        <v>638</v>
      </c>
      <c r="G27" s="1" t="s">
        <v>639</v>
      </c>
      <c r="H27" s="1" t="s">
        <v>640</v>
      </c>
      <c r="I27" s="1" t="s">
        <v>641</v>
      </c>
    </row>
    <row r="28">
      <c r="A28" s="1" t="s">
        <v>1073</v>
      </c>
      <c r="B28" s="1" t="s">
        <v>1074</v>
      </c>
      <c r="C28" s="1" t="s">
        <v>1075</v>
      </c>
      <c r="D28" s="1" t="s">
        <v>521</v>
      </c>
      <c r="E28" s="1" t="s">
        <v>642</v>
      </c>
      <c r="F28" s="1" t="s">
        <v>643</v>
      </c>
      <c r="G28" s="1" t="s">
        <v>644</v>
      </c>
      <c r="H28" s="1" t="s">
        <v>645</v>
      </c>
      <c r="I28" s="1" t="s">
        <v>646</v>
      </c>
    </row>
    <row r="29">
      <c r="A29" s="1" t="s">
        <v>138</v>
      </c>
      <c r="B29" s="1" t="s">
        <v>1076</v>
      </c>
      <c r="C29" s="1" t="s">
        <v>1077</v>
      </c>
      <c r="D29" s="1" t="s">
        <v>521</v>
      </c>
      <c r="E29" s="1" t="s">
        <v>647</v>
      </c>
      <c r="F29" s="1" t="s">
        <v>648</v>
      </c>
      <c r="G29" s="1" t="s">
        <v>649</v>
      </c>
      <c r="H29" s="1" t="s">
        <v>650</v>
      </c>
      <c r="I29" s="1" t="s">
        <v>651</v>
      </c>
    </row>
    <row r="30">
      <c r="A30" s="1" t="s">
        <v>144</v>
      </c>
      <c r="B30" s="1" t="s">
        <v>1078</v>
      </c>
      <c r="C30" s="1" t="s">
        <v>1035</v>
      </c>
      <c r="D30" s="1" t="s">
        <v>515</v>
      </c>
      <c r="E30" s="1" t="s">
        <v>652</v>
      </c>
      <c r="F30" s="1" t="s">
        <v>653</v>
      </c>
      <c r="G30" s="1" t="s">
        <v>654</v>
      </c>
      <c r="H30" s="1" t="s">
        <v>655</v>
      </c>
      <c r="I30" s="1" t="s">
        <v>656</v>
      </c>
    </row>
    <row r="31">
      <c r="A31" s="1" t="s">
        <v>150</v>
      </c>
      <c r="B31" s="1" t="s">
        <v>1079</v>
      </c>
      <c r="C31" s="1" t="s">
        <v>1051</v>
      </c>
      <c r="D31" s="1" t="s">
        <v>521</v>
      </c>
      <c r="E31" s="1" t="s">
        <v>657</v>
      </c>
      <c r="F31" s="1" t="s">
        <v>658</v>
      </c>
      <c r="G31" s="1" t="s">
        <v>659</v>
      </c>
      <c r="H31" s="1" t="s">
        <v>660</v>
      </c>
      <c r="I31" s="1" t="s">
        <v>661</v>
      </c>
    </row>
    <row r="32">
      <c r="A32" s="1" t="s">
        <v>155</v>
      </c>
      <c r="B32" s="1" t="s">
        <v>1080</v>
      </c>
      <c r="C32" s="1" t="s">
        <v>1081</v>
      </c>
      <c r="D32" s="1" t="s">
        <v>515</v>
      </c>
      <c r="E32" s="1" t="s">
        <v>662</v>
      </c>
      <c r="F32" s="1" t="s">
        <v>663</v>
      </c>
      <c r="G32" s="1" t="s">
        <v>664</v>
      </c>
      <c r="H32" s="1" t="s">
        <v>665</v>
      </c>
      <c r="I32" s="1" t="s">
        <v>666</v>
      </c>
    </row>
    <row r="33">
      <c r="A33" s="1" t="s">
        <v>1082</v>
      </c>
      <c r="B33" s="1" t="s">
        <v>1083</v>
      </c>
      <c r="C33" s="1" t="s">
        <v>1084</v>
      </c>
      <c r="D33" s="1" t="s">
        <v>515</v>
      </c>
      <c r="E33" s="1" t="s">
        <v>667</v>
      </c>
      <c r="F33" s="1" t="s">
        <v>668</v>
      </c>
      <c r="G33" s="1" t="s">
        <v>669</v>
      </c>
      <c r="H33" s="1" t="s">
        <v>670</v>
      </c>
      <c r="I33" s="1" t="s">
        <v>671</v>
      </c>
    </row>
    <row r="34">
      <c r="A34" s="1" t="s">
        <v>1085</v>
      </c>
      <c r="B34" s="1" t="s">
        <v>1086</v>
      </c>
      <c r="C34" s="1" t="s">
        <v>1087</v>
      </c>
      <c r="D34" s="1" t="s">
        <v>521</v>
      </c>
      <c r="E34" s="1" t="s">
        <v>672</v>
      </c>
      <c r="F34" s="1" t="s">
        <v>673</v>
      </c>
      <c r="G34" s="1" t="s">
        <v>674</v>
      </c>
      <c r="H34" s="1" t="s">
        <v>675</v>
      </c>
      <c r="I34" s="1" t="s">
        <v>676</v>
      </c>
    </row>
    <row r="35">
      <c r="A35" s="1" t="s">
        <v>169</v>
      </c>
      <c r="B35" s="1" t="s">
        <v>1088</v>
      </c>
      <c r="C35" s="1" t="s">
        <v>1089</v>
      </c>
      <c r="D35" s="1" t="s">
        <v>515</v>
      </c>
      <c r="E35" s="1" t="s">
        <v>677</v>
      </c>
      <c r="F35" s="1" t="s">
        <v>678</v>
      </c>
      <c r="G35" s="1" t="s">
        <v>679</v>
      </c>
      <c r="H35" s="1" t="s">
        <v>560</v>
      </c>
      <c r="I35" s="1" t="s">
        <v>680</v>
      </c>
    </row>
    <row r="36">
      <c r="A36" s="1" t="s">
        <v>174</v>
      </c>
      <c r="B36" s="1" t="s">
        <v>1090</v>
      </c>
      <c r="C36" s="1" t="s">
        <v>1091</v>
      </c>
      <c r="D36" s="1" t="s">
        <v>521</v>
      </c>
      <c r="E36" s="1" t="s">
        <v>681</v>
      </c>
      <c r="F36" s="1" t="s">
        <v>682</v>
      </c>
      <c r="G36" s="1" t="s">
        <v>683</v>
      </c>
      <c r="H36" s="1" t="s">
        <v>684</v>
      </c>
      <c r="I36" s="1" t="s">
        <v>685</v>
      </c>
    </row>
    <row r="37">
      <c r="A37" s="1" t="s">
        <v>180</v>
      </c>
      <c r="B37" s="1" t="s">
        <v>1092</v>
      </c>
      <c r="C37" s="1" t="s">
        <v>1093</v>
      </c>
      <c r="D37" s="1" t="s">
        <v>521</v>
      </c>
      <c r="E37" s="1" t="s">
        <v>686</v>
      </c>
      <c r="F37" s="1" t="s">
        <v>687</v>
      </c>
      <c r="G37" s="1" t="s">
        <v>688</v>
      </c>
      <c r="H37" s="1" t="s">
        <v>689</v>
      </c>
      <c r="I37" s="1" t="s">
        <v>690</v>
      </c>
    </row>
    <row r="38">
      <c r="A38" s="1" t="s">
        <v>186</v>
      </c>
      <c r="B38" s="1" t="s">
        <v>1094</v>
      </c>
      <c r="C38" s="1" t="s">
        <v>1095</v>
      </c>
      <c r="D38" s="1" t="s">
        <v>515</v>
      </c>
      <c r="E38" s="1" t="s">
        <v>691</v>
      </c>
      <c r="F38" s="1" t="s">
        <v>692</v>
      </c>
      <c r="G38" s="1" t="s">
        <v>693</v>
      </c>
      <c r="H38" s="1" t="s">
        <v>694</v>
      </c>
      <c r="I38" s="1" t="s">
        <v>695</v>
      </c>
    </row>
    <row r="39">
      <c r="A39" s="1" t="s">
        <v>192</v>
      </c>
      <c r="B39" s="1" t="s">
        <v>1096</v>
      </c>
      <c r="C39" s="1" t="s">
        <v>1097</v>
      </c>
      <c r="D39" s="1" t="s">
        <v>515</v>
      </c>
      <c r="E39" s="1" t="s">
        <v>696</v>
      </c>
      <c r="F39" s="1" t="s">
        <v>697</v>
      </c>
      <c r="G39" s="1" t="s">
        <v>698</v>
      </c>
      <c r="H39" s="1" t="s">
        <v>699</v>
      </c>
      <c r="I39" s="1" t="s">
        <v>700</v>
      </c>
    </row>
    <row r="40">
      <c r="A40" s="1" t="s">
        <v>1098</v>
      </c>
      <c r="B40" s="1" t="s">
        <v>1099</v>
      </c>
      <c r="C40" s="1" t="s">
        <v>1100</v>
      </c>
      <c r="D40" s="1" t="s">
        <v>515</v>
      </c>
      <c r="E40" s="1" t="s">
        <v>701</v>
      </c>
      <c r="F40" s="1" t="s">
        <v>702</v>
      </c>
      <c r="G40" s="1" t="s">
        <v>703</v>
      </c>
      <c r="H40" s="1" t="s">
        <v>704</v>
      </c>
      <c r="I40" s="1" t="s">
        <v>705</v>
      </c>
    </row>
    <row r="41">
      <c r="A41" s="1" t="s">
        <v>202</v>
      </c>
      <c r="B41" s="1" t="s">
        <v>1101</v>
      </c>
      <c r="C41" s="1" t="s">
        <v>1102</v>
      </c>
      <c r="D41" s="1" t="s">
        <v>521</v>
      </c>
      <c r="E41" s="1" t="s">
        <v>706</v>
      </c>
      <c r="F41" s="1" t="s">
        <v>707</v>
      </c>
      <c r="G41" s="1" t="s">
        <v>708</v>
      </c>
      <c r="H41" s="1" t="s">
        <v>709</v>
      </c>
      <c r="I41" s="1" t="s">
        <v>710</v>
      </c>
    </row>
    <row r="42">
      <c r="A42" s="1" t="s">
        <v>208</v>
      </c>
      <c r="B42" s="1" t="s">
        <v>1103</v>
      </c>
      <c r="C42" s="1" t="s">
        <v>1104</v>
      </c>
      <c r="D42" s="1" t="s">
        <v>521</v>
      </c>
      <c r="E42" s="1" t="s">
        <v>711</v>
      </c>
      <c r="F42" s="1" t="s">
        <v>712</v>
      </c>
      <c r="G42" s="1" t="s">
        <v>713</v>
      </c>
      <c r="H42" s="1" t="s">
        <v>714</v>
      </c>
      <c r="I42" s="1" t="s">
        <v>715</v>
      </c>
    </row>
    <row r="43">
      <c r="A43" s="1" t="s">
        <v>214</v>
      </c>
      <c r="B43" s="1" t="s">
        <v>1105</v>
      </c>
      <c r="C43" s="1" t="s">
        <v>1102</v>
      </c>
      <c r="D43" s="1" t="s">
        <v>521</v>
      </c>
      <c r="E43" s="1" t="s">
        <v>716</v>
      </c>
      <c r="F43" s="1" t="s">
        <v>717</v>
      </c>
      <c r="G43" s="1" t="s">
        <v>718</v>
      </c>
      <c r="H43" s="1" t="s">
        <v>719</v>
      </c>
      <c r="I43" s="1" t="s">
        <v>720</v>
      </c>
    </row>
    <row r="44">
      <c r="A44" s="1" t="s">
        <v>1106</v>
      </c>
      <c r="B44" s="1" t="s">
        <v>1107</v>
      </c>
      <c r="C44" s="1" t="s">
        <v>1108</v>
      </c>
      <c r="D44" s="1" t="s">
        <v>515</v>
      </c>
      <c r="E44" s="1" t="s">
        <v>721</v>
      </c>
      <c r="F44" s="1" t="s">
        <v>722</v>
      </c>
      <c r="G44" s="1" t="s">
        <v>723</v>
      </c>
      <c r="H44" s="1" t="s">
        <v>724</v>
      </c>
      <c r="I44" s="1" t="s">
        <v>725</v>
      </c>
    </row>
    <row r="45">
      <c r="A45" s="1" t="s">
        <v>223</v>
      </c>
      <c r="B45" s="1" t="s">
        <v>1109</v>
      </c>
      <c r="C45" s="1" t="s">
        <v>1110</v>
      </c>
      <c r="D45" s="1" t="s">
        <v>521</v>
      </c>
      <c r="E45" s="1" t="s">
        <v>726</v>
      </c>
      <c r="F45" s="1" t="s">
        <v>727</v>
      </c>
      <c r="G45" s="1" t="s">
        <v>728</v>
      </c>
      <c r="H45" s="1" t="s">
        <v>729</v>
      </c>
      <c r="I45" s="1" t="s">
        <v>730</v>
      </c>
    </row>
    <row r="46">
      <c r="A46" s="1" t="s">
        <v>1111</v>
      </c>
      <c r="B46" s="1" t="s">
        <v>1112</v>
      </c>
      <c r="C46" s="1" t="s">
        <v>1113</v>
      </c>
      <c r="D46" s="1" t="s">
        <v>515</v>
      </c>
      <c r="E46" s="1" t="s">
        <v>731</v>
      </c>
      <c r="F46" s="1" t="s">
        <v>732</v>
      </c>
      <c r="G46" s="1" t="s">
        <v>733</v>
      </c>
      <c r="H46" s="1" t="s">
        <v>734</v>
      </c>
      <c r="I46" s="1" t="s">
        <v>735</v>
      </c>
    </row>
    <row r="47">
      <c r="A47" s="1" t="s">
        <v>233</v>
      </c>
      <c r="B47" s="1" t="s">
        <v>1114</v>
      </c>
      <c r="C47" s="1" t="s">
        <v>1115</v>
      </c>
      <c r="D47" s="1" t="s">
        <v>521</v>
      </c>
      <c r="E47" s="1" t="s">
        <v>736</v>
      </c>
      <c r="F47" s="1" t="s">
        <v>737</v>
      </c>
      <c r="G47" s="1" t="s">
        <v>738</v>
      </c>
      <c r="H47" s="1" t="s">
        <v>739</v>
      </c>
      <c r="I47" s="1" t="s">
        <v>740</v>
      </c>
    </row>
    <row r="48">
      <c r="A48" s="1" t="s">
        <v>1116</v>
      </c>
      <c r="B48" s="1" t="s">
        <v>1117</v>
      </c>
      <c r="C48" s="1" t="s">
        <v>1026</v>
      </c>
      <c r="D48" s="1" t="s">
        <v>515</v>
      </c>
      <c r="E48" s="1" t="s">
        <v>741</v>
      </c>
      <c r="F48" s="1" t="s">
        <v>742</v>
      </c>
      <c r="G48" s="1" t="s">
        <v>743</v>
      </c>
      <c r="H48" s="1" t="s">
        <v>744</v>
      </c>
      <c r="I48" s="1" t="s">
        <v>745</v>
      </c>
    </row>
    <row r="49">
      <c r="A49" s="1" t="s">
        <v>243</v>
      </c>
      <c r="B49" s="1" t="s">
        <v>1118</v>
      </c>
      <c r="C49" s="1" t="s">
        <v>1119</v>
      </c>
      <c r="D49" s="1" t="s">
        <v>515</v>
      </c>
      <c r="E49" s="1" t="s">
        <v>746</v>
      </c>
      <c r="F49" s="1" t="s">
        <v>747</v>
      </c>
      <c r="G49" s="1" t="s">
        <v>748</v>
      </c>
      <c r="H49" s="1" t="s">
        <v>749</v>
      </c>
      <c r="I49" s="1" t="s">
        <v>750</v>
      </c>
    </row>
    <row r="50">
      <c r="A50" s="1" t="s">
        <v>1120</v>
      </c>
      <c r="B50" s="1" t="s">
        <v>1121</v>
      </c>
      <c r="C50" s="1" t="s">
        <v>1104</v>
      </c>
      <c r="D50" s="1" t="s">
        <v>521</v>
      </c>
      <c r="E50" s="1" t="s">
        <v>751</v>
      </c>
      <c r="F50" s="1" t="s">
        <v>752</v>
      </c>
      <c r="G50" s="1" t="s">
        <v>753</v>
      </c>
      <c r="H50" s="1" t="s">
        <v>754</v>
      </c>
      <c r="I50" s="1" t="s">
        <v>755</v>
      </c>
    </row>
    <row r="51">
      <c r="A51" s="1" t="s">
        <v>253</v>
      </c>
      <c r="B51" s="1" t="s">
        <v>1122</v>
      </c>
      <c r="C51" s="1" t="s">
        <v>1123</v>
      </c>
      <c r="D51" s="1" t="s">
        <v>521</v>
      </c>
      <c r="E51" s="1" t="s">
        <v>756</v>
      </c>
      <c r="F51" s="1" t="s">
        <v>757</v>
      </c>
      <c r="G51" s="1" t="s">
        <v>758</v>
      </c>
      <c r="H51" s="1" t="s">
        <v>759</v>
      </c>
      <c r="I51" s="1" t="s">
        <v>760</v>
      </c>
    </row>
    <row r="52">
      <c r="A52" s="1" t="s">
        <v>1124</v>
      </c>
      <c r="B52" s="1" t="s">
        <v>1125</v>
      </c>
      <c r="C52" s="1" t="s">
        <v>1126</v>
      </c>
      <c r="D52" s="1" t="s">
        <v>521</v>
      </c>
      <c r="E52" s="1" t="s">
        <v>761</v>
      </c>
      <c r="F52" s="1" t="s">
        <v>762</v>
      </c>
      <c r="G52" s="1" t="s">
        <v>763</v>
      </c>
      <c r="H52" s="1" t="s">
        <v>764</v>
      </c>
      <c r="I52" s="1" t="s">
        <v>765</v>
      </c>
    </row>
    <row r="53">
      <c r="A53" s="1" t="s">
        <v>1127</v>
      </c>
      <c r="B53" s="1" t="s">
        <v>1128</v>
      </c>
      <c r="C53" s="1" t="s">
        <v>1129</v>
      </c>
      <c r="D53" s="1" t="s">
        <v>521</v>
      </c>
      <c r="E53" s="1" t="s">
        <v>766</v>
      </c>
      <c r="F53" s="1" t="s">
        <v>767</v>
      </c>
      <c r="G53" s="1" t="s">
        <v>768</v>
      </c>
      <c r="H53" s="1" t="s">
        <v>769</v>
      </c>
      <c r="I53" s="1" t="s">
        <v>770</v>
      </c>
    </row>
    <row r="54">
      <c r="A54" s="1" t="s">
        <v>267</v>
      </c>
      <c r="B54" s="1" t="s">
        <v>1130</v>
      </c>
      <c r="C54" s="1" t="s">
        <v>1081</v>
      </c>
      <c r="D54" s="1" t="s">
        <v>515</v>
      </c>
      <c r="E54" s="1" t="s">
        <v>771</v>
      </c>
      <c r="F54" s="1" t="s">
        <v>772</v>
      </c>
      <c r="G54" s="1" t="s">
        <v>773</v>
      </c>
      <c r="H54" s="1" t="s">
        <v>774</v>
      </c>
      <c r="I54" s="1" t="s">
        <v>775</v>
      </c>
    </row>
    <row r="55">
      <c r="A55" s="1" t="s">
        <v>1131</v>
      </c>
      <c r="B55" s="1" t="s">
        <v>1132</v>
      </c>
      <c r="C55" s="1" t="s">
        <v>1008</v>
      </c>
      <c r="D55" s="1" t="s">
        <v>515</v>
      </c>
      <c r="E55" s="1" t="s">
        <v>776</v>
      </c>
      <c r="F55" s="1" t="s">
        <v>777</v>
      </c>
      <c r="G55" s="1" t="s">
        <v>778</v>
      </c>
      <c r="H55" s="1" t="s">
        <v>779</v>
      </c>
      <c r="I55" s="1" t="s">
        <v>780</v>
      </c>
    </row>
    <row r="56">
      <c r="A56" s="1" t="s">
        <v>276</v>
      </c>
      <c r="B56" s="1" t="s">
        <v>1133</v>
      </c>
      <c r="C56" s="1" t="s">
        <v>1134</v>
      </c>
      <c r="D56" s="1" t="s">
        <v>521</v>
      </c>
      <c r="E56" s="1" t="s">
        <v>781</v>
      </c>
      <c r="F56" s="1" t="s">
        <v>782</v>
      </c>
      <c r="G56" s="1" t="s">
        <v>783</v>
      </c>
      <c r="H56" s="1" t="s">
        <v>784</v>
      </c>
      <c r="I56" s="1" t="s">
        <v>785</v>
      </c>
    </row>
    <row r="57">
      <c r="A57" s="1" t="s">
        <v>1135</v>
      </c>
      <c r="B57" s="1" t="s">
        <v>1136</v>
      </c>
      <c r="C57" s="1" t="s">
        <v>1137</v>
      </c>
      <c r="D57" s="1" t="s">
        <v>515</v>
      </c>
      <c r="E57" s="1" t="s">
        <v>786</v>
      </c>
      <c r="F57" s="1" t="s">
        <v>787</v>
      </c>
      <c r="G57" s="1" t="s">
        <v>788</v>
      </c>
      <c r="H57" s="1" t="s">
        <v>789</v>
      </c>
      <c r="I57" s="1" t="s">
        <v>790</v>
      </c>
    </row>
    <row r="58">
      <c r="A58" s="1" t="s">
        <v>1138</v>
      </c>
      <c r="B58" s="1" t="s">
        <v>1139</v>
      </c>
      <c r="C58" s="1" t="s">
        <v>1070</v>
      </c>
      <c r="D58" s="1" t="s">
        <v>515</v>
      </c>
      <c r="E58" s="1" t="s">
        <v>791</v>
      </c>
      <c r="F58" s="1" t="s">
        <v>792</v>
      </c>
      <c r="G58" s="1" t="s">
        <v>793</v>
      </c>
      <c r="H58" s="1" t="s">
        <v>794</v>
      </c>
      <c r="I58" s="1" t="s">
        <v>795</v>
      </c>
    </row>
    <row r="59">
      <c r="A59" s="1" t="s">
        <v>1140</v>
      </c>
      <c r="B59" s="1" t="s">
        <v>1141</v>
      </c>
      <c r="C59" s="1" t="s">
        <v>1137</v>
      </c>
      <c r="D59" s="1" t="s">
        <v>515</v>
      </c>
      <c r="E59" s="1" t="s">
        <v>796</v>
      </c>
      <c r="F59" s="1" t="s">
        <v>797</v>
      </c>
      <c r="G59" s="1" t="s">
        <v>798</v>
      </c>
      <c r="H59" s="1" t="s">
        <v>799</v>
      </c>
      <c r="I59" s="1" t="s">
        <v>800</v>
      </c>
    </row>
    <row r="60">
      <c r="A60" s="1" t="s">
        <v>1142</v>
      </c>
      <c r="B60" s="1" t="s">
        <v>1143</v>
      </c>
      <c r="C60" s="1" t="s">
        <v>1144</v>
      </c>
      <c r="D60" s="1" t="s">
        <v>521</v>
      </c>
      <c r="E60" s="1" t="s">
        <v>801</v>
      </c>
      <c r="F60" s="1" t="s">
        <v>802</v>
      </c>
      <c r="G60" s="1" t="s">
        <v>803</v>
      </c>
      <c r="H60" s="1" t="s">
        <v>804</v>
      </c>
      <c r="I60" s="1" t="s">
        <v>805</v>
      </c>
    </row>
    <row r="61">
      <c r="A61" s="1" t="s">
        <v>1145</v>
      </c>
      <c r="B61" s="1" t="s">
        <v>1146</v>
      </c>
      <c r="C61" s="1" t="s">
        <v>1147</v>
      </c>
      <c r="D61" s="1" t="s">
        <v>515</v>
      </c>
      <c r="E61" s="1" t="s">
        <v>806</v>
      </c>
      <c r="F61" s="1" t="s">
        <v>807</v>
      </c>
      <c r="G61" s="1" t="s">
        <v>808</v>
      </c>
      <c r="H61" s="1" t="s">
        <v>809</v>
      </c>
      <c r="I61" s="1" t="s">
        <v>810</v>
      </c>
    </row>
    <row r="62">
      <c r="A62" s="1" t="s">
        <v>302</v>
      </c>
      <c r="B62" s="1" t="s">
        <v>1010</v>
      </c>
      <c r="C62" s="1" t="s">
        <v>1148</v>
      </c>
      <c r="D62" s="1" t="s">
        <v>521</v>
      </c>
      <c r="E62" s="1" t="s">
        <v>811</v>
      </c>
      <c r="F62" s="1" t="s">
        <v>812</v>
      </c>
      <c r="G62" s="1" t="s">
        <v>813</v>
      </c>
      <c r="H62" s="1" t="s">
        <v>814</v>
      </c>
      <c r="I62" s="1" t="s">
        <v>815</v>
      </c>
    </row>
    <row r="63">
      <c r="A63" s="1" t="s">
        <v>1149</v>
      </c>
      <c r="B63" s="1" t="s">
        <v>1150</v>
      </c>
      <c r="C63" s="1" t="s">
        <v>1151</v>
      </c>
      <c r="D63" s="1" t="s">
        <v>521</v>
      </c>
      <c r="E63" s="1" t="s">
        <v>816</v>
      </c>
      <c r="F63" s="1" t="s">
        <v>817</v>
      </c>
      <c r="G63" s="1" t="s">
        <v>818</v>
      </c>
      <c r="H63" s="1" t="s">
        <v>819</v>
      </c>
      <c r="I63" s="1" t="s">
        <v>820</v>
      </c>
    </row>
    <row r="64">
      <c r="A64" s="1" t="s">
        <v>312</v>
      </c>
      <c r="B64" s="1" t="s">
        <v>1152</v>
      </c>
      <c r="C64" s="1" t="s">
        <v>1097</v>
      </c>
      <c r="D64" s="1" t="s">
        <v>515</v>
      </c>
      <c r="E64" s="1" t="s">
        <v>821</v>
      </c>
      <c r="F64" s="1" t="s">
        <v>822</v>
      </c>
      <c r="G64" s="1" t="s">
        <v>823</v>
      </c>
      <c r="H64" s="1" t="s">
        <v>824</v>
      </c>
      <c r="I64" s="1" t="s">
        <v>825</v>
      </c>
    </row>
    <row r="65">
      <c r="A65" s="1" t="s">
        <v>317</v>
      </c>
      <c r="B65" s="1" t="s">
        <v>1153</v>
      </c>
      <c r="C65" s="1" t="s">
        <v>1087</v>
      </c>
      <c r="D65" s="1" t="s">
        <v>521</v>
      </c>
      <c r="E65" s="1" t="s">
        <v>826</v>
      </c>
      <c r="F65" s="1" t="s">
        <v>827</v>
      </c>
      <c r="G65" s="1" t="s">
        <v>828</v>
      </c>
      <c r="H65" s="1" t="s">
        <v>829</v>
      </c>
      <c r="I65" s="1" t="s">
        <v>830</v>
      </c>
    </row>
    <row r="66">
      <c r="A66" s="1" t="s">
        <v>323</v>
      </c>
      <c r="B66" s="1" t="s">
        <v>1154</v>
      </c>
      <c r="C66" s="1" t="s">
        <v>1072</v>
      </c>
      <c r="D66" s="1" t="s">
        <v>521</v>
      </c>
      <c r="E66" s="1" t="s">
        <v>831</v>
      </c>
      <c r="F66" s="1" t="s">
        <v>832</v>
      </c>
      <c r="G66" s="1" t="s">
        <v>833</v>
      </c>
      <c r="H66" s="1" t="s">
        <v>834</v>
      </c>
      <c r="I66" s="1" t="s">
        <v>835</v>
      </c>
    </row>
    <row r="67">
      <c r="A67" s="1" t="s">
        <v>329</v>
      </c>
      <c r="B67" s="1" t="s">
        <v>1155</v>
      </c>
      <c r="C67" s="1" t="s">
        <v>1156</v>
      </c>
      <c r="D67" s="1" t="s">
        <v>515</v>
      </c>
      <c r="E67" s="1" t="s">
        <v>836</v>
      </c>
      <c r="F67" s="1" t="s">
        <v>837</v>
      </c>
      <c r="G67" s="1" t="s">
        <v>838</v>
      </c>
      <c r="H67" s="1" t="s">
        <v>839</v>
      </c>
      <c r="I67" s="1" t="s">
        <v>840</v>
      </c>
    </row>
    <row r="68">
      <c r="A68" s="1" t="s">
        <v>335</v>
      </c>
      <c r="B68" s="1" t="s">
        <v>1157</v>
      </c>
      <c r="C68" s="1" t="s">
        <v>1158</v>
      </c>
      <c r="D68" s="1" t="s">
        <v>521</v>
      </c>
      <c r="E68" s="1" t="s">
        <v>841</v>
      </c>
      <c r="F68" s="1" t="s">
        <v>842</v>
      </c>
      <c r="G68" s="1" t="s">
        <v>843</v>
      </c>
      <c r="H68" s="1" t="s">
        <v>844</v>
      </c>
      <c r="I68" s="1" t="s">
        <v>845</v>
      </c>
    </row>
    <row r="69">
      <c r="A69" s="1" t="s">
        <v>1159</v>
      </c>
      <c r="B69" s="1" t="s">
        <v>1160</v>
      </c>
      <c r="C69" s="1" t="s">
        <v>1077</v>
      </c>
      <c r="D69" s="1" t="s">
        <v>521</v>
      </c>
      <c r="E69" s="1" t="s">
        <v>846</v>
      </c>
      <c r="F69" s="1" t="s">
        <v>847</v>
      </c>
      <c r="G69" s="1" t="s">
        <v>848</v>
      </c>
      <c r="H69" s="1" t="s">
        <v>849</v>
      </c>
      <c r="I69" s="1" t="s">
        <v>850</v>
      </c>
    </row>
    <row r="70">
      <c r="A70" s="1" t="s">
        <v>1161</v>
      </c>
      <c r="B70" s="1" t="s">
        <v>1162</v>
      </c>
      <c r="C70" s="1" t="s">
        <v>1163</v>
      </c>
      <c r="D70" s="1" t="s">
        <v>515</v>
      </c>
      <c r="E70" s="1" t="s">
        <v>851</v>
      </c>
      <c r="F70" s="1" t="s">
        <v>852</v>
      </c>
      <c r="G70" s="1" t="s">
        <v>853</v>
      </c>
      <c r="H70" s="1" t="s">
        <v>854</v>
      </c>
      <c r="I70" s="1" t="s">
        <v>855</v>
      </c>
    </row>
    <row r="71">
      <c r="A71" s="1" t="s">
        <v>1164</v>
      </c>
      <c r="B71" s="1" t="s">
        <v>1165</v>
      </c>
      <c r="C71" s="1" t="s">
        <v>1166</v>
      </c>
      <c r="D71" s="1" t="s">
        <v>515</v>
      </c>
      <c r="E71" s="1" t="s">
        <v>856</v>
      </c>
      <c r="F71" s="1" t="s">
        <v>857</v>
      </c>
      <c r="G71" s="1" t="s">
        <v>858</v>
      </c>
      <c r="H71" s="1" t="s">
        <v>859</v>
      </c>
      <c r="I71" s="1" t="s">
        <v>795</v>
      </c>
    </row>
    <row r="72">
      <c r="A72" s="1" t="s">
        <v>1167</v>
      </c>
      <c r="B72" s="1" t="s">
        <v>1168</v>
      </c>
      <c r="C72" s="1" t="s">
        <v>1041</v>
      </c>
      <c r="D72" s="1" t="s">
        <v>521</v>
      </c>
      <c r="E72" s="1" t="s">
        <v>860</v>
      </c>
      <c r="F72" s="1" t="s">
        <v>861</v>
      </c>
      <c r="G72" s="1" t="s">
        <v>862</v>
      </c>
      <c r="H72" s="1" t="s">
        <v>863</v>
      </c>
      <c r="I72" s="1" t="s">
        <v>864</v>
      </c>
    </row>
    <row r="73">
      <c r="A73" s="1" t="s">
        <v>357</v>
      </c>
      <c r="B73" s="1" t="s">
        <v>1169</v>
      </c>
      <c r="C73" s="1" t="s">
        <v>1170</v>
      </c>
      <c r="D73" s="1" t="s">
        <v>521</v>
      </c>
      <c r="E73" s="1" t="s">
        <v>865</v>
      </c>
      <c r="F73" s="1" t="s">
        <v>866</v>
      </c>
      <c r="G73" s="1" t="s">
        <v>867</v>
      </c>
      <c r="H73" s="1" t="s">
        <v>868</v>
      </c>
      <c r="I73" s="1" t="s">
        <v>869</v>
      </c>
    </row>
    <row r="74">
      <c r="A74" s="1" t="s">
        <v>363</v>
      </c>
      <c r="B74" s="1" t="s">
        <v>1171</v>
      </c>
      <c r="C74" s="1" t="s">
        <v>1172</v>
      </c>
      <c r="D74" s="1" t="s">
        <v>521</v>
      </c>
      <c r="E74" s="1" t="s">
        <v>870</v>
      </c>
      <c r="F74" s="1" t="s">
        <v>871</v>
      </c>
      <c r="G74" s="1" t="s">
        <v>872</v>
      </c>
      <c r="H74" s="1" t="s">
        <v>873</v>
      </c>
      <c r="I74" s="1" t="s">
        <v>874</v>
      </c>
    </row>
    <row r="75">
      <c r="A75" s="1" t="s">
        <v>369</v>
      </c>
      <c r="B75" s="1" t="s">
        <v>1173</v>
      </c>
      <c r="C75" s="1" t="s">
        <v>1174</v>
      </c>
      <c r="D75" s="1" t="s">
        <v>521</v>
      </c>
      <c r="E75" s="1" t="s">
        <v>875</v>
      </c>
      <c r="F75" s="1" t="s">
        <v>876</v>
      </c>
      <c r="G75" s="1" t="s">
        <v>877</v>
      </c>
      <c r="H75" s="1" t="s">
        <v>878</v>
      </c>
      <c r="I75" s="1" t="s">
        <v>785</v>
      </c>
    </row>
    <row r="76">
      <c r="A76" s="1" t="s">
        <v>375</v>
      </c>
      <c r="B76" s="1" t="s">
        <v>1175</v>
      </c>
      <c r="C76" s="1" t="s">
        <v>1070</v>
      </c>
      <c r="D76" s="1" t="s">
        <v>515</v>
      </c>
      <c r="E76" s="1" t="s">
        <v>879</v>
      </c>
      <c r="F76" s="1" t="s">
        <v>880</v>
      </c>
      <c r="G76" s="1" t="s">
        <v>881</v>
      </c>
      <c r="H76" s="1" t="s">
        <v>882</v>
      </c>
      <c r="I76" s="1" t="s">
        <v>883</v>
      </c>
    </row>
    <row r="77">
      <c r="A77" s="1" t="s">
        <v>381</v>
      </c>
      <c r="B77" s="1" t="s">
        <v>1176</v>
      </c>
      <c r="C77" s="1" t="s">
        <v>1177</v>
      </c>
      <c r="D77" s="1" t="s">
        <v>521</v>
      </c>
      <c r="E77" s="1" t="s">
        <v>884</v>
      </c>
      <c r="F77" s="1" t="s">
        <v>885</v>
      </c>
      <c r="G77" s="1" t="s">
        <v>886</v>
      </c>
      <c r="H77" s="1" t="s">
        <v>887</v>
      </c>
      <c r="I77" s="1" t="s">
        <v>888</v>
      </c>
    </row>
    <row r="78">
      <c r="A78" s="1" t="s">
        <v>387</v>
      </c>
      <c r="B78" s="1" t="s">
        <v>1178</v>
      </c>
      <c r="C78" s="1" t="s">
        <v>1093</v>
      </c>
      <c r="D78" s="1" t="s">
        <v>521</v>
      </c>
      <c r="E78" s="1" t="s">
        <v>889</v>
      </c>
      <c r="F78" s="1" t="s">
        <v>890</v>
      </c>
      <c r="G78" s="1" t="s">
        <v>891</v>
      </c>
      <c r="H78" s="1" t="s">
        <v>892</v>
      </c>
      <c r="I78" s="1" t="s">
        <v>893</v>
      </c>
    </row>
    <row r="79">
      <c r="A79" s="1" t="s">
        <v>392</v>
      </c>
      <c r="B79" s="1" t="s">
        <v>1179</v>
      </c>
      <c r="C79" s="1" t="s">
        <v>1180</v>
      </c>
      <c r="D79" s="1" t="s">
        <v>521</v>
      </c>
      <c r="E79" s="1" t="s">
        <v>894</v>
      </c>
      <c r="F79" s="1" t="s">
        <v>895</v>
      </c>
      <c r="G79" s="1" t="s">
        <v>896</v>
      </c>
      <c r="H79" s="1" t="s">
        <v>897</v>
      </c>
      <c r="I79" s="1" t="s">
        <v>898</v>
      </c>
    </row>
    <row r="80">
      <c r="A80" s="1" t="s">
        <v>398</v>
      </c>
      <c r="B80" s="1" t="s">
        <v>1058</v>
      </c>
      <c r="C80" s="1" t="s">
        <v>1181</v>
      </c>
      <c r="D80" s="1" t="s">
        <v>515</v>
      </c>
      <c r="E80" s="1" t="s">
        <v>899</v>
      </c>
      <c r="F80" s="1" t="s">
        <v>900</v>
      </c>
      <c r="G80" s="1" t="s">
        <v>901</v>
      </c>
      <c r="H80" s="1" t="s">
        <v>902</v>
      </c>
      <c r="I80" s="1" t="s">
        <v>903</v>
      </c>
    </row>
    <row r="81">
      <c r="A81" s="1" t="s">
        <v>403</v>
      </c>
      <c r="B81" s="1" t="s">
        <v>1182</v>
      </c>
      <c r="C81" s="1" t="s">
        <v>1126</v>
      </c>
      <c r="D81" s="1" t="s">
        <v>521</v>
      </c>
      <c r="E81" s="1" t="s">
        <v>904</v>
      </c>
      <c r="F81" s="1" t="s">
        <v>905</v>
      </c>
      <c r="G81" s="1" t="s">
        <v>906</v>
      </c>
      <c r="H81" s="1" t="s">
        <v>907</v>
      </c>
      <c r="I81" s="1" t="s">
        <v>790</v>
      </c>
    </row>
    <row r="82">
      <c r="A82" s="1" t="s">
        <v>409</v>
      </c>
      <c r="B82" s="1" t="s">
        <v>1183</v>
      </c>
      <c r="C82" s="1" t="s">
        <v>1184</v>
      </c>
      <c r="D82" s="1" t="s">
        <v>515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</row>
    <row r="83">
      <c r="A83" s="1" t="s">
        <v>1185</v>
      </c>
      <c r="B83" s="1" t="s">
        <v>1186</v>
      </c>
      <c r="C83" s="1" t="s">
        <v>1187</v>
      </c>
      <c r="D83" s="1" t="s">
        <v>521</v>
      </c>
      <c r="E83" s="1" t="s">
        <v>913</v>
      </c>
      <c r="F83" s="1" t="s">
        <v>914</v>
      </c>
      <c r="G83" s="1" t="s">
        <v>915</v>
      </c>
      <c r="H83" s="1" t="s">
        <v>916</v>
      </c>
      <c r="I83" s="1" t="s">
        <v>917</v>
      </c>
    </row>
    <row r="84">
      <c r="A84" s="1" t="s">
        <v>419</v>
      </c>
      <c r="B84" s="1" t="s">
        <v>1188</v>
      </c>
      <c r="C84" s="1" t="s">
        <v>1189</v>
      </c>
      <c r="D84" s="1" t="s">
        <v>521</v>
      </c>
      <c r="E84" s="1" t="s">
        <v>918</v>
      </c>
      <c r="F84" s="1" t="s">
        <v>919</v>
      </c>
      <c r="G84" s="1" t="s">
        <v>920</v>
      </c>
      <c r="H84" s="1" t="s">
        <v>921</v>
      </c>
      <c r="I84" s="1" t="s">
        <v>922</v>
      </c>
    </row>
    <row r="85">
      <c r="A85" s="1" t="s">
        <v>1190</v>
      </c>
      <c r="B85" s="1" t="s">
        <v>1169</v>
      </c>
      <c r="C85" s="1" t="s">
        <v>1191</v>
      </c>
      <c r="D85" s="1" t="s">
        <v>521</v>
      </c>
      <c r="E85" s="1" t="s">
        <v>923</v>
      </c>
      <c r="F85" s="1" t="s">
        <v>924</v>
      </c>
      <c r="G85" s="1" t="s">
        <v>925</v>
      </c>
      <c r="H85" s="1" t="s">
        <v>926</v>
      </c>
      <c r="I85" s="1" t="s">
        <v>927</v>
      </c>
    </row>
    <row r="86">
      <c r="A86" s="1" t="s">
        <v>429</v>
      </c>
      <c r="B86" s="1" t="s">
        <v>1192</v>
      </c>
      <c r="C86" s="1" t="s">
        <v>1193</v>
      </c>
      <c r="D86" s="1" t="s">
        <v>515</v>
      </c>
      <c r="E86" s="1" t="s">
        <v>928</v>
      </c>
      <c r="F86" s="1" t="s">
        <v>929</v>
      </c>
      <c r="G86" s="1" t="s">
        <v>930</v>
      </c>
      <c r="H86" s="1" t="s">
        <v>931</v>
      </c>
      <c r="I86" s="1" t="s">
        <v>898</v>
      </c>
    </row>
    <row r="87">
      <c r="A87" s="1" t="s">
        <v>1194</v>
      </c>
      <c r="B87" s="1" t="s">
        <v>1195</v>
      </c>
      <c r="C87" s="1" t="s">
        <v>1049</v>
      </c>
      <c r="D87" s="1" t="s">
        <v>515</v>
      </c>
      <c r="E87" s="1" t="s">
        <v>932</v>
      </c>
      <c r="F87" s="1" t="s">
        <v>933</v>
      </c>
      <c r="G87" s="1" t="s">
        <v>934</v>
      </c>
      <c r="H87" s="1" t="s">
        <v>935</v>
      </c>
      <c r="I87" s="1" t="s">
        <v>936</v>
      </c>
    </row>
    <row r="88">
      <c r="A88" s="1" t="s">
        <v>439</v>
      </c>
      <c r="B88" s="1" t="s">
        <v>1196</v>
      </c>
      <c r="C88" s="1" t="s">
        <v>1197</v>
      </c>
      <c r="D88" s="1" t="s">
        <v>515</v>
      </c>
      <c r="E88" s="1" t="s">
        <v>937</v>
      </c>
      <c r="F88" s="1" t="s">
        <v>938</v>
      </c>
      <c r="G88" s="1" t="s">
        <v>939</v>
      </c>
      <c r="H88" s="1" t="s">
        <v>940</v>
      </c>
      <c r="I88" s="1" t="s">
        <v>941</v>
      </c>
    </row>
    <row r="89">
      <c r="A89" s="1" t="s">
        <v>445</v>
      </c>
      <c r="B89" s="1" t="s">
        <v>1198</v>
      </c>
      <c r="C89" s="1" t="s">
        <v>1199</v>
      </c>
      <c r="D89" s="1" t="s">
        <v>521</v>
      </c>
      <c r="E89" s="1" t="s">
        <v>942</v>
      </c>
      <c r="F89" s="1" t="s">
        <v>943</v>
      </c>
      <c r="G89" s="1" t="s">
        <v>944</v>
      </c>
      <c r="H89" s="1" t="s">
        <v>945</v>
      </c>
      <c r="I89" s="1" t="s">
        <v>874</v>
      </c>
    </row>
    <row r="90">
      <c r="A90" s="1" t="s">
        <v>1200</v>
      </c>
      <c r="B90" s="1" t="s">
        <v>1201</v>
      </c>
      <c r="C90" s="1" t="s">
        <v>1097</v>
      </c>
      <c r="D90" s="1" t="s">
        <v>515</v>
      </c>
      <c r="E90" s="1" t="s">
        <v>946</v>
      </c>
      <c r="F90" s="1" t="s">
        <v>947</v>
      </c>
      <c r="G90" s="1" t="s">
        <v>948</v>
      </c>
      <c r="H90" s="1" t="s">
        <v>949</v>
      </c>
      <c r="I90" s="1" t="s">
        <v>950</v>
      </c>
    </row>
    <row r="91">
      <c r="A91" s="1" t="s">
        <v>1202</v>
      </c>
      <c r="B91" s="1" t="s">
        <v>1203</v>
      </c>
      <c r="C91" s="1" t="s">
        <v>1204</v>
      </c>
      <c r="D91" s="1" t="s">
        <v>515</v>
      </c>
      <c r="E91" s="1" t="s">
        <v>951</v>
      </c>
      <c r="F91" s="1" t="s">
        <v>952</v>
      </c>
      <c r="G91" s="1" t="s">
        <v>953</v>
      </c>
      <c r="H91" s="1" t="s">
        <v>954</v>
      </c>
      <c r="I91" s="1" t="s">
        <v>955</v>
      </c>
    </row>
    <row r="92">
      <c r="A92" s="1" t="s">
        <v>1205</v>
      </c>
      <c r="B92" s="1" t="s">
        <v>1206</v>
      </c>
      <c r="C92" s="1" t="s">
        <v>1204</v>
      </c>
      <c r="D92" s="1" t="s">
        <v>515</v>
      </c>
      <c r="E92" s="1" t="s">
        <v>956</v>
      </c>
      <c r="F92" s="1" t="s">
        <v>957</v>
      </c>
      <c r="G92" s="1" t="s">
        <v>958</v>
      </c>
      <c r="H92" s="1" t="s">
        <v>959</v>
      </c>
      <c r="I92" s="1" t="s">
        <v>750</v>
      </c>
    </row>
    <row r="93">
      <c r="A93" s="1" t="s">
        <v>463</v>
      </c>
      <c r="B93" s="1" t="s">
        <v>1152</v>
      </c>
      <c r="C93" s="1" t="s">
        <v>1207</v>
      </c>
      <c r="D93" s="1" t="s">
        <v>515</v>
      </c>
      <c r="E93" s="1" t="s">
        <v>960</v>
      </c>
      <c r="F93" s="1" t="s">
        <v>961</v>
      </c>
      <c r="G93" s="1" t="s">
        <v>962</v>
      </c>
      <c r="H93" s="1" t="s">
        <v>963</v>
      </c>
      <c r="I93" s="1" t="s">
        <v>656</v>
      </c>
    </row>
    <row r="94">
      <c r="A94" s="1" t="s">
        <v>468</v>
      </c>
      <c r="B94" s="1" t="s">
        <v>1169</v>
      </c>
      <c r="C94" s="1" t="s">
        <v>1208</v>
      </c>
      <c r="D94" s="1" t="s">
        <v>521</v>
      </c>
      <c r="E94" s="1" t="s">
        <v>964</v>
      </c>
      <c r="F94" s="1" t="s">
        <v>965</v>
      </c>
      <c r="G94" s="1" t="s">
        <v>966</v>
      </c>
      <c r="H94" s="1" t="s">
        <v>967</v>
      </c>
      <c r="I94" s="1" t="s">
        <v>968</v>
      </c>
    </row>
    <row r="95">
      <c r="A95" s="1" t="s">
        <v>473</v>
      </c>
      <c r="B95" s="1" t="s">
        <v>1209</v>
      </c>
      <c r="C95" s="1" t="s">
        <v>1210</v>
      </c>
      <c r="D95" s="1" t="s">
        <v>521</v>
      </c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</row>
    <row r="96">
      <c r="A96" s="1" t="s">
        <v>1211</v>
      </c>
      <c r="B96" s="1" t="s">
        <v>1212</v>
      </c>
      <c r="C96" s="1" t="s">
        <v>1213</v>
      </c>
      <c r="D96" s="1" t="s">
        <v>515</v>
      </c>
      <c r="E96" s="1" t="s">
        <v>974</v>
      </c>
      <c r="F96" s="1" t="s">
        <v>975</v>
      </c>
      <c r="G96" s="1" t="s">
        <v>976</v>
      </c>
      <c r="H96" s="1" t="s">
        <v>977</v>
      </c>
      <c r="I96" s="1" t="s">
        <v>651</v>
      </c>
    </row>
    <row r="97">
      <c r="A97" s="1" t="s">
        <v>1214</v>
      </c>
      <c r="B97" s="1" t="s">
        <v>1215</v>
      </c>
      <c r="C97" s="1" t="s">
        <v>1216</v>
      </c>
      <c r="D97" s="1" t="s">
        <v>515</v>
      </c>
      <c r="E97" s="1" t="s">
        <v>978</v>
      </c>
      <c r="F97" s="1" t="s">
        <v>979</v>
      </c>
      <c r="G97" s="1" t="s">
        <v>980</v>
      </c>
      <c r="H97" s="1" t="s">
        <v>981</v>
      </c>
      <c r="I97" s="1" t="s">
        <v>982</v>
      </c>
    </row>
    <row r="98">
      <c r="A98" s="1" t="s">
        <v>1217</v>
      </c>
      <c r="B98" s="1" t="s">
        <v>1218</v>
      </c>
      <c r="C98" s="1" t="s">
        <v>1219</v>
      </c>
      <c r="D98" s="1" t="s">
        <v>521</v>
      </c>
      <c r="E98" s="1" t="s">
        <v>983</v>
      </c>
      <c r="F98" s="1" t="s">
        <v>984</v>
      </c>
      <c r="G98" s="1" t="s">
        <v>985</v>
      </c>
      <c r="H98" s="1" t="s">
        <v>986</v>
      </c>
      <c r="I98" s="1" t="s">
        <v>987</v>
      </c>
    </row>
    <row r="99">
      <c r="A99" s="1" t="s">
        <v>1220</v>
      </c>
      <c r="B99" s="1" t="s">
        <v>1221</v>
      </c>
      <c r="C99" s="1" t="s">
        <v>1222</v>
      </c>
      <c r="D99" s="1" t="s">
        <v>515</v>
      </c>
      <c r="E99" s="1" t="s">
        <v>988</v>
      </c>
      <c r="F99" s="1" t="s">
        <v>989</v>
      </c>
      <c r="G99" s="1" t="s">
        <v>990</v>
      </c>
      <c r="H99" s="1" t="s">
        <v>991</v>
      </c>
      <c r="I99" s="1" t="s">
        <v>992</v>
      </c>
    </row>
    <row r="100">
      <c r="A100" s="1" t="s">
        <v>495</v>
      </c>
      <c r="B100" s="1" t="s">
        <v>1154</v>
      </c>
      <c r="C100" s="1" t="s">
        <v>1172</v>
      </c>
      <c r="D100" s="1" t="s">
        <v>521</v>
      </c>
      <c r="E100" s="1" t="s">
        <v>993</v>
      </c>
      <c r="F100" s="1" t="s">
        <v>994</v>
      </c>
      <c r="G100" s="1" t="s">
        <v>995</v>
      </c>
      <c r="H100" s="1" t="s">
        <v>996</v>
      </c>
      <c r="I100" s="1" t="s">
        <v>997</v>
      </c>
    </row>
    <row r="101">
      <c r="A101" s="1" t="s">
        <v>1223</v>
      </c>
      <c r="B101" s="1" t="s">
        <v>1186</v>
      </c>
      <c r="C101" s="1" t="s">
        <v>1224</v>
      </c>
      <c r="D101" s="1" t="s">
        <v>521</v>
      </c>
      <c r="E101" s="1" t="s">
        <v>998</v>
      </c>
      <c r="F101" s="1" t="s">
        <v>999</v>
      </c>
      <c r="G101" s="1" t="s">
        <v>1000</v>
      </c>
      <c r="H101" s="1" t="s">
        <v>1001</v>
      </c>
      <c r="I101" s="1" t="s">
        <v>1002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