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<sst xmlns="http://schemas.openxmlformats.org/spreadsheetml/2006/main" count="241" uniqueCount="74">
  <si>
    <t>Core Area Calculations</t>
  </si>
  <si>
    <t>Name of Block</t>
  </si>
  <si>
    <t>Category</t>
  </si>
  <si>
    <t>Gate/FF Count</t>
  </si>
  <si>
    <t>Area (um^2)</t>
  </si>
  <si>
    <t>Comments</t>
  </si>
  <si>
    <t>USB Module</t>
  </si>
  <si>
    <t>Packet Decoder</t>
  </si>
  <si>
    <t>Hashing Module</t>
  </si>
  <si>
    <t>Packet Decoder State Counter</t>
  </si>
  <si>
    <t>Register w/ Reset</t>
  </si>
  <si>
    <t>4 bit to decode 9 states</t>
  </si>
  <si>
    <t>Name of Block / Module</t>
  </si>
  <si>
    <t>Output Logic</t>
  </si>
  <si>
    <t>Combinational</t>
  </si>
  <si>
    <t>Combinational Logic</t>
  </si>
  <si>
    <t>D_plus_sync Register</t>
  </si>
  <si>
    <t>Register to store the value of d_plus_sync</t>
  </si>
  <si>
    <t>W – Full Adders</t>
  </si>
  <si>
    <t>Combinational </t>
  </si>
  <si>
    <t>USB Interface</t>
  </si>
  <si>
    <t>Mixed</t>
  </si>
  <si>
    <t>Next State Logic</t>
  </si>
  <si>
    <t>X-OR Gate</t>
  </si>
  <si>
    <t>X-OR gate to detect transitions</t>
  </si>
  <si>
    <t>Byte Registers</t>
  </si>
  <si>
    <t>Register</t>
  </si>
  <si>
    <t>Packet Decoder Module</t>
  </si>
  <si>
    <t>Timer 7 bit flex counter</t>
  </si>
  <si>
    <t>7 bit flex counter</t>
  </si>
  <si>
    <t>Nand Gate</t>
  </si>
  <si>
    <t>NOR gate to identify the state where d_plus_sync and d_minus_sync are both low, signifying an end of packet</t>
  </si>
  <si>
    <t>Compression Full Adders</t>
  </si>
  <si>
    <t>Hashing Module x8</t>
  </si>
  <si>
    <t>Block Storage Decoder</t>
  </si>
  <si>
    <t>Shift enabled multiplexer</t>
  </si>
  <si>
    <t>2:1 Multiplexer with enable, shift_enable.</t>
  </si>
  <si>
    <t>512-bit Multiplexer</t>
  </si>
  <si>
    <t>Register Memory</t>
  </si>
  <si>
    <t>Referenced from Lab 5</t>
  </si>
  <si>
    <t>Stores the value of the output of the shift enabled multiplexer</t>
  </si>
  <si>
    <t>256-bit Multiplexer</t>
  </si>
  <si>
    <t>Total</t>
  </si>
  <si>
    <t>Chunk Decoder Flex Counter</t>
  </si>
  <si>
    <t>8 bit flex counter</t>
  </si>
  <si>
    <t>X-NOR Gate</t>
  </si>
  <si>
    <t>X-NORs the current and previous states of d_plus_sync</t>
  </si>
  <si>
    <t>Total Chip Area</t>
  </si>
  <si>
    <t>Final decoded output multiplexer</t>
  </si>
  <si>
    <t>2:1 Multiplexer with enable, shift_enable &amp;&amp; eop.</t>
  </si>
  <si>
    <t>USB Controller State Counter</t>
  </si>
  <si>
    <t>Shift Enable Flex Counter</t>
  </si>
  <si>
    <t>4 bit flex counter is roughly 50 gates</t>
  </si>
  <si>
    <t>Combinational Logic Block</t>
  </si>
  <si>
    <t>Inverter and AND gate to represent output</t>
  </si>
  <si>
    <t>Byte_received Flex Counter</t>
  </si>
  <si>
    <t>Bit stuffing Flex Counter</t>
  </si>
  <si>
    <t>5 bit flex counter is roughly 65 gates</t>
  </si>
  <si>
    <t>Tx_hold Flex Counter</t>
  </si>
  <si>
    <t>4 bit flex counter is roughly 90 gates</t>
  </si>
  <si>
    <t>Tx_out Multiplexer</t>
  </si>
  <si>
    <t>2:1 multiplexer to select tx output</t>
  </si>
  <si>
    <t>Output Register</t>
  </si>
  <si>
    <t>Storing the value from the multiplexer output</t>
  </si>
  <si>
    <t>Output Logic Block</t>
  </si>
  <si>
    <t>Outputs the encoded data in the USB data bus. </t>
  </si>
  <si>
    <t>D_plus_out Register</t>
  </si>
  <si>
    <t>Stores the value for D_plus_out</t>
  </si>
  <si>
    <t>Inverter</t>
  </si>
  <si>
    <t>Inverts the d_plus_out</t>
  </si>
  <si>
    <t>W</t>
  </si>
  <si>
    <t>H</t>
  </si>
  <si>
    <t>IOH</t>
  </si>
  <si>
    <t>IOW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</si>
</sst>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AI45"/>
  <sheetViews>
    <sheetView windowProtection="false" showFormulas="false" showGridLines="true" showRowColHeaders="true" showZeros="true" rightToLeft="false" tabSelected="true" showOutlineSymbols="true" defaultGridColor="true" view="normal" topLeftCell="F27" colorId="64" zoomScale="85" zoomScaleNormal="85" zoomScalePageLayoutView="100" workbookViewId="0">
      <selection pane="topLeft" activeCell="L6" activeCellId="0" sqref="L6:P33"/>
    </sheetView>
  </sheetViews>
  <sheetFormatPr defaultRowHeight="12.8"/>
  <cols>
    <col collapsed="false" hidden="false" max="1" min="1" style="0" width="11.5204081632653"/>
    <col collapsed="false" hidden="false" max="2" min="2" style="0" width="19.9081632653061"/>
    <col collapsed="false" hidden="false" max="3" min="3" style="0" width="12.7448979591837"/>
    <col collapsed="false" hidden="false" max="4" min="4" style="0" width="13.515306122449"/>
    <col collapsed="false" hidden="false" max="5" min="5" style="0" width="11.5204081632653"/>
    <col collapsed="false" hidden="false" max="6" min="6" style="0" width="23.9183673469388"/>
    <col collapsed="false" hidden="false" max="12" min="7" style="0" width="11.5204081632653"/>
    <col collapsed="false" hidden="false" max="13" min="13" style="0" width="12.9030612244898"/>
    <col collapsed="false" hidden="false" max="18" min="14" style="0" width="11.5204081632653"/>
    <col collapsed="false" hidden="false" max="19" min="19" style="0" width="14.5816326530612"/>
    <col collapsed="false" hidden="false" max="24" min="20" style="0" width="11.5204081632653"/>
    <col collapsed="false" hidden="false" max="25" min="25" style="0" width="21.6071428571429"/>
    <col collapsed="false" hidden="false" max="30" min="26" style="0" width="11.5204081632653"/>
    <col collapsed="false" hidden="false" max="31" min="31" style="0" width="20.4642857142857"/>
    <col collapsed="false" hidden="false" max="32" min="32" style="0" width="9.02551020408163"/>
    <col collapsed="false" hidden="false" max="1025" min="33" style="0" width="11.5204081632653"/>
  </cols>
  <sheetData>
    <row r="5" customFormat="false" ht="12.8" hidden="false" customHeight="false" outlineLevel="0" collapsed="false">
      <c r="B5" s="1" t="s">
        <v>0</v>
      </c>
      <c r="C5" s="1"/>
      <c r="D5" s="1"/>
      <c r="E5" s="1"/>
      <c r="F5" s="1"/>
    </row>
    <row r="6" customFormat="false" ht="12.8" hidden="false" customHeight="false" outlineLevel="0" collapsed="false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L6" s="1" t="s">
        <v>6</v>
      </c>
      <c r="M6" s="1"/>
      <c r="N6" s="1"/>
      <c r="O6" s="1"/>
      <c r="P6" s="1"/>
      <c r="S6" s="1" t="s">
        <v>7</v>
      </c>
      <c r="T6" s="1"/>
      <c r="U6" s="1"/>
      <c r="V6" s="1"/>
      <c r="W6" s="1"/>
      <c r="Y6" s="1" t="s">
        <v>8</v>
      </c>
      <c r="Z6" s="1"/>
      <c r="AA6" s="1"/>
      <c r="AB6" s="1"/>
      <c r="AC6" s="1"/>
      <c r="AE6" s="2" t="s">
        <v>0</v>
      </c>
      <c r="AF6" s="3"/>
      <c r="AG6" s="3"/>
      <c r="AH6" s="4"/>
      <c r="AI6" s="1"/>
    </row>
    <row r="7" customFormat="false" ht="24.55" hidden="false" customHeight="false" outlineLevel="0" collapsed="false">
      <c r="B7" s="5" t="s">
        <v>9</v>
      </c>
      <c r="C7" s="5" t="s">
        <v>10</v>
      </c>
      <c r="D7" s="5" t="n">
        <v>4</v>
      </c>
      <c r="E7" s="5" t="n">
        <v>4500</v>
      </c>
      <c r="F7" s="5" t="s">
        <v>11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S7" s="1" t="s">
        <v>1</v>
      </c>
      <c r="T7" s="1" t="s">
        <v>2</v>
      </c>
      <c r="U7" s="1" t="s">
        <v>3</v>
      </c>
      <c r="V7" s="1" t="s">
        <v>4</v>
      </c>
      <c r="W7" s="1" t="s">
        <v>5</v>
      </c>
      <c r="Y7" s="1" t="s">
        <v>1</v>
      </c>
      <c r="Z7" s="1" t="s">
        <v>2</v>
      </c>
      <c r="AA7" s="1" t="s">
        <v>3</v>
      </c>
      <c r="AB7" s="1" t="s">
        <v>4</v>
      </c>
      <c r="AC7" s="1" t="s">
        <v>5</v>
      </c>
      <c r="AE7" s="6" t="s">
        <v>12</v>
      </c>
      <c r="AF7" s="1" t="s">
        <v>2</v>
      </c>
      <c r="AG7" s="1" t="s">
        <v>3</v>
      </c>
      <c r="AH7" s="7" t="s">
        <v>4</v>
      </c>
      <c r="AI7" s="1" t="s">
        <v>5</v>
      </c>
    </row>
    <row r="8" customFormat="false" ht="46.5" hidden="false" customHeight="false" outlineLevel="0" collapsed="false">
      <c r="B8" s="5" t="s">
        <v>13</v>
      </c>
      <c r="C8" s="5" t="s">
        <v>14</v>
      </c>
      <c r="D8" s="5" t="n">
        <v>10</v>
      </c>
      <c r="E8" s="5" t="n">
        <v>7500</v>
      </c>
      <c r="F8" s="5" t="s">
        <v>15</v>
      </c>
      <c r="L8" s="8" t="s">
        <v>16</v>
      </c>
      <c r="M8" s="8" t="s">
        <v>10</v>
      </c>
      <c r="N8" s="8" t="n">
        <v>1</v>
      </c>
      <c r="O8" s="8" t="n">
        <v>1500</v>
      </c>
      <c r="P8" s="8" t="s">
        <v>17</v>
      </c>
      <c r="S8" s="5" t="s">
        <v>9</v>
      </c>
      <c r="T8" s="5" t="s">
        <v>10</v>
      </c>
      <c r="U8" s="5" t="n">
        <v>4</v>
      </c>
      <c r="V8" s="5" t="n">
        <v>4500</v>
      </c>
      <c r="W8" s="5" t="s">
        <v>11</v>
      </c>
      <c r="Y8" s="0" t="s">
        <v>18</v>
      </c>
      <c r="Z8" s="0" t="s">
        <v>19</v>
      </c>
      <c r="AA8" s="0" t="n">
        <f aca="false"> 3*48*8*32</f>
        <v>36864</v>
      </c>
      <c r="AB8" s="0" t="n">
        <f aca="false">AA8*500*1.5</f>
        <v>27648000</v>
      </c>
      <c r="AE8" s="9" t="s">
        <v>20</v>
      </c>
      <c r="AF8" s="9" t="s">
        <v>21</v>
      </c>
      <c r="AG8" s="9" t="n">
        <f aca="false">$N$33</f>
        <v>357</v>
      </c>
      <c r="AH8" s="9" t="n">
        <f aca="false">$O$33</f>
        <v>274500</v>
      </c>
    </row>
    <row r="9" customFormat="false" ht="35.1" hidden="false" customHeight="false" outlineLevel="0" collapsed="false">
      <c r="B9" s="5" t="s">
        <v>22</v>
      </c>
      <c r="C9" s="5" t="s">
        <v>14</v>
      </c>
      <c r="D9" s="5" t="n">
        <v>10</v>
      </c>
      <c r="E9" s="5" t="n">
        <v>7500</v>
      </c>
      <c r="F9" s="5" t="s">
        <v>15</v>
      </c>
      <c r="L9" s="8" t="s">
        <v>23</v>
      </c>
      <c r="M9" s="8" t="s">
        <v>14</v>
      </c>
      <c r="N9" s="8" t="n">
        <v>1</v>
      </c>
      <c r="O9" s="8" t="n">
        <v>750</v>
      </c>
      <c r="P9" s="8" t="s">
        <v>24</v>
      </c>
      <c r="S9" s="5" t="s">
        <v>13</v>
      </c>
      <c r="T9" s="5" t="s">
        <v>14</v>
      </c>
      <c r="U9" s="5" t="n">
        <v>10</v>
      </c>
      <c r="V9" s="5" t="n">
        <v>7500</v>
      </c>
      <c r="W9" s="5" t="s">
        <v>15</v>
      </c>
      <c r="Y9" s="0" t="s">
        <v>25</v>
      </c>
      <c r="Z9" s="0" t="s">
        <v>26</v>
      </c>
      <c r="AA9" s="0" t="n">
        <f aca="false">512*8</f>
        <v>4096</v>
      </c>
      <c r="AB9" s="0" t="n">
        <f aca="false">AA9*1000*1.5</f>
        <v>6144000</v>
      </c>
      <c r="AE9" s="9" t="s">
        <v>27</v>
      </c>
      <c r="AF9" s="9" t="s">
        <v>21</v>
      </c>
      <c r="AG9" s="9" t="n">
        <f aca="false">U18</f>
        <v>1494</v>
      </c>
      <c r="AH9" s="9" t="n">
        <f aca="false">V18</f>
        <v>1602000</v>
      </c>
    </row>
    <row r="10" customFormat="false" ht="107.1" hidden="false" customHeight="false" outlineLevel="0" collapsed="false">
      <c r="B10" s="5" t="s">
        <v>28</v>
      </c>
      <c r="C10" s="5" t="s">
        <v>14</v>
      </c>
      <c r="D10" s="5" t="n">
        <v>90</v>
      </c>
      <c r="E10" s="5" t="n">
        <v>67500</v>
      </c>
      <c r="F10" s="5" t="s">
        <v>29</v>
      </c>
      <c r="L10" s="8" t="s">
        <v>30</v>
      </c>
      <c r="M10" s="8" t="s">
        <v>14</v>
      </c>
      <c r="N10" s="8" t="n">
        <v>1</v>
      </c>
      <c r="O10" s="8" t="n">
        <v>750</v>
      </c>
      <c r="P10" s="8" t="s">
        <v>31</v>
      </c>
      <c r="S10" s="5" t="s">
        <v>22</v>
      </c>
      <c r="T10" s="5" t="s">
        <v>14</v>
      </c>
      <c r="U10" s="5" t="n">
        <v>10</v>
      </c>
      <c r="V10" s="5" t="n">
        <v>7500</v>
      </c>
      <c r="W10" s="5" t="s">
        <v>15</v>
      </c>
      <c r="Y10" s="0" t="s">
        <v>32</v>
      </c>
      <c r="Z10" s="0" t="s">
        <v>19</v>
      </c>
      <c r="AA10" s="0" t="n">
        <f aca="false">7*32</f>
        <v>224</v>
      </c>
      <c r="AB10" s="0" t="n">
        <f aca="false">AA10*500*1.5</f>
        <v>168000</v>
      </c>
      <c r="AE10" s="9" t="s">
        <v>33</v>
      </c>
      <c r="AF10" s="9" t="s">
        <v>21</v>
      </c>
      <c r="AG10" s="9" t="n">
        <f aca="false">AA15</f>
        <v>47328</v>
      </c>
      <c r="AH10" s="9" t="n">
        <f aca="false">AB15</f>
        <v>38568000</v>
      </c>
    </row>
    <row r="11" customFormat="false" ht="46.5" hidden="false" customHeight="false" outlineLevel="0" collapsed="false">
      <c r="B11" s="5" t="s">
        <v>34</v>
      </c>
      <c r="C11" s="5" t="s">
        <v>14</v>
      </c>
      <c r="D11" s="5" t="n">
        <v>640</v>
      </c>
      <c r="E11" s="5" t="n">
        <v>480000</v>
      </c>
      <c r="F11" s="5" t="s">
        <v>11</v>
      </c>
      <c r="L11" s="8" t="s">
        <v>35</v>
      </c>
      <c r="M11" s="8" t="s">
        <v>14</v>
      </c>
      <c r="N11" s="8" t="n">
        <v>1</v>
      </c>
      <c r="O11" s="8" t="n">
        <v>750</v>
      </c>
      <c r="P11" s="8" t="s">
        <v>36</v>
      </c>
      <c r="S11" s="8" t="s">
        <v>28</v>
      </c>
      <c r="T11" s="8" t="s">
        <v>14</v>
      </c>
      <c r="U11" s="8" t="n">
        <v>90</v>
      </c>
      <c r="V11" s="8" t="n">
        <v>67500</v>
      </c>
      <c r="W11" s="8" t="s">
        <v>29</v>
      </c>
      <c r="Y11" s="0" t="s">
        <v>37</v>
      </c>
      <c r="Z11" s="0" t="s">
        <v>19</v>
      </c>
      <c r="AA11" s="0" t="n">
        <f aca="false">512*8</f>
        <v>4096</v>
      </c>
      <c r="AB11" s="0" t="n">
        <f aca="false">AA11*500*1.5</f>
        <v>3072000</v>
      </c>
      <c r="AE11" s="9"/>
      <c r="AF11" s="9"/>
      <c r="AG11" s="9"/>
      <c r="AH11" s="9"/>
    </row>
    <row r="12" customFormat="false" ht="57.9" hidden="false" customHeight="false" outlineLevel="0" collapsed="false">
      <c r="B12" s="5" t="s">
        <v>38</v>
      </c>
      <c r="C12" s="5" t="s">
        <v>10</v>
      </c>
      <c r="D12" s="5" t="n">
        <v>640</v>
      </c>
      <c r="E12" s="5" t="n">
        <v>960000</v>
      </c>
      <c r="F12" s="5" t="s">
        <v>39</v>
      </c>
      <c r="L12" s="8" t="s">
        <v>16</v>
      </c>
      <c r="M12" s="8" t="s">
        <v>10</v>
      </c>
      <c r="N12" s="8" t="n">
        <v>1</v>
      </c>
      <c r="O12" s="8" t="n">
        <v>1500</v>
      </c>
      <c r="P12" s="8" t="s">
        <v>40</v>
      </c>
      <c r="S12" s="8" t="s">
        <v>34</v>
      </c>
      <c r="T12" s="8" t="s">
        <v>14</v>
      </c>
      <c r="U12" s="8" t="n">
        <v>640</v>
      </c>
      <c r="V12" s="8" t="n">
        <v>480000</v>
      </c>
      <c r="W12" s="8" t="s">
        <v>11</v>
      </c>
      <c r="Y12" s="0" t="s">
        <v>41</v>
      </c>
      <c r="Z12" s="0" t="s">
        <v>19</v>
      </c>
      <c r="AA12" s="0" t="n">
        <f aca="false">256*8</f>
        <v>2048</v>
      </c>
      <c r="AB12" s="0" t="n">
        <f aca="false">AA12*500*1.5</f>
        <v>1536000</v>
      </c>
      <c r="AE12" s="9" t="s">
        <v>42</v>
      </c>
      <c r="AF12" s="9"/>
      <c r="AG12" s="9" t="n">
        <f aca="false">SUM(AG8:AG10)</f>
        <v>49179</v>
      </c>
      <c r="AH12" s="9" t="n">
        <f aca="false">SUM(AH8:AH10)</f>
        <v>40444500</v>
      </c>
    </row>
    <row r="13" customFormat="false" ht="57.9" hidden="false" customHeight="false" outlineLevel="0" collapsed="false">
      <c r="B13" s="5" t="s">
        <v>43</v>
      </c>
      <c r="C13" s="5" t="s">
        <v>10</v>
      </c>
      <c r="D13" s="5" t="n">
        <v>100</v>
      </c>
      <c r="E13" s="5" t="n">
        <v>75000</v>
      </c>
      <c r="F13" s="5" t="s">
        <v>44</v>
      </c>
      <c r="L13" s="8" t="s">
        <v>45</v>
      </c>
      <c r="M13" s="8" t="s">
        <v>14</v>
      </c>
      <c r="N13" s="8" t="n">
        <v>1</v>
      </c>
      <c r="O13" s="8" t="n">
        <v>750</v>
      </c>
      <c r="P13" s="8" t="s">
        <v>46</v>
      </c>
      <c r="S13" s="8" t="s">
        <v>38</v>
      </c>
      <c r="T13" s="8" t="s">
        <v>10</v>
      </c>
      <c r="U13" s="8" t="n">
        <v>640</v>
      </c>
      <c r="V13" s="8" t="n">
        <v>960000</v>
      </c>
      <c r="W13" s="8" t="s">
        <v>39</v>
      </c>
      <c r="AE13" s="9" t="s">
        <v>47</v>
      </c>
      <c r="AF13" s="9"/>
      <c r="AG13" s="9"/>
      <c r="AH13" s="9" t="n">
        <f aca="false">($J$41 + $J$44 * 1.5 * 2) * ($J$42 + $J$43 * 1.5 * 2)</f>
        <v>48128230.881439</v>
      </c>
    </row>
    <row r="14" customFormat="false" ht="12.8" hidden="false" customHeight="false" outlineLevel="0" collapsed="false">
      <c r="B14" s="10" t="s">
        <v>18</v>
      </c>
      <c r="C14" s="10" t="s">
        <v>19</v>
      </c>
      <c r="D14" s="10" t="n">
        <f aca="false"> 3*48*8*32</f>
        <v>36864</v>
      </c>
      <c r="E14" s="10" t="n">
        <f aca="false">D14*500*1.5</f>
        <v>27648000</v>
      </c>
      <c r="F14" s="5"/>
      <c r="L14" s="8"/>
      <c r="M14" s="8"/>
      <c r="N14" s="8"/>
      <c r="O14" s="8"/>
      <c r="P14" s="8"/>
      <c r="S14" s="8"/>
      <c r="T14" s="8"/>
      <c r="U14" s="8"/>
      <c r="V14" s="8"/>
      <c r="W14" s="8"/>
    </row>
    <row r="15" customFormat="false" ht="57.9" hidden="false" customHeight="false" outlineLevel="0" collapsed="false">
      <c r="B15" s="10" t="s">
        <v>25</v>
      </c>
      <c r="C15" s="10" t="s">
        <v>26</v>
      </c>
      <c r="D15" s="10" t="n">
        <f aca="false">512*8</f>
        <v>4096</v>
      </c>
      <c r="E15" s="10" t="n">
        <f aca="false">D15*1000*1.5</f>
        <v>6144000</v>
      </c>
      <c r="F15" s="5"/>
      <c r="L15" s="8" t="s">
        <v>48</v>
      </c>
      <c r="M15" s="8" t="s">
        <v>14</v>
      </c>
      <c r="N15" s="8" t="n">
        <v>2</v>
      </c>
      <c r="O15" s="8" t="n">
        <v>1500</v>
      </c>
      <c r="P15" s="8" t="s">
        <v>49</v>
      </c>
      <c r="S15" s="8" t="s">
        <v>43</v>
      </c>
      <c r="T15" s="8" t="s">
        <v>10</v>
      </c>
      <c r="U15" s="8" t="n">
        <v>100</v>
      </c>
      <c r="V15" s="8" t="n">
        <v>75000</v>
      </c>
      <c r="W15" s="8" t="s">
        <v>44</v>
      </c>
      <c r="Y15" s="1" t="s">
        <v>42</v>
      </c>
      <c r="AA15" s="0" t="n">
        <f aca="false"> SUM(AA8:AA12)</f>
        <v>47328</v>
      </c>
      <c r="AB15" s="0" t="n">
        <f aca="false">SUM(AB8:AB12)</f>
        <v>38568000</v>
      </c>
    </row>
    <row r="16" customFormat="false" ht="35.1" hidden="false" customHeight="false" outlineLevel="0" collapsed="false">
      <c r="B16" s="10" t="s">
        <v>32</v>
      </c>
      <c r="C16" s="10" t="s">
        <v>19</v>
      </c>
      <c r="D16" s="10" t="n">
        <f aca="false">7*32</f>
        <v>224</v>
      </c>
      <c r="E16" s="10" t="n">
        <f aca="false">D16*500*1.5</f>
        <v>168000</v>
      </c>
      <c r="F16" s="5"/>
      <c r="L16" s="8" t="s">
        <v>50</v>
      </c>
      <c r="M16" s="8" t="s">
        <v>10</v>
      </c>
      <c r="N16" s="8" t="n">
        <v>4</v>
      </c>
      <c r="O16" s="8" t="n">
        <v>6000</v>
      </c>
      <c r="P16" s="8" t="s">
        <v>11</v>
      </c>
    </row>
    <row r="17" customFormat="false" ht="12.8" hidden="false" customHeight="false" outlineLevel="0" collapsed="false">
      <c r="B17" s="10" t="s">
        <v>37</v>
      </c>
      <c r="C17" s="10" t="s">
        <v>19</v>
      </c>
      <c r="D17" s="10" t="n">
        <f aca="false">512*8</f>
        <v>4096</v>
      </c>
      <c r="E17" s="10" t="n">
        <f aca="false">D17*500*1.5</f>
        <v>3072000</v>
      </c>
      <c r="F17" s="5"/>
      <c r="L17" s="8"/>
      <c r="M17" s="8"/>
      <c r="N17" s="8"/>
      <c r="O17" s="8"/>
      <c r="P17" s="8"/>
    </row>
    <row r="18" customFormat="false" ht="24.55" hidden="false" customHeight="false" outlineLevel="0" collapsed="false">
      <c r="B18" s="10" t="s">
        <v>41</v>
      </c>
      <c r="C18" s="10" t="s">
        <v>19</v>
      </c>
      <c r="D18" s="10" t="n">
        <f aca="false">256*8</f>
        <v>2048</v>
      </c>
      <c r="E18" s="10" t="n">
        <f aca="false">D18*500*1.5</f>
        <v>1536000</v>
      </c>
      <c r="F18" s="10"/>
      <c r="L18" s="8" t="s">
        <v>13</v>
      </c>
      <c r="M18" s="8" t="s">
        <v>14</v>
      </c>
      <c r="N18" s="8" t="n">
        <v>10</v>
      </c>
      <c r="O18" s="8" t="n">
        <v>7500</v>
      </c>
      <c r="P18" s="8" t="s">
        <v>15</v>
      </c>
      <c r="S18" s="1" t="s">
        <v>42</v>
      </c>
      <c r="U18" s="0" t="n">
        <f aca="false">SUM(U8:U15)</f>
        <v>1494</v>
      </c>
      <c r="V18" s="0" t="n">
        <f aca="false">SUM(V8:V15)</f>
        <v>1602000</v>
      </c>
    </row>
    <row r="19" customFormat="false" ht="24.55" hidden="false" customHeight="false" outlineLevel="0" collapsed="false">
      <c r="B19" s="5" t="s">
        <v>16</v>
      </c>
      <c r="C19" s="5" t="s">
        <v>10</v>
      </c>
      <c r="D19" s="5" t="n">
        <v>1</v>
      </c>
      <c r="E19" s="5" t="n">
        <v>1500</v>
      </c>
      <c r="F19" s="5" t="s">
        <v>17</v>
      </c>
      <c r="L19" s="8" t="s">
        <v>22</v>
      </c>
      <c r="M19" s="8" t="s">
        <v>14</v>
      </c>
      <c r="N19" s="8" t="n">
        <v>10</v>
      </c>
      <c r="O19" s="8" t="n">
        <v>7500</v>
      </c>
      <c r="P19" s="8" t="s">
        <v>15</v>
      </c>
    </row>
    <row r="20" customFormat="false" ht="46.5" hidden="false" customHeight="false" outlineLevel="0" collapsed="false">
      <c r="B20" s="5" t="s">
        <v>23</v>
      </c>
      <c r="C20" s="5" t="s">
        <v>14</v>
      </c>
      <c r="D20" s="5" t="n">
        <v>1</v>
      </c>
      <c r="E20" s="5" t="n">
        <v>750</v>
      </c>
      <c r="F20" s="5" t="s">
        <v>24</v>
      </c>
      <c r="L20" s="8" t="s">
        <v>51</v>
      </c>
      <c r="M20" s="8" t="s">
        <v>14</v>
      </c>
      <c r="N20" s="8" t="n">
        <v>50</v>
      </c>
      <c r="O20" s="8" t="n">
        <v>37500</v>
      </c>
      <c r="P20" s="8" t="s">
        <v>52</v>
      </c>
    </row>
    <row r="21" customFormat="false" ht="57.9" hidden="false" customHeight="false" outlineLevel="0" collapsed="false">
      <c r="B21" s="5" t="s">
        <v>30</v>
      </c>
      <c r="C21" s="5" t="s">
        <v>14</v>
      </c>
      <c r="D21" s="5" t="n">
        <v>1</v>
      </c>
      <c r="E21" s="5" t="n">
        <v>750</v>
      </c>
      <c r="F21" s="5" t="s">
        <v>31</v>
      </c>
      <c r="L21" s="8" t="s">
        <v>53</v>
      </c>
      <c r="M21" s="8" t="s">
        <v>14</v>
      </c>
      <c r="N21" s="8" t="n">
        <v>2</v>
      </c>
      <c r="O21" s="8" t="n">
        <v>1500</v>
      </c>
      <c r="P21" s="8" t="s">
        <v>54</v>
      </c>
    </row>
    <row r="22" customFormat="false" ht="46.5" hidden="false" customHeight="false" outlineLevel="0" collapsed="false">
      <c r="B22" s="5" t="s">
        <v>35</v>
      </c>
      <c r="C22" s="5" t="s">
        <v>14</v>
      </c>
      <c r="D22" s="5" t="n">
        <v>1</v>
      </c>
      <c r="E22" s="5" t="n">
        <v>750</v>
      </c>
      <c r="F22" s="5" t="s">
        <v>36</v>
      </c>
      <c r="L22" s="8" t="s">
        <v>55</v>
      </c>
      <c r="M22" s="8" t="s">
        <v>14</v>
      </c>
      <c r="N22" s="8" t="n">
        <v>50</v>
      </c>
      <c r="O22" s="8" t="n">
        <v>37500</v>
      </c>
      <c r="P22" s="8" t="s">
        <v>52</v>
      </c>
    </row>
    <row r="23" customFormat="false" ht="46.5" hidden="false" customHeight="false" outlineLevel="0" collapsed="false">
      <c r="B23" s="5" t="s">
        <v>16</v>
      </c>
      <c r="C23" s="5" t="s">
        <v>10</v>
      </c>
      <c r="D23" s="5" t="n">
        <v>1</v>
      </c>
      <c r="E23" s="5" t="n">
        <v>1500</v>
      </c>
      <c r="F23" s="5" t="s">
        <v>40</v>
      </c>
      <c r="L23" s="8" t="s">
        <v>56</v>
      </c>
      <c r="M23" s="8" t="s">
        <v>14</v>
      </c>
      <c r="N23" s="8" t="n">
        <v>50</v>
      </c>
      <c r="O23" s="8" t="n">
        <v>37500</v>
      </c>
      <c r="P23" s="8" t="s">
        <v>52</v>
      </c>
    </row>
    <row r="24" customFormat="false" ht="46.5" hidden="false" customHeight="false" outlineLevel="0" collapsed="false">
      <c r="B24" s="5" t="s">
        <v>45</v>
      </c>
      <c r="C24" s="5" t="s">
        <v>14</v>
      </c>
      <c r="D24" s="5" t="n">
        <v>1</v>
      </c>
      <c r="E24" s="5" t="n">
        <v>750</v>
      </c>
      <c r="F24" s="5" t="s">
        <v>46</v>
      </c>
      <c r="L24" s="8" t="s">
        <v>51</v>
      </c>
      <c r="M24" s="8" t="s">
        <v>14</v>
      </c>
      <c r="N24" s="8" t="n">
        <v>50</v>
      </c>
      <c r="O24" s="8" t="n">
        <v>37500</v>
      </c>
      <c r="P24" s="8" t="s">
        <v>52</v>
      </c>
    </row>
    <row r="25" customFormat="false" ht="46.5" hidden="false" customHeight="false" outlineLevel="0" collapsed="false">
      <c r="B25" s="5" t="s">
        <v>48</v>
      </c>
      <c r="C25" s="5" t="s">
        <v>14</v>
      </c>
      <c r="D25" s="5" t="n">
        <v>2</v>
      </c>
      <c r="E25" s="5" t="n">
        <v>1500</v>
      </c>
      <c r="F25" s="5" t="s">
        <v>49</v>
      </c>
      <c r="L25" s="8" t="s">
        <v>55</v>
      </c>
      <c r="M25" s="8" t="s">
        <v>14</v>
      </c>
      <c r="N25" s="8" t="n">
        <v>64</v>
      </c>
      <c r="O25" s="8" t="n">
        <v>48750</v>
      </c>
      <c r="P25" s="8" t="s">
        <v>57</v>
      </c>
    </row>
    <row r="26" customFormat="false" ht="46.5" hidden="false" customHeight="false" outlineLevel="0" collapsed="false">
      <c r="B26" s="5" t="s">
        <v>50</v>
      </c>
      <c r="C26" s="5" t="s">
        <v>10</v>
      </c>
      <c r="D26" s="5" t="n">
        <v>4</v>
      </c>
      <c r="E26" s="5" t="n">
        <v>6000</v>
      </c>
      <c r="F26" s="5" t="s">
        <v>11</v>
      </c>
      <c r="L26" s="8" t="s">
        <v>58</v>
      </c>
      <c r="M26" s="8" t="s">
        <v>14</v>
      </c>
      <c r="N26" s="8" t="n">
        <v>50</v>
      </c>
      <c r="O26" s="8" t="n">
        <v>37500</v>
      </c>
      <c r="P26" s="8" t="s">
        <v>59</v>
      </c>
    </row>
    <row r="27" customFormat="false" ht="46.5" hidden="false" customHeight="false" outlineLevel="0" collapsed="false">
      <c r="B27" s="5" t="s">
        <v>13</v>
      </c>
      <c r="C27" s="5" t="s">
        <v>14</v>
      </c>
      <c r="D27" s="5" t="n">
        <v>10</v>
      </c>
      <c r="E27" s="5" t="n">
        <v>7500</v>
      </c>
      <c r="F27" s="5" t="s">
        <v>15</v>
      </c>
      <c r="L27" s="8" t="s">
        <v>60</v>
      </c>
      <c r="M27" s="8" t="s">
        <v>14</v>
      </c>
      <c r="N27" s="8" t="n">
        <v>1</v>
      </c>
      <c r="O27" s="8" t="n">
        <v>750</v>
      </c>
      <c r="P27" s="8" t="s">
        <v>61</v>
      </c>
    </row>
    <row r="28" customFormat="false" ht="54.4" hidden="false" customHeight="false" outlineLevel="0" collapsed="false">
      <c r="B28" s="5" t="s">
        <v>22</v>
      </c>
      <c r="C28" s="5" t="s">
        <v>14</v>
      </c>
      <c r="D28" s="5" t="n">
        <v>10</v>
      </c>
      <c r="E28" s="5" t="n">
        <v>7500</v>
      </c>
      <c r="F28" s="5" t="s">
        <v>15</v>
      </c>
      <c r="L28" s="8" t="s">
        <v>62</v>
      </c>
      <c r="M28" s="8" t="s">
        <v>10</v>
      </c>
      <c r="N28" s="8" t="n">
        <v>1</v>
      </c>
      <c r="O28" s="8" t="n">
        <v>1500</v>
      </c>
      <c r="P28" s="8" t="s">
        <v>63</v>
      </c>
    </row>
    <row r="29" customFormat="false" ht="46.5" hidden="false" customHeight="false" outlineLevel="0" collapsed="false">
      <c r="B29" s="5" t="s">
        <v>51</v>
      </c>
      <c r="C29" s="5" t="s">
        <v>14</v>
      </c>
      <c r="D29" s="5" t="n">
        <v>50</v>
      </c>
      <c r="E29" s="5" t="n">
        <v>37500</v>
      </c>
      <c r="F29" s="5" t="s">
        <v>52</v>
      </c>
      <c r="L29" s="8" t="s">
        <v>64</v>
      </c>
      <c r="M29" s="8" t="s">
        <v>14</v>
      </c>
      <c r="N29" s="8" t="n">
        <v>5</v>
      </c>
      <c r="O29" s="8" t="n">
        <v>3750</v>
      </c>
      <c r="P29" s="8" t="s">
        <v>65</v>
      </c>
    </row>
    <row r="30" customFormat="false" ht="35.1" hidden="false" customHeight="false" outlineLevel="0" collapsed="false">
      <c r="B30" s="5" t="s">
        <v>53</v>
      </c>
      <c r="C30" s="5" t="s">
        <v>14</v>
      </c>
      <c r="D30" s="5" t="n">
        <v>2</v>
      </c>
      <c r="E30" s="5" t="n">
        <v>1500</v>
      </c>
      <c r="F30" s="5" t="s">
        <v>54</v>
      </c>
      <c r="L30" s="8" t="s">
        <v>66</v>
      </c>
      <c r="M30" s="8" t="s">
        <v>10</v>
      </c>
      <c r="N30" s="8" t="n">
        <v>1</v>
      </c>
      <c r="O30" s="8" t="n">
        <v>1500</v>
      </c>
      <c r="P30" s="8" t="s">
        <v>67</v>
      </c>
    </row>
    <row r="31" customFormat="false" ht="24.55" hidden="false" customHeight="false" outlineLevel="0" collapsed="false">
      <c r="B31" s="5" t="s">
        <v>55</v>
      </c>
      <c r="C31" s="5" t="s">
        <v>14</v>
      </c>
      <c r="D31" s="5" t="n">
        <v>50</v>
      </c>
      <c r="E31" s="5" t="n">
        <v>37500</v>
      </c>
      <c r="F31" s="5" t="s">
        <v>52</v>
      </c>
      <c r="L31" s="8" t="s">
        <v>68</v>
      </c>
      <c r="M31" s="8" t="s">
        <v>14</v>
      </c>
      <c r="N31" s="8" t="n">
        <v>1</v>
      </c>
      <c r="O31" s="8" t="n">
        <v>750</v>
      </c>
      <c r="P31" s="8" t="s">
        <v>69</v>
      </c>
    </row>
    <row r="32" customFormat="false" ht="24.55" hidden="false" customHeight="false" outlineLevel="0" collapsed="false">
      <c r="B32" s="5" t="s">
        <v>56</v>
      </c>
      <c r="C32" s="5" t="s">
        <v>14</v>
      </c>
      <c r="D32" s="5" t="n">
        <v>50</v>
      </c>
      <c r="E32" s="5" t="n">
        <v>37500</v>
      </c>
      <c r="F32" s="5" t="s">
        <v>52</v>
      </c>
    </row>
    <row r="33" customFormat="false" ht="24.55" hidden="false" customHeight="false" outlineLevel="0" collapsed="false">
      <c r="B33" s="5" t="s">
        <v>51</v>
      </c>
      <c r="C33" s="5" t="s">
        <v>14</v>
      </c>
      <c r="D33" s="5" t="n">
        <v>50</v>
      </c>
      <c r="E33" s="5" t="n">
        <v>37500</v>
      </c>
      <c r="F33" s="5" t="s">
        <v>52</v>
      </c>
      <c r="L33" s="11" t="s">
        <v>42</v>
      </c>
      <c r="N33" s="0" t="n">
        <f aca="false">SUM(N8:N31)</f>
        <v>357</v>
      </c>
      <c r="O33" s="0" t="n">
        <f aca="false">SUM(O8:O31)</f>
        <v>274500</v>
      </c>
    </row>
    <row r="34" customFormat="false" ht="24.55" hidden="false" customHeight="false" outlineLevel="0" collapsed="false">
      <c r="B34" s="5" t="s">
        <v>55</v>
      </c>
      <c r="C34" s="5" t="s">
        <v>14</v>
      </c>
      <c r="D34" s="5" t="n">
        <v>64</v>
      </c>
      <c r="E34" s="5" t="n">
        <v>48750</v>
      </c>
      <c r="F34" s="5" t="s">
        <v>57</v>
      </c>
    </row>
    <row r="35" customFormat="false" ht="24.55" hidden="false" customHeight="false" outlineLevel="0" collapsed="false">
      <c r="B35" s="5" t="s">
        <v>58</v>
      </c>
      <c r="C35" s="5" t="s">
        <v>14</v>
      </c>
      <c r="D35" s="5" t="n">
        <v>50</v>
      </c>
      <c r="E35" s="5" t="n">
        <v>37500</v>
      </c>
      <c r="F35" s="5" t="s">
        <v>59</v>
      </c>
    </row>
    <row r="36" customFormat="false" ht="24.55" hidden="false" customHeight="false" outlineLevel="0" collapsed="false">
      <c r="B36" s="5" t="s">
        <v>60</v>
      </c>
      <c r="C36" s="5" t="s">
        <v>14</v>
      </c>
      <c r="D36" s="5" t="n">
        <v>1</v>
      </c>
      <c r="E36" s="5" t="n">
        <v>750</v>
      </c>
      <c r="F36" s="5" t="s">
        <v>61</v>
      </c>
    </row>
    <row r="37" customFormat="false" ht="24.55" hidden="false" customHeight="false" outlineLevel="0" collapsed="false">
      <c r="B37" s="5" t="s">
        <v>62</v>
      </c>
      <c r="C37" s="5" t="s">
        <v>10</v>
      </c>
      <c r="D37" s="5" t="n">
        <v>1</v>
      </c>
      <c r="E37" s="5" t="n">
        <v>1500</v>
      </c>
      <c r="F37" s="5" t="s">
        <v>63</v>
      </c>
    </row>
    <row r="38" customFormat="false" ht="24.55" hidden="false" customHeight="false" outlineLevel="0" collapsed="false">
      <c r="B38" s="5" t="s">
        <v>64</v>
      </c>
      <c r="C38" s="5" t="s">
        <v>14</v>
      </c>
      <c r="D38" s="5" t="n">
        <v>5</v>
      </c>
      <c r="E38" s="5" t="n">
        <v>3750</v>
      </c>
      <c r="F38" s="5" t="s">
        <v>65</v>
      </c>
    </row>
    <row r="39" customFormat="false" ht="24.55" hidden="false" customHeight="false" outlineLevel="0" collapsed="false">
      <c r="B39" s="5" t="s">
        <v>66</v>
      </c>
      <c r="C39" s="5" t="s">
        <v>10</v>
      </c>
      <c r="D39" s="5" t="n">
        <v>1</v>
      </c>
      <c r="E39" s="5" t="n">
        <v>1500</v>
      </c>
      <c r="F39" s="5" t="s">
        <v>67</v>
      </c>
    </row>
    <row r="40" customFormat="false" ht="12.8" hidden="false" customHeight="false" outlineLevel="0" collapsed="false">
      <c r="B40" s="5" t="s">
        <v>68</v>
      </c>
      <c r="C40" s="5" t="s">
        <v>14</v>
      </c>
      <c r="D40" s="5" t="n">
        <v>1</v>
      </c>
      <c r="E40" s="5" t="n">
        <v>750</v>
      </c>
      <c r="F40" s="5" t="s">
        <v>69</v>
      </c>
    </row>
    <row r="41" customFormat="false" ht="12.8" hidden="false" customHeight="false" outlineLevel="0" collapsed="false">
      <c r="B41" s="10"/>
      <c r="C41" s="10"/>
      <c r="D41" s="10"/>
      <c r="E41" s="10"/>
      <c r="F41" s="10"/>
      <c r="I41" s="0" t="s">
        <v>70</v>
      </c>
      <c r="J41" s="0" t="n">
        <f aca="false">SQRT(AH12)</f>
        <v>6359.59904396496</v>
      </c>
    </row>
    <row r="42" customFormat="false" ht="12.8" hidden="false" customHeight="false" outlineLevel="0" collapsed="false">
      <c r="B42" s="1" t="s">
        <v>42</v>
      </c>
      <c r="C42" s="10"/>
      <c r="D42" s="10" t="n">
        <f aca="false">SUM(D7:D40)</f>
        <v>49179</v>
      </c>
      <c r="E42" s="10" t="n">
        <f aca="false">SUM(E7:E40)</f>
        <v>40444500</v>
      </c>
      <c r="F42" s="10"/>
      <c r="I42" s="0" t="s">
        <v>71</v>
      </c>
      <c r="J42" s="0" t="n">
        <f aca="false">SQRT(E42)</f>
        <v>6359.59904396496</v>
      </c>
    </row>
    <row r="43" customFormat="false" ht="12.8" hidden="false" customHeight="false" outlineLevel="0" collapsed="false">
      <c r="B43" s="10"/>
      <c r="C43" s="10"/>
      <c r="D43" s="10"/>
      <c r="E43" s="10"/>
      <c r="F43" s="10"/>
      <c r="I43" s="0" t="s">
        <v>72</v>
      </c>
      <c r="J43" s="0" t="n">
        <v>300</v>
      </c>
    </row>
    <row r="44" customFormat="false" ht="12.8" hidden="false" customHeight="false" outlineLevel="0" collapsed="false">
      <c r="B44" s="1" t="s">
        <v>47</v>
      </c>
      <c r="C44" s="10"/>
      <c r="D44" s="10"/>
      <c r="E44" s="10" t="n">
        <f aca="false">($J$41 + $J$44 * 1.5 * 2) * ($J$42 + $J$43 * 1.5 * 2)</f>
        <v>48128230.881439</v>
      </c>
      <c r="F44" s="10"/>
      <c r="I44" s="0" t="s">
        <v>73</v>
      </c>
      <c r="J44" s="0" t="n">
        <v>90</v>
      </c>
    </row>
    <row r="45" customFormat="false" ht="12.8" hidden="false" customHeight="false" outlineLevel="0" collapsed="false">
      <c r="B45" s="10"/>
      <c r="C45" s="10"/>
      <c r="D45" s="10"/>
      <c r="E45" s="10" t="n">
        <f aca="false">(E44/1000000)</f>
        <v>48.128230881439</v>
      </c>
      <c r="F45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2017-11-07T20:04:37Z</dcterms:created>
  <dc:creator>Mentor Graphics</dc:creator>
  <dc:language>en-US</dc:language>
  <cp:lastModifiedBy>Mentor Graphics</cp:lastModifiedBy>
  <dcterms:modified xsi:type="dcterms:W3CDTF">2017-11-08T18:10:28Z</dcterms:modified>
  <cp:revision>8</cp:revision>
</cp:coreProperties>
</file>