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1800" yWindow="0" windowWidth="25360" windowHeight="24480" tabRatio="500" activeTab="2"/>
  </bookViews>
  <sheets>
    <sheet name="Kd" sheetId="1" r:id="rId1"/>
    <sheet name="kCat" sheetId="2" r:id="rId2"/>
    <sheet name="Remarque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47" i="2"/>
  <c r="C48" i="2"/>
  <c r="C49" i="2"/>
  <c r="C50" i="2"/>
  <c r="C51" i="2"/>
  <c r="A51" i="2"/>
  <c r="G51" i="2"/>
  <c r="D46" i="2"/>
  <c r="D47" i="2"/>
  <c r="D48" i="2"/>
  <c r="D49" i="2"/>
  <c r="D50" i="2"/>
  <c r="D51" i="2"/>
  <c r="F51" i="2"/>
  <c r="O51" i="2"/>
  <c r="N51" i="2"/>
  <c r="E51" i="2"/>
  <c r="A50" i="2"/>
  <c r="G50" i="2"/>
  <c r="F50" i="2"/>
  <c r="O50" i="2"/>
  <c r="N50" i="2"/>
  <c r="E50" i="2"/>
  <c r="A49" i="2"/>
  <c r="G49" i="2"/>
  <c r="F49" i="2"/>
  <c r="O49" i="2"/>
  <c r="N49" i="2"/>
  <c r="E49" i="2"/>
  <c r="A48" i="2"/>
  <c r="G48" i="2"/>
  <c r="F48" i="2"/>
  <c r="O48" i="2"/>
  <c r="N48" i="2"/>
  <c r="E48" i="2"/>
  <c r="A47" i="2"/>
  <c r="G47" i="2"/>
  <c r="F47" i="2"/>
  <c r="O47" i="2"/>
  <c r="N47" i="2"/>
  <c r="E47" i="2"/>
  <c r="A46" i="2"/>
  <c r="G46" i="2"/>
  <c r="F46" i="2"/>
  <c r="O46" i="2"/>
  <c r="N46" i="2"/>
  <c r="E46" i="2"/>
  <c r="A45" i="2"/>
  <c r="G45" i="2"/>
  <c r="F45" i="2"/>
  <c r="O45" i="2"/>
  <c r="N45" i="2"/>
  <c r="E45" i="2"/>
  <c r="D30" i="2"/>
  <c r="D31" i="2"/>
  <c r="D32" i="2"/>
  <c r="D33" i="2"/>
  <c r="D34" i="2"/>
  <c r="D35" i="2"/>
  <c r="A35" i="2"/>
  <c r="C30" i="2"/>
  <c r="C31" i="2"/>
  <c r="C32" i="2"/>
  <c r="C33" i="2"/>
  <c r="C34" i="2"/>
  <c r="C35" i="2"/>
  <c r="F35" i="2"/>
  <c r="G35" i="2"/>
  <c r="O35" i="2"/>
  <c r="N35" i="2"/>
  <c r="A34" i="2"/>
  <c r="F34" i="2"/>
  <c r="G34" i="2"/>
  <c r="O34" i="2"/>
  <c r="N34" i="2"/>
  <c r="A33" i="2"/>
  <c r="F33" i="2"/>
  <c r="G33" i="2"/>
  <c r="O33" i="2"/>
  <c r="N33" i="2"/>
  <c r="A32" i="2"/>
  <c r="F32" i="2"/>
  <c r="G32" i="2"/>
  <c r="O32" i="2"/>
  <c r="N32" i="2"/>
  <c r="A31" i="2"/>
  <c r="F31" i="2"/>
  <c r="G31" i="2"/>
  <c r="O31" i="2"/>
  <c r="N31" i="2"/>
  <c r="A30" i="2"/>
  <c r="F30" i="2"/>
  <c r="G30" i="2"/>
  <c r="O30" i="2"/>
  <c r="N30" i="2"/>
  <c r="A29" i="2"/>
  <c r="F29" i="2"/>
  <c r="G29" i="2"/>
  <c r="O29" i="2"/>
  <c r="N29" i="2"/>
  <c r="D16" i="2"/>
  <c r="D17" i="2"/>
  <c r="D18" i="2"/>
  <c r="D19" i="2"/>
  <c r="D20" i="2"/>
  <c r="D21" i="2"/>
  <c r="A21" i="2"/>
  <c r="C16" i="2"/>
  <c r="C17" i="2"/>
  <c r="C18" i="2"/>
  <c r="C19" i="2"/>
  <c r="C20" i="2"/>
  <c r="C21" i="2"/>
  <c r="F21" i="2"/>
  <c r="G21" i="2"/>
  <c r="O21" i="2"/>
  <c r="N21" i="2"/>
  <c r="A20" i="2"/>
  <c r="F20" i="2"/>
  <c r="G20" i="2"/>
  <c r="O20" i="2"/>
  <c r="N20" i="2"/>
  <c r="A19" i="2"/>
  <c r="F19" i="2"/>
  <c r="G19" i="2"/>
  <c r="O19" i="2"/>
  <c r="N19" i="2"/>
  <c r="A18" i="2"/>
  <c r="F18" i="2"/>
  <c r="G18" i="2"/>
  <c r="O18" i="2"/>
  <c r="N18" i="2"/>
  <c r="A17" i="2"/>
  <c r="F17" i="2"/>
  <c r="G17" i="2"/>
  <c r="O17" i="2"/>
  <c r="N17" i="2"/>
  <c r="A16" i="2"/>
  <c r="F16" i="2"/>
  <c r="G16" i="2"/>
  <c r="O16" i="2"/>
  <c r="N16" i="2"/>
  <c r="A15" i="2"/>
  <c r="F15" i="2"/>
  <c r="G15" i="2"/>
  <c r="O15" i="2"/>
  <c r="N15" i="2"/>
  <c r="D5" i="2"/>
  <c r="D6" i="2"/>
  <c r="D7" i="2"/>
  <c r="D8" i="2"/>
  <c r="D9" i="2"/>
  <c r="D10" i="2"/>
  <c r="A10" i="2"/>
  <c r="C5" i="2"/>
  <c r="C6" i="2"/>
  <c r="C7" i="2"/>
  <c r="C8" i="2"/>
  <c r="C9" i="2"/>
  <c r="C10" i="2"/>
  <c r="F10" i="2"/>
  <c r="G10" i="2"/>
  <c r="O10" i="2"/>
  <c r="N10" i="2"/>
  <c r="A9" i="2"/>
  <c r="F9" i="2"/>
  <c r="G9" i="2"/>
  <c r="O9" i="2"/>
  <c r="N9" i="2"/>
  <c r="A8" i="2"/>
  <c r="F8" i="2"/>
  <c r="G8" i="2"/>
  <c r="O8" i="2"/>
  <c r="N8" i="2"/>
  <c r="A7" i="2"/>
  <c r="F7" i="2"/>
  <c r="G7" i="2"/>
  <c r="O7" i="2"/>
  <c r="N7" i="2"/>
  <c r="A6" i="2"/>
  <c r="F6" i="2"/>
  <c r="G6" i="2"/>
  <c r="O6" i="2"/>
  <c r="N6" i="2"/>
  <c r="A5" i="2"/>
  <c r="F5" i="2"/>
  <c r="G5" i="2"/>
  <c r="O5" i="2"/>
  <c r="N5" i="2"/>
  <c r="A4" i="2"/>
  <c r="G4" i="2"/>
  <c r="F4" i="2"/>
  <c r="O4" i="2"/>
  <c r="N4" i="2"/>
  <c r="C43" i="1"/>
  <c r="C44" i="1"/>
  <c r="C45" i="1"/>
  <c r="C46" i="1"/>
  <c r="C47" i="1"/>
  <c r="C48" i="1"/>
  <c r="G48" i="1"/>
  <c r="F48" i="1"/>
  <c r="O48" i="1"/>
  <c r="N48" i="1"/>
  <c r="G47" i="1"/>
  <c r="F47" i="1"/>
  <c r="O47" i="1"/>
  <c r="N47" i="1"/>
  <c r="G46" i="1"/>
  <c r="F46" i="1"/>
  <c r="O46" i="1"/>
  <c r="N46" i="1"/>
  <c r="G45" i="1"/>
  <c r="F45" i="1"/>
  <c r="O45" i="1"/>
  <c r="N45" i="1"/>
  <c r="G44" i="1"/>
  <c r="F44" i="1"/>
  <c r="O44" i="1"/>
  <c r="N44" i="1"/>
  <c r="G43" i="1"/>
  <c r="F43" i="1"/>
  <c r="O43" i="1"/>
  <c r="N43" i="1"/>
  <c r="G42" i="1"/>
  <c r="F42" i="1"/>
  <c r="O42" i="1"/>
  <c r="N42" i="1"/>
  <c r="C30" i="1"/>
  <c r="C31" i="1"/>
  <c r="C32" i="1"/>
  <c r="C33" i="1"/>
  <c r="C34" i="1"/>
  <c r="C35" i="1"/>
  <c r="G35" i="1"/>
  <c r="F35" i="1"/>
  <c r="O35" i="1"/>
  <c r="N35" i="1"/>
  <c r="G34" i="1"/>
  <c r="F34" i="1"/>
  <c r="O34" i="1"/>
  <c r="N34" i="1"/>
  <c r="G33" i="1"/>
  <c r="F33" i="1"/>
  <c r="O33" i="1"/>
  <c r="N33" i="1"/>
  <c r="G32" i="1"/>
  <c r="F32" i="1"/>
  <c r="O32" i="1"/>
  <c r="N32" i="1"/>
  <c r="G31" i="1"/>
  <c r="F31" i="1"/>
  <c r="O31" i="1"/>
  <c r="N31" i="1"/>
  <c r="G30" i="1"/>
  <c r="F30" i="1"/>
  <c r="O30" i="1"/>
  <c r="N30" i="1"/>
  <c r="G29" i="1"/>
  <c r="F29" i="1"/>
  <c r="O29" i="1"/>
  <c r="N29" i="1"/>
  <c r="C19" i="1"/>
  <c r="C20" i="1"/>
  <c r="C21" i="1"/>
  <c r="C22" i="1"/>
  <c r="C23" i="1"/>
  <c r="C24" i="1"/>
  <c r="D19" i="1"/>
  <c r="D20" i="1"/>
  <c r="D21" i="1"/>
  <c r="D22" i="1"/>
  <c r="D23" i="1"/>
  <c r="D24" i="1"/>
  <c r="G24" i="1"/>
  <c r="F24" i="1"/>
  <c r="O24" i="1"/>
  <c r="N24" i="1"/>
  <c r="G23" i="1"/>
  <c r="F23" i="1"/>
  <c r="O23" i="1"/>
  <c r="N23" i="1"/>
  <c r="G22" i="1"/>
  <c r="F22" i="1"/>
  <c r="O22" i="1"/>
  <c r="N22" i="1"/>
  <c r="G21" i="1"/>
  <c r="F21" i="1"/>
  <c r="O21" i="1"/>
  <c r="N21" i="1"/>
  <c r="G20" i="1"/>
  <c r="F20" i="1"/>
  <c r="O20" i="1"/>
  <c r="N20" i="1"/>
  <c r="G19" i="1"/>
  <c r="F19" i="1"/>
  <c r="O19" i="1"/>
  <c r="N19" i="1"/>
  <c r="G18" i="1"/>
  <c r="F18" i="1"/>
  <c r="O18" i="1"/>
  <c r="N18" i="1"/>
  <c r="O5" i="1"/>
  <c r="O6" i="1"/>
  <c r="O7" i="1"/>
  <c r="O8" i="1"/>
  <c r="O9" i="1"/>
  <c r="O10" i="1"/>
  <c r="O4" i="1"/>
  <c r="N5" i="1"/>
  <c r="N6" i="1"/>
  <c r="N7" i="1"/>
  <c r="N8" i="1"/>
  <c r="N9" i="1"/>
  <c r="N10" i="1"/>
  <c r="N4" i="1"/>
  <c r="E35" i="2"/>
  <c r="E34" i="2"/>
  <c r="E33" i="2"/>
  <c r="E32" i="2"/>
  <c r="E31" i="2"/>
  <c r="E30" i="2"/>
  <c r="E29" i="2"/>
  <c r="E21" i="2"/>
  <c r="E20" i="2"/>
  <c r="E19" i="2"/>
  <c r="E18" i="2"/>
  <c r="E17" i="2"/>
  <c r="E16" i="2"/>
  <c r="E15" i="2"/>
  <c r="E10" i="2"/>
  <c r="E9" i="2"/>
  <c r="E8" i="2"/>
  <c r="E7" i="2"/>
  <c r="E6" i="2"/>
  <c r="E5" i="2"/>
  <c r="E4" i="2"/>
  <c r="D43" i="1"/>
  <c r="D44" i="1"/>
  <c r="D45" i="1"/>
  <c r="D46" i="1"/>
  <c r="D47" i="1"/>
  <c r="D48" i="1"/>
  <c r="A48" i="1"/>
  <c r="E48" i="1"/>
  <c r="A47" i="1"/>
  <c r="E47" i="1"/>
  <c r="A46" i="1"/>
  <c r="E46" i="1"/>
  <c r="A45" i="1"/>
  <c r="E45" i="1"/>
  <c r="A44" i="1"/>
  <c r="E44" i="1"/>
  <c r="A43" i="1"/>
  <c r="E43" i="1"/>
  <c r="A42" i="1"/>
  <c r="E42" i="1"/>
  <c r="D30" i="1"/>
  <c r="D31" i="1"/>
  <c r="D32" i="1"/>
  <c r="D33" i="1"/>
  <c r="D34" i="1"/>
  <c r="D35" i="1"/>
  <c r="A35" i="1"/>
  <c r="E35" i="1"/>
  <c r="A34" i="1"/>
  <c r="E34" i="1"/>
  <c r="A33" i="1"/>
  <c r="E33" i="1"/>
  <c r="A32" i="1"/>
  <c r="E32" i="1"/>
  <c r="A31" i="1"/>
  <c r="E31" i="1"/>
  <c r="A30" i="1"/>
  <c r="E30" i="1"/>
  <c r="A29" i="1"/>
  <c r="E29" i="1"/>
  <c r="D5" i="1"/>
  <c r="D6" i="1"/>
  <c r="A6" i="1"/>
  <c r="C5" i="1"/>
  <c r="C6" i="1"/>
  <c r="G6" i="1"/>
  <c r="D7" i="1"/>
  <c r="A7" i="1"/>
  <c r="C7" i="1"/>
  <c r="G7" i="1"/>
  <c r="D8" i="1"/>
  <c r="A8" i="1"/>
  <c r="C8" i="1"/>
  <c r="G8" i="1"/>
  <c r="D9" i="1"/>
  <c r="A9" i="1"/>
  <c r="C9" i="1"/>
  <c r="G9" i="1"/>
  <c r="D10" i="1"/>
  <c r="A10" i="1"/>
  <c r="C10" i="1"/>
  <c r="G10" i="1"/>
  <c r="A5" i="1"/>
  <c r="G5" i="1"/>
  <c r="A4" i="1"/>
  <c r="G4" i="1"/>
  <c r="F4" i="1"/>
  <c r="F6" i="1"/>
  <c r="F7" i="1"/>
  <c r="F8" i="1"/>
  <c r="F9" i="1"/>
  <c r="F10" i="1"/>
  <c r="F5" i="1"/>
  <c r="A24" i="1"/>
  <c r="E24" i="1"/>
  <c r="A23" i="1"/>
  <c r="E23" i="1"/>
  <c r="A22" i="1"/>
  <c r="E22" i="1"/>
  <c r="A21" i="1"/>
  <c r="E21" i="1"/>
  <c r="A20" i="1"/>
  <c r="E20" i="1"/>
  <c r="A19" i="1"/>
  <c r="E19" i="1"/>
  <c r="A18" i="1"/>
  <c r="E18" i="1"/>
  <c r="E4" i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<sst xmlns="http://schemas.openxmlformats.org/spreadsheetml/2006/main" count="86" uniqueCount="32">
  <si>
    <t>Lithium 6</t>
  </si>
  <si>
    <t>Lithium 7</t>
  </si>
  <si>
    <t>Kd6</t>
  </si>
  <si>
    <t>Kd7</t>
  </si>
  <si>
    <t>Saturation 6</t>
  </si>
  <si>
    <t>Saturation 7</t>
  </si>
  <si>
    <t>6Li+7Li</t>
  </si>
  <si>
    <t>V/Eo du 6</t>
  </si>
  <si>
    <t>V/Eo du 7</t>
  </si>
  <si>
    <t>Kd</t>
  </si>
  <si>
    <t xml:space="preserve">Alpha </t>
  </si>
  <si>
    <t>Delta7 intérieur</t>
  </si>
  <si>
    <t>Delta 7 extérieur</t>
  </si>
  <si>
    <t>10% de différence</t>
  </si>
  <si>
    <t>Différence de 1%</t>
  </si>
  <si>
    <t>10% donne un gros fractionnement</t>
  </si>
  <si>
    <t>C'est moins sensible que le préfacteur sur la vitesse: une différence de 10% en Kd correspond à ce qu'on voit expérimentalement</t>
  </si>
  <si>
    <t>Si les Kd sont les mêmes ça ne fractionne pas</t>
  </si>
  <si>
    <t>Si les vitesses et les Kd sont les mêmes ça ne fractionne pas</t>
  </si>
  <si>
    <t>Le préfacteur alpha est égal au rapport de kcat6/kcat7 il décrit le fait que l'échangeur transporte plus vite le lithium 6 avec kcat6= alphakcat7</t>
  </si>
  <si>
    <t>Lithium 6 (mM)</t>
  </si>
  <si>
    <t>Lithium 7 (mM)</t>
  </si>
  <si>
    <t>(6Li+7Li) mM</t>
  </si>
  <si>
    <t>V/Vmax du 6</t>
  </si>
  <si>
    <t>V/Vmax du 7</t>
  </si>
  <si>
    <t>On a du V/Vmax ou B/Bmax c'est pareil car dans les 2 cas le calcul simplifie kcat[Eo]</t>
  </si>
  <si>
    <t>Les 2 se font vraiment compétition plus le Kd du 6 est petit moins on a de 7 qui passe mais le delta7 ne dépend pas de la concentration pour un jeu de valeurs donné</t>
  </si>
  <si>
    <t>Ici on a juste le 6 qui va de plus en plus vite mais qui en fait ne gène pas le 7 car les Kd sont les mêmes et ça se simplifie tout seul</t>
  </si>
  <si>
    <t>on voit que c'est hyper sensible car kcat multiplie tout: 1% de différence donne le delta expérimental à l'état stationnaire</t>
  </si>
  <si>
    <t>Si on veut être parfaitement rigoureux il faudrait affecter Km aussi quand on touche kcat car il y a des constantes cinétiques dans Km c'est peut être là que réside le truc mais j'en doute car ce qui va changer ne dépendra pas du lithium.</t>
  </si>
  <si>
    <t xml:space="preserve">Si les manips sont correctes on a peut être de la coopérativité qq part car il faut que la concentration en 6 rétroagisse sur les constantes du système. </t>
  </si>
  <si>
    <t>Si non, Il faudrait les refaire avec des rapports différents en 6 et en 7 pour voir si ça suit ce qu'on simule sur les Km (Vmax7 diminue) ou les kcat (Vmax7 reste constant)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</si>
</sst>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6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Kd!$F$3</c:f>
              <c:strCache>
                <c:ptCount val="1"/>
                <c:pt idx="0">
                  <c:v>Saturation 6</c:v>
                </c:pt>
              </c:strCache>
            </c:strRef>
          </c:tx>
          <c:xVal>
            <c:numRef>
              <c:f>Kd!$E$4:$E$10</c:f>
              <c:numCache>
                <c:formatCode>General</c:formatCode>
                <c:ptCount val="7"/>
                <c:pt idx="0">
                  <c:v>1.063856960408684</c:v>
                </c:pt>
                <c:pt idx="1">
                  <c:v>3.191570881226053</c:v>
                </c:pt>
                <c:pt idx="2">
                  <c:v>10.63856960408684</c:v>
                </c:pt>
                <c:pt idx="3">
                  <c:v>31.91570881226054</c:v>
                </c:pt>
                <c:pt idx="4">
                  <c:v>63.83141762452107</c:v>
                </c:pt>
                <c:pt idx="5">
                  <c:v>95.74712643678161</c:v>
                </c:pt>
                <c:pt idx="6">
                  <c:v>127.6628352490421</c:v>
                </c:pt>
              </c:numCache>
            </c:numRef>
          </c:xVal>
          <c:yVal>
            <c:numRef>
              <c:f>Kd!$F$4:$F$10</c:f>
              <c:numCache>
                <c:formatCode>General</c:formatCode>
                <c:ptCount val="7"/>
                <c:pt idx="0">
                  <c:v>0.00397519478454444</c:v>
                </c:pt>
                <c:pt idx="1">
                  <c:v>0.010530749789385</c:v>
                </c:pt>
                <c:pt idx="2">
                  <c:v>0.024906600249066</c:v>
                </c:pt>
                <c:pt idx="3">
                  <c:v>0.0408329930583912</c:v>
                </c:pt>
                <c:pt idx="4">
                  <c:v>0.0486026731470231</c:v>
                </c:pt>
                <c:pt idx="5">
                  <c:v>0.0518941359626362</c:v>
                </c:pt>
                <c:pt idx="6">
                  <c:v>0.0537129045253122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Kd!$G$3</c:f>
              <c:strCache>
                <c:ptCount val="1"/>
                <c:pt idx="0">
                  <c:v>Saturation 7</c:v>
                </c:pt>
              </c:strCache>
            </c:strRef>
          </c:tx>
          <c:xVal>
            <c:numRef>
              <c:f>Kd!$E$4:$E$10</c:f>
              <c:numCache>
                <c:formatCode>General</c:formatCode>
                <c:ptCount val="7"/>
                <c:pt idx="0">
                  <c:v>1.063856960408684</c:v>
                </c:pt>
                <c:pt idx="1">
                  <c:v>3.191570881226053</c:v>
                </c:pt>
                <c:pt idx="2">
                  <c:v>10.63856960408684</c:v>
                </c:pt>
                <c:pt idx="3">
                  <c:v>31.91570881226054</c:v>
                </c:pt>
                <c:pt idx="4">
                  <c:v>63.83141762452107</c:v>
                </c:pt>
                <c:pt idx="5">
                  <c:v>95.74712643678161</c:v>
                </c:pt>
                <c:pt idx="6">
                  <c:v>127.6628352490421</c:v>
                </c:pt>
              </c:numCache>
            </c:numRef>
          </c:xVal>
          <c:yVal>
            <c:numRef>
              <c:f>Kd!$G$4:$G$10</c:f>
              <c:numCache>
                <c:formatCode>General</c:formatCode>
                <c:ptCount val="7"/>
                <c:pt idx="0">
                  <c:v>0.062251550325966</c:v>
                </c:pt>
                <c:pt idx="1">
                  <c:v>0.164911541701769</c:v>
                </c:pt>
                <c:pt idx="2">
                  <c:v>0.390037359900374</c:v>
                </c:pt>
                <c:pt idx="3">
                  <c:v>0.639444671294406</c:v>
                </c:pt>
                <c:pt idx="4">
                  <c:v>0.761117861482382</c:v>
                </c:pt>
                <c:pt idx="5">
                  <c:v>0.812662169174883</c:v>
                </c:pt>
                <c:pt idx="6">
                  <c:v>0.841144084866389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630440"/>
        <c:axId val="-2080495896"/>
      </c:scatterChart>
      <c:valAx>
        <c:axId val="-2053630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0495896"/>
        <c:crosses val="autoZero"/>
        <c:crossBetween val="midCat"/>
      </c:valAx>
      <c:valAx>
        <c:axId val="-2080495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3630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Kd!$F$17</c:f>
              <c:strCache>
                <c:ptCount val="1"/>
                <c:pt idx="0">
                  <c:v>Saturation 6</c:v>
                </c:pt>
              </c:strCache>
            </c:strRef>
          </c:tx>
          <c:xVal>
            <c:numRef>
              <c:f>Kd!$E$18:$E$24</c:f>
              <c:numCache>
                <c:formatCode>General</c:formatCode>
                <c:ptCount val="7"/>
                <c:pt idx="0">
                  <c:v>1.063856960408684</c:v>
                </c:pt>
                <c:pt idx="1">
                  <c:v>3.191570881226053</c:v>
                </c:pt>
                <c:pt idx="2">
                  <c:v>10.63856960408684</c:v>
                </c:pt>
                <c:pt idx="3">
                  <c:v>31.91570881226054</c:v>
                </c:pt>
                <c:pt idx="4">
                  <c:v>63.83141762452107</c:v>
                </c:pt>
                <c:pt idx="5">
                  <c:v>95.74712643678161</c:v>
                </c:pt>
                <c:pt idx="6">
                  <c:v>127.6628352490421</c:v>
                </c:pt>
              </c:numCache>
            </c:numRef>
          </c:xVal>
          <c:yVal>
            <c:numRef>
              <c:f>Kd!$F$18:$F$24</c:f>
              <c:numCache>
                <c:formatCode>General</c:formatCode>
                <c:ptCount val="7"/>
                <c:pt idx="0">
                  <c:v>0.0040178818241312</c:v>
                </c:pt>
                <c:pt idx="1">
                  <c:v>0.0106430804650941</c:v>
                </c:pt>
                <c:pt idx="2">
                  <c:v>0.0251683764383727</c:v>
                </c:pt>
                <c:pt idx="3">
                  <c:v>0.0412550785001634</c:v>
                </c:pt>
                <c:pt idx="4">
                  <c:v>0.0491009613968241</c:v>
                </c:pt>
                <c:pt idx="5">
                  <c:v>0.0524243097815374</c:v>
                </c:pt>
                <c:pt idx="6">
                  <c:v>0.0542605962805446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Kd!$G$17</c:f>
              <c:strCache>
                <c:ptCount val="1"/>
                <c:pt idx="0">
                  <c:v>Saturation 7</c:v>
                </c:pt>
              </c:strCache>
            </c:strRef>
          </c:tx>
          <c:xVal>
            <c:numRef>
              <c:f>Kd!$E$18:$E$24</c:f>
              <c:numCache>
                <c:formatCode>General</c:formatCode>
                <c:ptCount val="7"/>
                <c:pt idx="0">
                  <c:v>1.063856960408684</c:v>
                </c:pt>
                <c:pt idx="1">
                  <c:v>3.191570881226053</c:v>
                </c:pt>
                <c:pt idx="2">
                  <c:v>10.63856960408684</c:v>
                </c:pt>
                <c:pt idx="3">
                  <c:v>31.91570881226054</c:v>
                </c:pt>
                <c:pt idx="4">
                  <c:v>63.83141762452107</c:v>
                </c:pt>
                <c:pt idx="5">
                  <c:v>95.74712643678161</c:v>
                </c:pt>
                <c:pt idx="6">
                  <c:v>127.6628352490421</c:v>
                </c:pt>
              </c:numCache>
            </c:numRef>
          </c:xVal>
          <c:yVal>
            <c:numRef>
              <c:f>Kd!$G$18:$G$24</c:f>
              <c:numCache>
                <c:formatCode>General</c:formatCode>
                <c:ptCount val="7"/>
                <c:pt idx="0">
                  <c:v>0.0622488823859918</c:v>
                </c:pt>
                <c:pt idx="1">
                  <c:v>0.164892819922484</c:v>
                </c:pt>
                <c:pt idx="2">
                  <c:v>0.389932649424651</c:v>
                </c:pt>
                <c:pt idx="3">
                  <c:v>0.639163280999891</c:v>
                </c:pt>
                <c:pt idx="4">
                  <c:v>0.760719230882541</c:v>
                </c:pt>
                <c:pt idx="5">
                  <c:v>0.812207734472968</c:v>
                </c:pt>
                <c:pt idx="6">
                  <c:v>0.840657247750627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855960"/>
        <c:axId val="-2083268840"/>
      </c:scatterChart>
      <c:valAx>
        <c:axId val="-2083855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3268840"/>
        <c:crosses val="autoZero"/>
        <c:crossBetween val="midCat"/>
      </c:valAx>
      <c:valAx>
        <c:axId val="-2083268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3855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Kd!$F$28</c:f>
              <c:strCache>
                <c:ptCount val="1"/>
                <c:pt idx="0">
                  <c:v>Saturation 6</c:v>
                </c:pt>
              </c:strCache>
            </c:strRef>
          </c:tx>
          <c:xVal>
            <c:numRef>
              <c:f>Kd!$E$29:$E$35</c:f>
              <c:numCache>
                <c:formatCode>General</c:formatCode>
                <c:ptCount val="7"/>
                <c:pt idx="0">
                  <c:v>1.063856960408684</c:v>
                </c:pt>
                <c:pt idx="1">
                  <c:v>3.191570881226053</c:v>
                </c:pt>
                <c:pt idx="2">
                  <c:v>10.63856960408684</c:v>
                </c:pt>
                <c:pt idx="3">
                  <c:v>31.91570881226054</c:v>
                </c:pt>
                <c:pt idx="4">
                  <c:v>63.83141762452107</c:v>
                </c:pt>
                <c:pt idx="5">
                  <c:v>95.74712643678161</c:v>
                </c:pt>
                <c:pt idx="6">
                  <c:v>127.6628352490421</c:v>
                </c:pt>
              </c:numCache>
            </c:numRef>
          </c:xVal>
          <c:yVal>
            <c:numRef>
              <c:f>Kd!$F$29:$F$35</c:f>
              <c:numCache>
                <c:formatCode>General</c:formatCode>
                <c:ptCount val="7"/>
                <c:pt idx="0">
                  <c:v>0.00791891035793475</c:v>
                </c:pt>
                <c:pt idx="1">
                  <c:v>0.0208420175072947</c:v>
                </c:pt>
                <c:pt idx="2">
                  <c:v>0.0486026731470231</c:v>
                </c:pt>
                <c:pt idx="3">
                  <c:v>0.078462142016477</c:v>
                </c:pt>
                <c:pt idx="4">
                  <c:v>0.0926998841251448</c:v>
                </c:pt>
                <c:pt idx="5">
                  <c:v>0.0986679822397632</c:v>
                </c:pt>
                <c:pt idx="6">
                  <c:v>0.101949789728559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Kd!$G$28</c:f>
              <c:strCache>
                <c:ptCount val="1"/>
                <c:pt idx="0">
                  <c:v>Saturation 7</c:v>
                </c:pt>
              </c:strCache>
            </c:strRef>
          </c:tx>
          <c:xVal>
            <c:numRef>
              <c:f>Kd!$E$29:$E$35</c:f>
              <c:numCache>
                <c:formatCode>General</c:formatCode>
                <c:ptCount val="7"/>
                <c:pt idx="0">
                  <c:v>1.063856960408684</c:v>
                </c:pt>
                <c:pt idx="1">
                  <c:v>3.191570881226053</c:v>
                </c:pt>
                <c:pt idx="2">
                  <c:v>10.63856960408684</c:v>
                </c:pt>
                <c:pt idx="3">
                  <c:v>31.91570881226054</c:v>
                </c:pt>
                <c:pt idx="4">
                  <c:v>63.83141762452107</c:v>
                </c:pt>
                <c:pt idx="5">
                  <c:v>95.74712643678161</c:v>
                </c:pt>
                <c:pt idx="6">
                  <c:v>127.6628352490421</c:v>
                </c:pt>
              </c:numCache>
            </c:numRef>
          </c:xVal>
          <c:yVal>
            <c:numRef>
              <c:f>Kd!$G$29:$G$35</c:f>
              <c:numCache>
                <c:formatCode>General</c:formatCode>
                <c:ptCount val="7"/>
                <c:pt idx="0">
                  <c:v>0.0620050681026291</c:v>
                </c:pt>
                <c:pt idx="1">
                  <c:v>0.163192997082118</c:v>
                </c:pt>
                <c:pt idx="2">
                  <c:v>0.380558930741191</c:v>
                </c:pt>
                <c:pt idx="3">
                  <c:v>0.614358571989015</c:v>
                </c:pt>
                <c:pt idx="4">
                  <c:v>0.725840092699884</c:v>
                </c:pt>
                <c:pt idx="5">
                  <c:v>0.772570300937346</c:v>
                </c:pt>
                <c:pt idx="6">
                  <c:v>0.798266853574614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302280"/>
        <c:axId val="-2083113832"/>
      </c:scatterChart>
      <c:valAx>
        <c:axId val="-2124302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3113832"/>
        <c:crosses val="autoZero"/>
        <c:crossBetween val="midCat"/>
      </c:valAx>
      <c:valAx>
        <c:axId val="-2083113832"/>
        <c:scaling>
          <c:orientation val="minMax"/>
          <c:max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302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Kd!$F$41</c:f>
              <c:strCache>
                <c:ptCount val="1"/>
                <c:pt idx="0">
                  <c:v>Saturation 6</c:v>
                </c:pt>
              </c:strCache>
            </c:strRef>
          </c:tx>
          <c:xVal>
            <c:numRef>
              <c:f>Kd!$E$42:$E$48</c:f>
              <c:numCache>
                <c:formatCode>General</c:formatCode>
                <c:ptCount val="7"/>
                <c:pt idx="0">
                  <c:v>1.063856960408684</c:v>
                </c:pt>
                <c:pt idx="1">
                  <c:v>3.191570881226053</c:v>
                </c:pt>
                <c:pt idx="2">
                  <c:v>10.63856960408684</c:v>
                </c:pt>
                <c:pt idx="3">
                  <c:v>31.91570881226054</c:v>
                </c:pt>
                <c:pt idx="4">
                  <c:v>63.83141762452107</c:v>
                </c:pt>
                <c:pt idx="5">
                  <c:v>95.74712643678161</c:v>
                </c:pt>
                <c:pt idx="6">
                  <c:v>127.6628352490421</c:v>
                </c:pt>
              </c:numCache>
            </c:numRef>
          </c:xVal>
          <c:yVal>
            <c:numRef>
              <c:f>Kd!$F$42:$F$48</c:f>
              <c:numCache>
                <c:formatCode>General</c:formatCode>
                <c:ptCount val="7"/>
                <c:pt idx="0">
                  <c:v>0.0564844103027564</c:v>
                </c:pt>
                <c:pt idx="1">
                  <c:v>0.137665198237885</c:v>
                </c:pt>
                <c:pt idx="2">
                  <c:v>0.277008310249307</c:v>
                </c:pt>
                <c:pt idx="3">
                  <c:v>0.389711613406079</c:v>
                </c:pt>
                <c:pt idx="4">
                  <c:v>0.433839479392625</c:v>
                </c:pt>
                <c:pt idx="5">
                  <c:v>0.450856627592426</c:v>
                </c:pt>
                <c:pt idx="6">
                  <c:v>0.459875833524948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Kd!$G$41</c:f>
              <c:strCache>
                <c:ptCount val="1"/>
                <c:pt idx="0">
                  <c:v>Saturation 7</c:v>
                </c:pt>
              </c:strCache>
            </c:strRef>
          </c:tx>
          <c:xVal>
            <c:numRef>
              <c:f>Kd!$E$42:$E$48</c:f>
              <c:numCache>
                <c:formatCode>General</c:formatCode>
                <c:ptCount val="7"/>
                <c:pt idx="0">
                  <c:v>1.063856960408684</c:v>
                </c:pt>
                <c:pt idx="1">
                  <c:v>3.191570881226053</c:v>
                </c:pt>
                <c:pt idx="2">
                  <c:v>10.63856960408684</c:v>
                </c:pt>
                <c:pt idx="3">
                  <c:v>31.91570881226054</c:v>
                </c:pt>
                <c:pt idx="4">
                  <c:v>63.83141762452107</c:v>
                </c:pt>
                <c:pt idx="5">
                  <c:v>95.74712643678161</c:v>
                </c:pt>
                <c:pt idx="6">
                  <c:v>127.6628352490421</c:v>
                </c:pt>
              </c:numCache>
            </c:numRef>
          </c:xVal>
          <c:yVal>
            <c:numRef>
              <c:f>Kd!$G$42:$G$48</c:f>
              <c:numCache>
                <c:formatCode>General</c:formatCode>
                <c:ptCount val="7"/>
                <c:pt idx="0">
                  <c:v>0.0589697243560777</c:v>
                </c:pt>
                <c:pt idx="1">
                  <c:v>0.143722466960352</c:v>
                </c:pt>
                <c:pt idx="2">
                  <c:v>0.289196675900277</c:v>
                </c:pt>
                <c:pt idx="3">
                  <c:v>0.406858924395947</c:v>
                </c:pt>
                <c:pt idx="4">
                  <c:v>0.4529284164859</c:v>
                </c:pt>
                <c:pt idx="5">
                  <c:v>0.470694319206492</c:v>
                </c:pt>
                <c:pt idx="6">
                  <c:v>0.480110370200046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4103800"/>
        <c:axId val="-2051581384"/>
      </c:scatterChart>
      <c:valAx>
        <c:axId val="-2054103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1581384"/>
        <c:crosses val="autoZero"/>
        <c:crossBetween val="midCat"/>
      </c:valAx>
      <c:valAx>
        <c:axId val="-2051581384"/>
        <c:scaling>
          <c:orientation val="minMax"/>
          <c:max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4103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kCat!$F$3</c:f>
              <c:strCache>
                <c:ptCount val="1"/>
                <c:pt idx="0">
                  <c:v>V/Vmax du 6</c:v>
                </c:pt>
              </c:strCache>
            </c:strRef>
          </c:tx>
          <c:xVal>
            <c:numRef>
              <c:f>kCat!$E$4:$E$10</c:f>
              <c:numCache>
                <c:formatCode>General</c:formatCode>
                <c:ptCount val="7"/>
                <c:pt idx="0">
                  <c:v>1.063856960408684</c:v>
                </c:pt>
                <c:pt idx="1">
                  <c:v>3.191570881226053</c:v>
                </c:pt>
                <c:pt idx="2">
                  <c:v>10.63856960408684</c:v>
                </c:pt>
                <c:pt idx="3">
                  <c:v>31.91570881226054</c:v>
                </c:pt>
                <c:pt idx="4">
                  <c:v>63.83141762452107</c:v>
                </c:pt>
                <c:pt idx="5">
                  <c:v>95.74712643678161</c:v>
                </c:pt>
                <c:pt idx="6">
                  <c:v>127.6628352490421</c:v>
                </c:pt>
              </c:numCache>
            </c:numRef>
          </c:xVal>
          <c:yVal>
            <c:numRef>
              <c:f>kCat!$F$4:$F$10</c:f>
              <c:numCache>
                <c:formatCode>General</c:formatCode>
                <c:ptCount val="7"/>
                <c:pt idx="0">
                  <c:v>0.00397519478454444</c:v>
                </c:pt>
                <c:pt idx="1">
                  <c:v>0.010530749789385</c:v>
                </c:pt>
                <c:pt idx="2">
                  <c:v>0.024906600249066</c:v>
                </c:pt>
                <c:pt idx="3">
                  <c:v>0.0408329930583912</c:v>
                </c:pt>
                <c:pt idx="4">
                  <c:v>0.0486026731470231</c:v>
                </c:pt>
                <c:pt idx="5">
                  <c:v>0.0518941359626362</c:v>
                </c:pt>
                <c:pt idx="6">
                  <c:v>0.0537129045253122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kCat!$G$3</c:f>
              <c:strCache>
                <c:ptCount val="1"/>
                <c:pt idx="0">
                  <c:v>V/Vmax du 7</c:v>
                </c:pt>
              </c:strCache>
            </c:strRef>
          </c:tx>
          <c:xVal>
            <c:numRef>
              <c:f>kCat!$E$4:$E$10</c:f>
              <c:numCache>
                <c:formatCode>General</c:formatCode>
                <c:ptCount val="7"/>
                <c:pt idx="0">
                  <c:v>1.063856960408684</c:v>
                </c:pt>
                <c:pt idx="1">
                  <c:v>3.191570881226053</c:v>
                </c:pt>
                <c:pt idx="2">
                  <c:v>10.63856960408684</c:v>
                </c:pt>
                <c:pt idx="3">
                  <c:v>31.91570881226054</c:v>
                </c:pt>
                <c:pt idx="4">
                  <c:v>63.83141762452107</c:v>
                </c:pt>
                <c:pt idx="5">
                  <c:v>95.74712643678161</c:v>
                </c:pt>
                <c:pt idx="6">
                  <c:v>127.6628352490421</c:v>
                </c:pt>
              </c:numCache>
            </c:numRef>
          </c:xVal>
          <c:yVal>
            <c:numRef>
              <c:f>kCat!$G$4:$G$10</c:f>
              <c:numCache>
                <c:formatCode>General</c:formatCode>
                <c:ptCount val="7"/>
                <c:pt idx="0">
                  <c:v>0.062251550325966</c:v>
                </c:pt>
                <c:pt idx="1">
                  <c:v>0.164911541701769</c:v>
                </c:pt>
                <c:pt idx="2">
                  <c:v>0.390037359900374</c:v>
                </c:pt>
                <c:pt idx="3">
                  <c:v>0.639444671294406</c:v>
                </c:pt>
                <c:pt idx="4">
                  <c:v>0.761117861482382</c:v>
                </c:pt>
                <c:pt idx="5">
                  <c:v>0.812662169174883</c:v>
                </c:pt>
                <c:pt idx="6">
                  <c:v>0.841144084866389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248312"/>
        <c:axId val="-2083398424"/>
      </c:scatterChart>
      <c:valAx>
        <c:axId val="-2083248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3398424"/>
        <c:crosses val="autoZero"/>
        <c:crossBetween val="midCat"/>
      </c:valAx>
      <c:valAx>
        <c:axId val="-2083398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3248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4914698162729"/>
          <c:y val="0.0498084291187739"/>
          <c:w val="0.700161417322835"/>
          <c:h val="0.8530781066159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kCat!$F$14</c:f>
              <c:strCache>
                <c:ptCount val="1"/>
                <c:pt idx="0">
                  <c:v>V/Vmax du 6</c:v>
                </c:pt>
              </c:strCache>
            </c:strRef>
          </c:tx>
          <c:xVal>
            <c:numRef>
              <c:f>kCat!$E$15:$E$21</c:f>
              <c:numCache>
                <c:formatCode>General</c:formatCode>
                <c:ptCount val="7"/>
                <c:pt idx="0">
                  <c:v>1.063856960408684</c:v>
                </c:pt>
                <c:pt idx="1">
                  <c:v>3.191570881226053</c:v>
                </c:pt>
                <c:pt idx="2">
                  <c:v>10.63856960408684</c:v>
                </c:pt>
                <c:pt idx="3">
                  <c:v>31.91570881226054</c:v>
                </c:pt>
                <c:pt idx="4">
                  <c:v>63.83141762452107</c:v>
                </c:pt>
                <c:pt idx="5">
                  <c:v>95.74712643678161</c:v>
                </c:pt>
                <c:pt idx="6">
                  <c:v>127.6628352490421</c:v>
                </c:pt>
              </c:numCache>
            </c:numRef>
          </c:xVal>
          <c:yVal>
            <c:numRef>
              <c:f>kCat!$F$15:$F$21</c:f>
              <c:numCache>
                <c:formatCode>General</c:formatCode>
                <c:ptCount val="7"/>
                <c:pt idx="0">
                  <c:v>0.00401494673238989</c:v>
                </c:pt>
                <c:pt idx="1">
                  <c:v>0.0106360572872789</c:v>
                </c:pt>
                <c:pt idx="2">
                  <c:v>0.0251556662515567</c:v>
                </c:pt>
                <c:pt idx="3">
                  <c:v>0.0412413229889751</c:v>
                </c:pt>
                <c:pt idx="4">
                  <c:v>0.0490886998784933</c:v>
                </c:pt>
                <c:pt idx="5">
                  <c:v>0.0524130773222626</c:v>
                </c:pt>
                <c:pt idx="6">
                  <c:v>0.0542500335705653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kCat!$G$14</c:f>
              <c:strCache>
                <c:ptCount val="1"/>
                <c:pt idx="0">
                  <c:v>V/Vmax du 7</c:v>
                </c:pt>
              </c:strCache>
            </c:strRef>
          </c:tx>
          <c:xVal>
            <c:numRef>
              <c:f>kCat!$E$15:$E$21</c:f>
              <c:numCache>
                <c:formatCode>General</c:formatCode>
                <c:ptCount val="7"/>
                <c:pt idx="0">
                  <c:v>1.063856960408684</c:v>
                </c:pt>
                <c:pt idx="1">
                  <c:v>3.191570881226053</c:v>
                </c:pt>
                <c:pt idx="2">
                  <c:v>10.63856960408684</c:v>
                </c:pt>
                <c:pt idx="3">
                  <c:v>31.91570881226054</c:v>
                </c:pt>
                <c:pt idx="4">
                  <c:v>63.83141762452107</c:v>
                </c:pt>
                <c:pt idx="5">
                  <c:v>95.74712643678161</c:v>
                </c:pt>
                <c:pt idx="6">
                  <c:v>127.6628352490421</c:v>
                </c:pt>
              </c:numCache>
            </c:numRef>
          </c:xVal>
          <c:yVal>
            <c:numRef>
              <c:f>kCat!$G$15:$G$21</c:f>
              <c:numCache>
                <c:formatCode>General</c:formatCode>
                <c:ptCount val="7"/>
                <c:pt idx="0">
                  <c:v>0.062251550325966</c:v>
                </c:pt>
                <c:pt idx="1">
                  <c:v>0.164911541701769</c:v>
                </c:pt>
                <c:pt idx="2">
                  <c:v>0.390037359900374</c:v>
                </c:pt>
                <c:pt idx="3">
                  <c:v>0.639444671294406</c:v>
                </c:pt>
                <c:pt idx="4">
                  <c:v>0.761117861482382</c:v>
                </c:pt>
                <c:pt idx="5">
                  <c:v>0.812662169174883</c:v>
                </c:pt>
                <c:pt idx="6">
                  <c:v>0.841144084866389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409512"/>
        <c:axId val="-2085686584"/>
      </c:scatterChart>
      <c:valAx>
        <c:axId val="-2086409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5686584"/>
        <c:crosses val="autoZero"/>
        <c:crossBetween val="midCat"/>
      </c:valAx>
      <c:valAx>
        <c:axId val="-208568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6409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kCat!$F$28</c:f>
              <c:strCache>
                <c:ptCount val="1"/>
                <c:pt idx="0">
                  <c:v>V/Vmax du 6</c:v>
                </c:pt>
              </c:strCache>
            </c:strRef>
          </c:tx>
          <c:xVal>
            <c:numRef>
              <c:f>kCat!$E$29:$E$35</c:f>
              <c:numCache>
                <c:formatCode>General</c:formatCode>
                <c:ptCount val="7"/>
                <c:pt idx="0">
                  <c:v>1.063856960408684</c:v>
                </c:pt>
                <c:pt idx="1">
                  <c:v>3.191570881226053</c:v>
                </c:pt>
                <c:pt idx="2">
                  <c:v>10.63856960408684</c:v>
                </c:pt>
                <c:pt idx="3">
                  <c:v>31.91570881226054</c:v>
                </c:pt>
                <c:pt idx="4">
                  <c:v>63.83141762452107</c:v>
                </c:pt>
                <c:pt idx="5">
                  <c:v>95.74712643678161</c:v>
                </c:pt>
                <c:pt idx="6">
                  <c:v>127.6628352490421</c:v>
                </c:pt>
              </c:numCache>
            </c:numRef>
          </c:xVal>
          <c:yVal>
            <c:numRef>
              <c:f>kCat!$F$29:$F$35</c:f>
              <c:numCache>
                <c:formatCode>General</c:formatCode>
                <c:ptCount val="7"/>
                <c:pt idx="0">
                  <c:v>0.00437271426299889</c:v>
                </c:pt>
                <c:pt idx="1">
                  <c:v>0.0115838247683235</c:v>
                </c:pt>
                <c:pt idx="2">
                  <c:v>0.0273972602739726</c:v>
                </c:pt>
                <c:pt idx="3">
                  <c:v>0.0449162923642303</c:v>
                </c:pt>
                <c:pt idx="4">
                  <c:v>0.0534629404617254</c:v>
                </c:pt>
                <c:pt idx="5">
                  <c:v>0.0570835495588998</c:v>
                </c:pt>
                <c:pt idx="6">
                  <c:v>0.0590841949778434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kCat!$G$28</c:f>
              <c:strCache>
                <c:ptCount val="1"/>
                <c:pt idx="0">
                  <c:v>V/Vmax du 7</c:v>
                </c:pt>
              </c:strCache>
            </c:strRef>
          </c:tx>
          <c:xVal>
            <c:numRef>
              <c:f>kCat!$E$29:$E$35</c:f>
              <c:numCache>
                <c:formatCode>General</c:formatCode>
                <c:ptCount val="7"/>
                <c:pt idx="0">
                  <c:v>1.063856960408684</c:v>
                </c:pt>
                <c:pt idx="1">
                  <c:v>3.191570881226053</c:v>
                </c:pt>
                <c:pt idx="2">
                  <c:v>10.63856960408684</c:v>
                </c:pt>
                <c:pt idx="3">
                  <c:v>31.91570881226054</c:v>
                </c:pt>
                <c:pt idx="4">
                  <c:v>63.83141762452107</c:v>
                </c:pt>
                <c:pt idx="5">
                  <c:v>95.74712643678161</c:v>
                </c:pt>
                <c:pt idx="6">
                  <c:v>127.6628352490421</c:v>
                </c:pt>
              </c:numCache>
            </c:numRef>
          </c:xVal>
          <c:yVal>
            <c:numRef>
              <c:f>kCat!$G$29:$G$35</c:f>
              <c:numCache>
                <c:formatCode>General</c:formatCode>
                <c:ptCount val="7"/>
                <c:pt idx="0">
                  <c:v>0.062251550325966</c:v>
                </c:pt>
                <c:pt idx="1">
                  <c:v>0.164911541701769</c:v>
                </c:pt>
                <c:pt idx="2">
                  <c:v>0.390037359900374</c:v>
                </c:pt>
                <c:pt idx="3">
                  <c:v>0.639444671294406</c:v>
                </c:pt>
                <c:pt idx="4">
                  <c:v>0.761117861482382</c:v>
                </c:pt>
                <c:pt idx="5">
                  <c:v>0.812662169174883</c:v>
                </c:pt>
                <c:pt idx="6">
                  <c:v>0.841144084866389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484680"/>
        <c:axId val="-2053481688"/>
      </c:scatterChart>
      <c:valAx>
        <c:axId val="-2053484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3481688"/>
        <c:crosses val="autoZero"/>
        <c:crossBetween val="midCat"/>
      </c:valAx>
      <c:valAx>
        <c:axId val="-2053481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3484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kCat!$F$44</c:f>
              <c:strCache>
                <c:ptCount val="1"/>
                <c:pt idx="0">
                  <c:v>V/Eo du 6</c:v>
                </c:pt>
              </c:strCache>
            </c:strRef>
          </c:tx>
          <c:xVal>
            <c:numRef>
              <c:f>kCat!$E$45:$E$51</c:f>
              <c:numCache>
                <c:formatCode>General</c:formatCode>
                <c:ptCount val="7"/>
                <c:pt idx="0">
                  <c:v>1.063856960408684</c:v>
                </c:pt>
                <c:pt idx="1">
                  <c:v>3.191570881226053</c:v>
                </c:pt>
                <c:pt idx="2">
                  <c:v>10.63856960408684</c:v>
                </c:pt>
                <c:pt idx="3">
                  <c:v>31.91570881226054</c:v>
                </c:pt>
                <c:pt idx="4">
                  <c:v>63.83141762452107</c:v>
                </c:pt>
                <c:pt idx="5">
                  <c:v>95.74712643678161</c:v>
                </c:pt>
                <c:pt idx="6">
                  <c:v>127.6628352490421</c:v>
                </c:pt>
              </c:numCache>
            </c:numRef>
          </c:xVal>
          <c:yVal>
            <c:numRef>
              <c:f>kCat!$F$45:$F$51</c:f>
              <c:numCache>
                <c:formatCode>General</c:formatCode>
                <c:ptCount val="7"/>
                <c:pt idx="0">
                  <c:v>0.0198759739227222</c:v>
                </c:pt>
                <c:pt idx="1">
                  <c:v>0.052653748946925</c:v>
                </c:pt>
                <c:pt idx="2">
                  <c:v>0.12453300124533</c:v>
                </c:pt>
                <c:pt idx="3">
                  <c:v>0.204164965291956</c:v>
                </c:pt>
                <c:pt idx="4">
                  <c:v>0.243013365735115</c:v>
                </c:pt>
                <c:pt idx="5">
                  <c:v>0.259470679813181</c:v>
                </c:pt>
                <c:pt idx="6">
                  <c:v>0.268564522626561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kCat!$G$44</c:f>
              <c:strCache>
                <c:ptCount val="1"/>
                <c:pt idx="0">
                  <c:v>V/Eo du 7</c:v>
                </c:pt>
              </c:strCache>
            </c:strRef>
          </c:tx>
          <c:xVal>
            <c:numRef>
              <c:f>kCat!$E$45:$E$51</c:f>
              <c:numCache>
                <c:formatCode>General</c:formatCode>
                <c:ptCount val="7"/>
                <c:pt idx="0">
                  <c:v>1.063856960408684</c:v>
                </c:pt>
                <c:pt idx="1">
                  <c:v>3.191570881226053</c:v>
                </c:pt>
                <c:pt idx="2">
                  <c:v>10.63856960408684</c:v>
                </c:pt>
                <c:pt idx="3">
                  <c:v>31.91570881226054</c:v>
                </c:pt>
                <c:pt idx="4">
                  <c:v>63.83141762452107</c:v>
                </c:pt>
                <c:pt idx="5">
                  <c:v>95.74712643678161</c:v>
                </c:pt>
                <c:pt idx="6">
                  <c:v>127.6628352490421</c:v>
                </c:pt>
              </c:numCache>
            </c:numRef>
          </c:xVal>
          <c:yVal>
            <c:numRef>
              <c:f>kCat!$G$45:$G$51</c:f>
              <c:numCache>
                <c:formatCode>General</c:formatCode>
                <c:ptCount val="7"/>
                <c:pt idx="0">
                  <c:v>0.062251550325966</c:v>
                </c:pt>
                <c:pt idx="1">
                  <c:v>0.164911541701769</c:v>
                </c:pt>
                <c:pt idx="2">
                  <c:v>0.390037359900374</c:v>
                </c:pt>
                <c:pt idx="3">
                  <c:v>0.639444671294406</c:v>
                </c:pt>
                <c:pt idx="4">
                  <c:v>0.761117861482382</c:v>
                </c:pt>
                <c:pt idx="5">
                  <c:v>0.812662169174883</c:v>
                </c:pt>
                <c:pt idx="6">
                  <c:v>0.841144084866389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953864"/>
        <c:axId val="-2053984760"/>
      </c:scatterChart>
      <c:valAx>
        <c:axId val="-2083953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3984760"/>
        <c:crosses val="autoZero"/>
        <c:crossBetween val="midCat"/>
      </c:valAx>
      <c:valAx>
        <c:axId val="-2053984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3953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0</xdr:row>
      <xdr:rowOff>95250</xdr:rowOff>
    </xdr:from>
    <xdr:to>
      <xdr:col>12</xdr:col>
      <xdr:colOff>508000</xdr:colOff>
      <xdr:row>13</xdr:row>
      <xdr:rowOff>88900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13</xdr:row>
      <xdr:rowOff>171450</xdr:rowOff>
    </xdr:from>
    <xdr:to>
      <xdr:col>12</xdr:col>
      <xdr:colOff>546100</xdr:colOff>
      <xdr:row>25</xdr:row>
      <xdr:rowOff>139700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114300</xdr:colOff>
      <xdr:row>26</xdr:row>
      <xdr:rowOff>0</xdr:rowOff>
    </xdr:from>
    <xdr:to>
      <xdr:col>12</xdr:col>
      <xdr:colOff>558800</xdr:colOff>
      <xdr:row>38</xdr:row>
      <xdr:rowOff>25400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63500</xdr:colOff>
      <xdr:row>38</xdr:row>
      <xdr:rowOff>88900</xdr:rowOff>
    </xdr:from>
    <xdr:to>
      <xdr:col>12</xdr:col>
      <xdr:colOff>508000</xdr:colOff>
      <xdr:row>50</xdr:row>
      <xdr:rowOff>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1</xdr:row>
      <xdr:rowOff>82550</xdr:rowOff>
    </xdr:from>
    <xdr:to>
      <xdr:col>12</xdr:col>
      <xdr:colOff>647700</xdr:colOff>
      <xdr:row>13</xdr:row>
      <xdr:rowOff>177800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203200</xdr:colOff>
      <xdr:row>14</xdr:row>
      <xdr:rowOff>57150</xdr:rowOff>
    </xdr:from>
    <xdr:to>
      <xdr:col>12</xdr:col>
      <xdr:colOff>647700</xdr:colOff>
      <xdr:row>26</xdr:row>
      <xdr:rowOff>101600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203200</xdr:colOff>
      <xdr:row>27</xdr:row>
      <xdr:rowOff>12700</xdr:rowOff>
    </xdr:from>
    <xdr:to>
      <xdr:col>12</xdr:col>
      <xdr:colOff>647700</xdr:colOff>
      <xdr:row>38</xdr:row>
      <xdr:rowOff>63500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190500</xdr:colOff>
      <xdr:row>39</xdr:row>
      <xdr:rowOff>6350</xdr:rowOff>
    </xdr:from>
    <xdr:to>
      <xdr:col>12</xdr:col>
      <xdr:colOff>635000</xdr:colOff>
      <xdr:row>52</xdr:row>
      <xdr:rowOff>38100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A28" workbookViewId="0">
      <selection activeCell="C56" sqref="C56"/>
    </sheetView>
  </sheetViews>
  <sheetFormatPr baseColWidth="10" defaultRowHeight="15" x14ac:dyDescent="0"/>
  <cols>
    <col min="15" max="15" width="11.1640625" customWidth="1"/>
  </cols>
  <sheetData>
    <row r="1" spans="1:15">
      <c r="A1" t="s">
        <v>25</v>
      </c>
    </row>
    <row r="3" spans="1:15">
      <c r="A3" t="s">
        <v>0</v>
      </c>
      <c r="B3" t="s">
        <v>1</v>
      </c>
      <c r="C3" t="s">
        <v>2</v>
      </c>
      <c r="D3" t="s">
        <v>3</v>
      </c>
      <c r="E3" s="1" t="s">
        <v>6</v>
      </c>
      <c r="F3" s="1" t="s">
        <v>4</v>
      </c>
      <c r="G3" s="1" t="s">
        <v>5</v>
      </c>
      <c r="N3" s="1" t="s">
        <v>12</v>
      </c>
      <c r="O3" s="1" t="s">
        <v>11</v>
      </c>
    </row>
    <row r="4" spans="1:15">
      <c r="A4">
        <f>B4/15.66</f>
        <v>6.3856960408684549E-2</v>
      </c>
      <c r="B4">
        <v>1</v>
      </c>
      <c r="C4">
        <v>15</v>
      </c>
      <c r="D4">
        <v>15</v>
      </c>
      <c r="E4">
        <f t="shared" ref="E4:E10" si="0">A4+B4</f>
        <v>1.0638569604086845</v>
      </c>
      <c r="F4">
        <f>A4/(A4+C4*(1+B4/D4))</f>
        <v>3.9751947845444429E-3</v>
      </c>
      <c r="G4">
        <f>B4/(B4+D4*(1+A4/C4))</f>
        <v>6.2251550325965972E-2</v>
      </c>
      <c r="N4">
        <f>(((B4/A4)/15.45)-1)*1000</f>
        <v>13.592233009708687</v>
      </c>
      <c r="O4">
        <f>(((G4/F4)/15.45)-1)*1000</f>
        <v>13.592233009708687</v>
      </c>
    </row>
    <row r="5" spans="1:15">
      <c r="A5">
        <f t="shared" ref="A5:A10" si="1">B5/15.66</f>
        <v>0.19157088122605365</v>
      </c>
      <c r="B5">
        <v>3</v>
      </c>
      <c r="C5">
        <f>C4+0</f>
        <v>15</v>
      </c>
      <c r="D5">
        <f>D4+0</f>
        <v>15</v>
      </c>
      <c r="E5">
        <f t="shared" si="0"/>
        <v>3.1915708812260535</v>
      </c>
      <c r="F5">
        <f>A5/(A5+C5*(1+B5/D5))</f>
        <v>1.0530749789385006E-2</v>
      </c>
      <c r="G5">
        <f>B5/(B5+D5*(1+A5/C5))</f>
        <v>0.16491154170176914</v>
      </c>
      <c r="N5">
        <f t="shared" ref="N5:N10" si="2">(((B5/A5)/15.45)-1)*1000</f>
        <v>13.592233009708687</v>
      </c>
      <c r="O5">
        <f t="shared" ref="O5:O10" si="3">(((G5/F5)/15.45)-1)*1000</f>
        <v>13.592233009708465</v>
      </c>
    </row>
    <row r="6" spans="1:15">
      <c r="A6">
        <f t="shared" si="1"/>
        <v>0.63856960408684549</v>
      </c>
      <c r="B6">
        <v>10</v>
      </c>
      <c r="C6">
        <f t="shared" ref="C6:D10" si="4">C5+0</f>
        <v>15</v>
      </c>
      <c r="D6">
        <f t="shared" si="4"/>
        <v>15</v>
      </c>
      <c r="E6">
        <f t="shared" si="0"/>
        <v>10.638569604086845</v>
      </c>
      <c r="F6">
        <f t="shared" ref="F6:F10" si="5">A6/(A6+C6*(1+B6/D6))</f>
        <v>2.4906600249066005E-2</v>
      </c>
      <c r="G6">
        <f t="shared" ref="G6:G10" si="6">B6/(B6+D6*(1+A6/C6))</f>
        <v>0.39003735990037358</v>
      </c>
      <c r="N6">
        <f t="shared" si="2"/>
        <v>13.592233009708687</v>
      </c>
      <c r="O6">
        <f t="shared" si="3"/>
        <v>13.592233009708687</v>
      </c>
    </row>
    <row r="7" spans="1:15">
      <c r="A7">
        <f t="shared" si="1"/>
        <v>1.9157088122605364</v>
      </c>
      <c r="B7">
        <v>30</v>
      </c>
      <c r="C7">
        <f t="shared" si="4"/>
        <v>15</v>
      </c>
      <c r="D7">
        <f t="shared" si="4"/>
        <v>15</v>
      </c>
      <c r="E7">
        <f t="shared" si="0"/>
        <v>31.915708812260537</v>
      </c>
      <c r="F7">
        <f t="shared" si="5"/>
        <v>4.0832993058391179E-2</v>
      </c>
      <c r="G7">
        <f t="shared" si="6"/>
        <v>0.63944467129440596</v>
      </c>
      <c r="N7">
        <f t="shared" si="2"/>
        <v>13.592233009708687</v>
      </c>
      <c r="O7">
        <f t="shared" si="3"/>
        <v>13.592233009708909</v>
      </c>
    </row>
    <row r="8" spans="1:15">
      <c r="A8">
        <f t="shared" si="1"/>
        <v>3.8314176245210727</v>
      </c>
      <c r="B8">
        <v>60</v>
      </c>
      <c r="C8">
        <f t="shared" si="4"/>
        <v>15</v>
      </c>
      <c r="D8">
        <f t="shared" si="4"/>
        <v>15</v>
      </c>
      <c r="E8">
        <f t="shared" si="0"/>
        <v>63.831417624521073</v>
      </c>
      <c r="F8">
        <f t="shared" si="5"/>
        <v>4.8602673147023087E-2</v>
      </c>
      <c r="G8">
        <f t="shared" si="6"/>
        <v>0.76111786148238159</v>
      </c>
      <c r="N8">
        <f t="shared" si="2"/>
        <v>13.592233009708687</v>
      </c>
      <c r="O8">
        <f t="shared" si="3"/>
        <v>13.592233009708687</v>
      </c>
    </row>
    <row r="9" spans="1:15">
      <c r="A9">
        <f t="shared" si="1"/>
        <v>5.7471264367816088</v>
      </c>
      <c r="B9">
        <v>90</v>
      </c>
      <c r="C9">
        <f t="shared" si="4"/>
        <v>15</v>
      </c>
      <c r="D9">
        <f t="shared" si="4"/>
        <v>15</v>
      </c>
      <c r="E9">
        <f t="shared" si="0"/>
        <v>95.747126436781613</v>
      </c>
      <c r="F9">
        <f t="shared" si="5"/>
        <v>5.1894135962636215E-2</v>
      </c>
      <c r="G9">
        <f t="shared" si="6"/>
        <v>0.81266216917488332</v>
      </c>
      <c r="N9">
        <f t="shared" si="2"/>
        <v>13.592233009708687</v>
      </c>
      <c r="O9">
        <f t="shared" si="3"/>
        <v>13.592233009709132</v>
      </c>
    </row>
    <row r="10" spans="1:15">
      <c r="A10">
        <f t="shared" si="1"/>
        <v>7.6628352490421454</v>
      </c>
      <c r="B10">
        <v>120</v>
      </c>
      <c r="C10">
        <f t="shared" si="4"/>
        <v>15</v>
      </c>
      <c r="D10">
        <f t="shared" si="4"/>
        <v>15</v>
      </c>
      <c r="E10">
        <f t="shared" si="0"/>
        <v>127.66283524904215</v>
      </c>
      <c r="F10">
        <f t="shared" si="5"/>
        <v>5.3712904525312209E-2</v>
      </c>
      <c r="G10">
        <f t="shared" si="6"/>
        <v>0.84114408486638925</v>
      </c>
      <c r="N10">
        <f t="shared" si="2"/>
        <v>13.592233009708687</v>
      </c>
      <c r="O10">
        <f t="shared" si="3"/>
        <v>13.592233009708909</v>
      </c>
    </row>
    <row r="12" spans="1:15">
      <c r="A12" t="s">
        <v>17</v>
      </c>
    </row>
    <row r="15" spans="1:15">
      <c r="A15" t="s">
        <v>13</v>
      </c>
    </row>
    <row r="17" spans="1:15">
      <c r="A17" t="s">
        <v>0</v>
      </c>
      <c r="B17" t="s">
        <v>1</v>
      </c>
      <c r="C17" t="s">
        <v>2</v>
      </c>
      <c r="D17" t="s">
        <v>3</v>
      </c>
      <c r="E17" s="1" t="s">
        <v>6</v>
      </c>
      <c r="F17" s="1" t="s">
        <v>4</v>
      </c>
      <c r="G17" s="1" t="s">
        <v>5</v>
      </c>
      <c r="N17" s="1" t="s">
        <v>12</v>
      </c>
      <c r="O17" s="1" t="s">
        <v>11</v>
      </c>
    </row>
    <row r="18" spans="1:15">
      <c r="A18">
        <f>B18/15.66</f>
        <v>6.3856960408684549E-2</v>
      </c>
      <c r="B18">
        <v>1</v>
      </c>
      <c r="C18">
        <v>14.84</v>
      </c>
      <c r="D18">
        <v>15</v>
      </c>
      <c r="E18">
        <f t="shared" ref="E18:E24" si="7">A18+B18</f>
        <v>1.0638569604086845</v>
      </c>
      <c r="F18">
        <f>D18*A18/(C18*D18+D18*A18+C18*B18)</f>
        <v>4.0178818241312052E-3</v>
      </c>
      <c r="G18">
        <f>C18*B18/(C18*D18+D18*A18+C18*B18)</f>
        <v>6.2248882385991799E-2</v>
      </c>
      <c r="N18">
        <f>(((B18/A18)/15.45)-1)*1000</f>
        <v>13.592233009708687</v>
      </c>
      <c r="O18">
        <f>(((G18/F18)/15.45)-1)*1000</f>
        <v>2.7805825242719351</v>
      </c>
    </row>
    <row r="19" spans="1:15">
      <c r="A19">
        <f t="shared" ref="A19:A24" si="8">B19/15.66</f>
        <v>0.19157088122605365</v>
      </c>
      <c r="B19">
        <v>3</v>
      </c>
      <c r="C19">
        <f>C18+0</f>
        <v>14.84</v>
      </c>
      <c r="D19">
        <f>D18+0</f>
        <v>15</v>
      </c>
      <c r="E19">
        <f t="shared" si="7"/>
        <v>3.1915708812260535</v>
      </c>
      <c r="F19">
        <f t="shared" ref="F19:F24" si="9">D19*A19/(C19*D19+D19*A19+C19*B19)</f>
        <v>1.0643080465094103E-2</v>
      </c>
      <c r="G19">
        <f t="shared" ref="G19:G24" si="10">C19*B19/(C19*D19+D19*A19+C19*B19)</f>
        <v>0.16489281992248428</v>
      </c>
      <c r="N19">
        <f t="shared" ref="N19:N24" si="11">(((B19/A19)/15.45)-1)*1000</f>
        <v>13.592233009708687</v>
      </c>
      <c r="O19">
        <f t="shared" ref="O19:O24" si="12">(((G19/F19)/15.45)-1)*1000</f>
        <v>2.780582524271491</v>
      </c>
    </row>
    <row r="20" spans="1:15">
      <c r="A20">
        <f t="shared" si="8"/>
        <v>0.63856960408684549</v>
      </c>
      <c r="B20">
        <v>10</v>
      </c>
      <c r="C20">
        <f t="shared" ref="C20:C24" si="13">C19+0</f>
        <v>14.84</v>
      </c>
      <c r="D20">
        <f t="shared" ref="D20:D24" si="14">D19+0</f>
        <v>15</v>
      </c>
      <c r="E20">
        <f t="shared" si="7"/>
        <v>10.638569604086845</v>
      </c>
      <c r="F20">
        <f t="shared" si="9"/>
        <v>2.5168376438372716E-2</v>
      </c>
      <c r="G20">
        <f t="shared" si="10"/>
        <v>0.38993264942465089</v>
      </c>
      <c r="N20">
        <f t="shared" si="11"/>
        <v>13.592233009708687</v>
      </c>
      <c r="O20">
        <f t="shared" si="12"/>
        <v>2.780582524271713</v>
      </c>
    </row>
    <row r="21" spans="1:15">
      <c r="A21">
        <f t="shared" si="8"/>
        <v>1.9157088122605364</v>
      </c>
      <c r="B21">
        <v>30</v>
      </c>
      <c r="C21">
        <f t="shared" si="13"/>
        <v>14.84</v>
      </c>
      <c r="D21">
        <f t="shared" si="14"/>
        <v>15</v>
      </c>
      <c r="E21">
        <f t="shared" si="7"/>
        <v>31.915708812260537</v>
      </c>
      <c r="F21">
        <f t="shared" si="9"/>
        <v>4.1255078500163363E-2</v>
      </c>
      <c r="G21">
        <f t="shared" si="10"/>
        <v>0.63916328099989106</v>
      </c>
      <c r="N21">
        <f t="shared" si="11"/>
        <v>13.592233009708687</v>
      </c>
      <c r="O21">
        <f t="shared" si="12"/>
        <v>2.7805825242719351</v>
      </c>
    </row>
    <row r="22" spans="1:15">
      <c r="A22">
        <f t="shared" si="8"/>
        <v>3.8314176245210727</v>
      </c>
      <c r="B22">
        <v>60</v>
      </c>
      <c r="C22">
        <f t="shared" si="13"/>
        <v>14.84</v>
      </c>
      <c r="D22">
        <f t="shared" si="14"/>
        <v>15</v>
      </c>
      <c r="E22">
        <f t="shared" si="7"/>
        <v>63.831417624521073</v>
      </c>
      <c r="F22">
        <f t="shared" si="9"/>
        <v>4.9100961396824148E-2</v>
      </c>
      <c r="G22">
        <f t="shared" si="10"/>
        <v>0.76071923088254068</v>
      </c>
      <c r="N22">
        <f t="shared" si="11"/>
        <v>13.592233009708687</v>
      </c>
      <c r="O22">
        <f t="shared" si="12"/>
        <v>2.7805825242719351</v>
      </c>
    </row>
    <row r="23" spans="1:15">
      <c r="A23">
        <f t="shared" si="8"/>
        <v>5.7471264367816088</v>
      </c>
      <c r="B23">
        <v>90</v>
      </c>
      <c r="C23">
        <f t="shared" si="13"/>
        <v>14.84</v>
      </c>
      <c r="D23">
        <f t="shared" si="14"/>
        <v>15</v>
      </c>
      <c r="E23">
        <f t="shared" si="7"/>
        <v>95.747126436781613</v>
      </c>
      <c r="F23">
        <f t="shared" si="9"/>
        <v>5.2424309781537413E-2</v>
      </c>
      <c r="G23">
        <f t="shared" si="10"/>
        <v>0.8122077344729679</v>
      </c>
      <c r="N23">
        <f t="shared" si="11"/>
        <v>13.592233009708687</v>
      </c>
      <c r="O23">
        <f t="shared" si="12"/>
        <v>2.7805825242719351</v>
      </c>
    </row>
    <row r="24" spans="1:15">
      <c r="A24">
        <f t="shared" si="8"/>
        <v>7.6628352490421454</v>
      </c>
      <c r="B24">
        <v>120</v>
      </c>
      <c r="C24">
        <f t="shared" si="13"/>
        <v>14.84</v>
      </c>
      <c r="D24">
        <f t="shared" si="14"/>
        <v>15</v>
      </c>
      <c r="E24">
        <f t="shared" si="7"/>
        <v>127.66283524904215</v>
      </c>
      <c r="F24">
        <f t="shared" si="9"/>
        <v>5.4260596280544644E-2</v>
      </c>
      <c r="G24">
        <f t="shared" si="10"/>
        <v>0.840657247750627</v>
      </c>
      <c r="N24">
        <f t="shared" si="11"/>
        <v>13.592233009708687</v>
      </c>
      <c r="O24">
        <f t="shared" si="12"/>
        <v>2.7805825242719351</v>
      </c>
    </row>
    <row r="28" spans="1:15">
      <c r="A28" t="s">
        <v>0</v>
      </c>
      <c r="B28" t="s">
        <v>1</v>
      </c>
      <c r="C28" t="s">
        <v>2</v>
      </c>
      <c r="D28" t="s">
        <v>3</v>
      </c>
      <c r="E28" s="1" t="s">
        <v>6</v>
      </c>
      <c r="F28" s="1" t="s">
        <v>4</v>
      </c>
      <c r="G28" s="1" t="s">
        <v>5</v>
      </c>
      <c r="N28" s="1" t="s">
        <v>12</v>
      </c>
      <c r="O28" s="1" t="s">
        <v>11</v>
      </c>
    </row>
    <row r="29" spans="1:15">
      <c r="A29">
        <f>B29/15.66</f>
        <v>6.3856960408684549E-2</v>
      </c>
      <c r="B29">
        <v>1</v>
      </c>
      <c r="C29">
        <v>7.5</v>
      </c>
      <c r="D29">
        <v>15</v>
      </c>
      <c r="E29">
        <f t="shared" ref="E29:E35" si="15">A29+B29</f>
        <v>1.0638569604086845</v>
      </c>
      <c r="F29">
        <f>D29*A29/(C29*D29+D29*A29+C29*B29)</f>
        <v>7.918910357934749E-3</v>
      </c>
      <c r="G29">
        <f>C29*B29/(C29*D29+D29*A29+C29*B29)</f>
        <v>6.2005068102629082E-2</v>
      </c>
      <c r="N29">
        <f>(((B29/A29)/15.45)-1)*1000</f>
        <v>13.592233009708687</v>
      </c>
      <c r="O29">
        <f>(((G29/F29)/15.45)-1)*1000</f>
        <v>-493.20388349514565</v>
      </c>
    </row>
    <row r="30" spans="1:15">
      <c r="A30">
        <f t="shared" ref="A30:A35" si="16">B30/15.66</f>
        <v>0.19157088122605365</v>
      </c>
      <c r="B30">
        <v>3</v>
      </c>
      <c r="C30">
        <f>C29+0</f>
        <v>7.5</v>
      </c>
      <c r="D30">
        <f>D29+0</f>
        <v>15</v>
      </c>
      <c r="E30">
        <f t="shared" si="15"/>
        <v>3.1915708812260535</v>
      </c>
      <c r="F30">
        <f t="shared" ref="F30:F35" si="17">D30*A30/(C30*D30+D30*A30+C30*B30)</f>
        <v>2.0842017507294707E-2</v>
      </c>
      <c r="G30">
        <f t="shared" ref="G30:G35" si="18">C30*B30/(C30*D30+D30*A30+C30*B30)</f>
        <v>0.16319299708211754</v>
      </c>
      <c r="N30">
        <f t="shared" ref="N30:N35" si="19">(((B30/A30)/15.45)-1)*1000</f>
        <v>13.592233009708687</v>
      </c>
      <c r="O30">
        <f t="shared" ref="O30:O35" si="20">(((G30/F30)/15.45)-1)*1000</f>
        <v>-493.20388349514565</v>
      </c>
    </row>
    <row r="31" spans="1:15">
      <c r="A31">
        <f t="shared" si="16"/>
        <v>0.63856960408684549</v>
      </c>
      <c r="B31">
        <v>10</v>
      </c>
      <c r="C31">
        <f t="shared" ref="C31:C35" si="21">C30+0</f>
        <v>7.5</v>
      </c>
      <c r="D31">
        <f t="shared" ref="D31:D35" si="22">D30+0</f>
        <v>15</v>
      </c>
      <c r="E31">
        <f t="shared" si="15"/>
        <v>10.638569604086845</v>
      </c>
      <c r="F31">
        <f t="shared" si="17"/>
        <v>4.8602673147023087E-2</v>
      </c>
      <c r="G31">
        <f t="shared" si="18"/>
        <v>0.38055893074119074</v>
      </c>
      <c r="N31">
        <f t="shared" si="19"/>
        <v>13.592233009708687</v>
      </c>
      <c r="O31">
        <f t="shared" si="20"/>
        <v>-493.20388349514565</v>
      </c>
    </row>
    <row r="32" spans="1:15">
      <c r="A32">
        <f t="shared" si="16"/>
        <v>1.9157088122605364</v>
      </c>
      <c r="B32">
        <v>30</v>
      </c>
      <c r="C32">
        <f t="shared" si="21"/>
        <v>7.5</v>
      </c>
      <c r="D32">
        <f t="shared" si="22"/>
        <v>15</v>
      </c>
      <c r="E32">
        <f t="shared" si="15"/>
        <v>31.915708812260537</v>
      </c>
      <c r="F32">
        <f t="shared" si="17"/>
        <v>7.8462142016477054E-2</v>
      </c>
      <c r="G32">
        <f t="shared" si="18"/>
        <v>0.61435857198901533</v>
      </c>
      <c r="N32">
        <f t="shared" si="19"/>
        <v>13.592233009708687</v>
      </c>
      <c r="O32">
        <f t="shared" si="20"/>
        <v>-493.20388349514565</v>
      </c>
    </row>
    <row r="33" spans="1:15">
      <c r="A33">
        <f t="shared" si="16"/>
        <v>3.8314176245210727</v>
      </c>
      <c r="B33">
        <v>60</v>
      </c>
      <c r="C33">
        <f t="shared" si="21"/>
        <v>7.5</v>
      </c>
      <c r="D33">
        <f t="shared" si="22"/>
        <v>15</v>
      </c>
      <c r="E33">
        <f t="shared" si="15"/>
        <v>63.831417624521073</v>
      </c>
      <c r="F33">
        <f t="shared" si="17"/>
        <v>9.2699884125144849E-2</v>
      </c>
      <c r="G33">
        <f t="shared" si="18"/>
        <v>0.72584009269988414</v>
      </c>
      <c r="N33">
        <f t="shared" si="19"/>
        <v>13.592233009708687</v>
      </c>
      <c r="O33">
        <f t="shared" si="20"/>
        <v>-493.20388349514565</v>
      </c>
    </row>
    <row r="34" spans="1:15">
      <c r="A34">
        <f t="shared" si="16"/>
        <v>5.7471264367816088</v>
      </c>
      <c r="B34">
        <v>90</v>
      </c>
      <c r="C34">
        <f t="shared" si="21"/>
        <v>7.5</v>
      </c>
      <c r="D34">
        <f t="shared" si="22"/>
        <v>15</v>
      </c>
      <c r="E34">
        <f t="shared" si="15"/>
        <v>95.747126436781613</v>
      </c>
      <c r="F34">
        <f t="shared" si="17"/>
        <v>9.8667982239763183E-2</v>
      </c>
      <c r="G34">
        <f t="shared" si="18"/>
        <v>0.7725703009373458</v>
      </c>
      <c r="N34">
        <f t="shared" si="19"/>
        <v>13.592233009708687</v>
      </c>
      <c r="O34">
        <f t="shared" si="20"/>
        <v>-493.20388349514553</v>
      </c>
    </row>
    <row r="35" spans="1:15">
      <c r="A35">
        <f t="shared" si="16"/>
        <v>7.6628352490421454</v>
      </c>
      <c r="B35">
        <v>120</v>
      </c>
      <c r="C35">
        <f t="shared" si="21"/>
        <v>7.5</v>
      </c>
      <c r="D35">
        <f t="shared" si="22"/>
        <v>15</v>
      </c>
      <c r="E35">
        <f t="shared" si="15"/>
        <v>127.66283524904215</v>
      </c>
      <c r="F35">
        <f t="shared" si="17"/>
        <v>0.10194978972855868</v>
      </c>
      <c r="G35">
        <f t="shared" si="18"/>
        <v>0.79826685357461458</v>
      </c>
      <c r="N35">
        <f t="shared" si="19"/>
        <v>13.592233009708687</v>
      </c>
      <c r="O35">
        <f t="shared" si="20"/>
        <v>-493.20388349514553</v>
      </c>
    </row>
    <row r="41" spans="1:15">
      <c r="A41" t="s">
        <v>0</v>
      </c>
      <c r="B41" t="s">
        <v>1</v>
      </c>
      <c r="C41" t="s">
        <v>2</v>
      </c>
      <c r="D41" t="s">
        <v>3</v>
      </c>
      <c r="E41" s="2" t="s">
        <v>6</v>
      </c>
      <c r="F41" s="2" t="s">
        <v>4</v>
      </c>
      <c r="G41" s="2" t="s">
        <v>5</v>
      </c>
      <c r="N41" s="1" t="s">
        <v>12</v>
      </c>
      <c r="O41" s="1" t="s">
        <v>11</v>
      </c>
    </row>
    <row r="42" spans="1:15">
      <c r="A42">
        <f>B42/15.66</f>
        <v>6.3856960408684549E-2</v>
      </c>
      <c r="B42">
        <v>1</v>
      </c>
      <c r="C42">
        <v>1</v>
      </c>
      <c r="D42">
        <v>15</v>
      </c>
      <c r="E42">
        <f t="shared" ref="E42:E48" si="23">A42+B42</f>
        <v>1.0638569604086845</v>
      </c>
      <c r="F42">
        <f>D42*A42/(C42*D42+D42*A42+C42*B42)</f>
        <v>5.6484410302756451E-2</v>
      </c>
      <c r="G42">
        <f>C42*B42/(C42*D42+D42*A42+C42*B42)</f>
        <v>5.8969724356077731E-2</v>
      </c>
      <c r="N42">
        <f>(((B42/A42)/15.45)-1)*1000</f>
        <v>13.592233009708687</v>
      </c>
      <c r="O42">
        <f>(((G42/F42)/15.45)-1)*1000</f>
        <v>-932.42718446601941</v>
      </c>
    </row>
    <row r="43" spans="1:15">
      <c r="A43">
        <f t="shared" ref="A43:A48" si="24">B43/15.66</f>
        <v>0.19157088122605365</v>
      </c>
      <c r="B43">
        <v>3</v>
      </c>
      <c r="C43">
        <f>C42+0</f>
        <v>1</v>
      </c>
      <c r="D43">
        <f>D42+0</f>
        <v>15</v>
      </c>
      <c r="E43">
        <f t="shared" si="23"/>
        <v>3.1915708812260535</v>
      </c>
      <c r="F43">
        <f t="shared" ref="F43:F48" si="25">D43*A43/(C43*D43+D43*A43+C43*B43)</f>
        <v>0.13766519823788545</v>
      </c>
      <c r="G43">
        <f t="shared" ref="G43:G48" si="26">C43*B43/(C43*D43+D43*A43+C43*B43)</f>
        <v>0.1437224669603524</v>
      </c>
      <c r="N43">
        <f t="shared" ref="N43:N48" si="27">(((B43/A43)/15.45)-1)*1000</f>
        <v>13.592233009708687</v>
      </c>
      <c r="O43">
        <f t="shared" ref="O43:O48" si="28">(((G43/F43)/15.45)-1)*1000</f>
        <v>-932.42718446601941</v>
      </c>
    </row>
    <row r="44" spans="1:15">
      <c r="A44">
        <f t="shared" si="24"/>
        <v>0.63856960408684549</v>
      </c>
      <c r="B44">
        <v>10</v>
      </c>
      <c r="C44">
        <f t="shared" ref="C44:C48" si="29">C43+0</f>
        <v>1</v>
      </c>
      <c r="D44">
        <f t="shared" ref="D44:D48" si="30">D43+0</f>
        <v>15</v>
      </c>
      <c r="E44">
        <f t="shared" si="23"/>
        <v>10.638569604086845</v>
      </c>
      <c r="F44">
        <f t="shared" si="25"/>
        <v>0.2770083102493075</v>
      </c>
      <c r="G44">
        <f t="shared" si="26"/>
        <v>0.28919667590027703</v>
      </c>
      <c r="N44">
        <f t="shared" si="27"/>
        <v>13.592233009708687</v>
      </c>
      <c r="O44">
        <f t="shared" si="28"/>
        <v>-932.42718446601941</v>
      </c>
    </row>
    <row r="45" spans="1:15">
      <c r="A45">
        <f t="shared" si="24"/>
        <v>1.9157088122605364</v>
      </c>
      <c r="B45">
        <v>30</v>
      </c>
      <c r="C45">
        <f t="shared" si="29"/>
        <v>1</v>
      </c>
      <c r="D45">
        <f t="shared" si="30"/>
        <v>15</v>
      </c>
      <c r="E45">
        <f t="shared" si="23"/>
        <v>31.915708812260537</v>
      </c>
      <c r="F45">
        <f t="shared" si="25"/>
        <v>0.38971161340607946</v>
      </c>
      <c r="G45">
        <f t="shared" si="26"/>
        <v>0.40685892439594695</v>
      </c>
      <c r="N45">
        <f t="shared" si="27"/>
        <v>13.592233009708687</v>
      </c>
      <c r="O45">
        <f t="shared" si="28"/>
        <v>-932.42718446601941</v>
      </c>
    </row>
    <row r="46" spans="1:15">
      <c r="A46">
        <f t="shared" si="24"/>
        <v>3.8314176245210727</v>
      </c>
      <c r="B46">
        <v>60</v>
      </c>
      <c r="C46">
        <f t="shared" si="29"/>
        <v>1</v>
      </c>
      <c r="D46">
        <f t="shared" si="30"/>
        <v>15</v>
      </c>
      <c r="E46">
        <f t="shared" si="23"/>
        <v>63.831417624521073</v>
      </c>
      <c r="F46">
        <f t="shared" si="25"/>
        <v>0.43383947939262468</v>
      </c>
      <c r="G46">
        <f t="shared" si="26"/>
        <v>0.45292841648590015</v>
      </c>
      <c r="N46">
        <f t="shared" si="27"/>
        <v>13.592233009708687</v>
      </c>
      <c r="O46">
        <f t="shared" si="28"/>
        <v>-932.42718446601941</v>
      </c>
    </row>
    <row r="47" spans="1:15">
      <c r="A47">
        <f t="shared" si="24"/>
        <v>5.7471264367816088</v>
      </c>
      <c r="B47">
        <v>90</v>
      </c>
      <c r="C47">
        <f t="shared" si="29"/>
        <v>1</v>
      </c>
      <c r="D47">
        <f t="shared" si="30"/>
        <v>15</v>
      </c>
      <c r="E47">
        <f t="shared" si="23"/>
        <v>95.747126436781613</v>
      </c>
      <c r="F47">
        <f t="shared" si="25"/>
        <v>0.45085662759242556</v>
      </c>
      <c r="G47">
        <f t="shared" si="26"/>
        <v>0.47069431920649235</v>
      </c>
      <c r="N47">
        <f t="shared" si="27"/>
        <v>13.592233009708687</v>
      </c>
      <c r="O47">
        <f t="shared" si="28"/>
        <v>-932.42718446601941</v>
      </c>
    </row>
    <row r="48" spans="1:15">
      <c r="A48">
        <f t="shared" si="24"/>
        <v>7.6628352490421454</v>
      </c>
      <c r="B48">
        <v>120</v>
      </c>
      <c r="C48">
        <f t="shared" si="29"/>
        <v>1</v>
      </c>
      <c r="D48">
        <f t="shared" si="30"/>
        <v>15</v>
      </c>
      <c r="E48">
        <f t="shared" si="23"/>
        <v>127.66283524904215</v>
      </c>
      <c r="F48">
        <f t="shared" si="25"/>
        <v>0.45987583352494826</v>
      </c>
      <c r="G48">
        <f t="shared" si="26"/>
        <v>0.48011037020004599</v>
      </c>
      <c r="N48">
        <f t="shared" si="27"/>
        <v>13.592233009708687</v>
      </c>
      <c r="O48">
        <f t="shared" si="28"/>
        <v>-932.42718446601941</v>
      </c>
    </row>
    <row r="52" spans="1:11">
      <c r="A52" s="1" t="s">
        <v>26</v>
      </c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>
      <c r="A53" s="1" t="s">
        <v>16</v>
      </c>
      <c r="B53" s="1"/>
      <c r="C53" s="1"/>
      <c r="D53" s="1"/>
      <c r="E53" s="1"/>
      <c r="F53" s="1"/>
      <c r="G53" s="1"/>
      <c r="H53" s="1"/>
      <c r="I53" s="1"/>
      <c r="J53" s="1"/>
      <c r="K53" s="1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opLeftCell="A28" workbookViewId="0">
      <selection activeCell="A56" sqref="A56:I59"/>
    </sheetView>
  </sheetViews>
  <sheetFormatPr baseColWidth="10" defaultRowHeight="15" x14ac:dyDescent="0"/>
  <sheetData>
    <row r="1" spans="1:15">
      <c r="A1" t="s">
        <v>19</v>
      </c>
    </row>
    <row r="3" spans="1:15">
      <c r="A3" t="s">
        <v>20</v>
      </c>
      <c r="B3" t="s">
        <v>21</v>
      </c>
      <c r="C3" t="s">
        <v>9</v>
      </c>
      <c r="D3" t="s">
        <v>10</v>
      </c>
      <c r="E3" s="1" t="s">
        <v>22</v>
      </c>
      <c r="F3" s="1" t="s">
        <v>23</v>
      </c>
      <c r="G3" s="1" t="s">
        <v>24</v>
      </c>
      <c r="N3" s="1" t="s">
        <v>12</v>
      </c>
      <c r="O3" s="1" t="s">
        <v>11</v>
      </c>
    </row>
    <row r="4" spans="1:15">
      <c r="A4">
        <f>B4/15.66</f>
        <v>6.3856960408684549E-2</v>
      </c>
      <c r="B4">
        <v>1</v>
      </c>
      <c r="C4">
        <v>15</v>
      </c>
      <c r="D4">
        <v>1</v>
      </c>
      <c r="E4">
        <f t="shared" ref="E4:E10" si="0">A4+B4</f>
        <v>1.0638569604086845</v>
      </c>
      <c r="F4">
        <f>D4*A4/(C4+A4+B4)</f>
        <v>3.9751947845444429E-3</v>
      </c>
      <c r="G4">
        <f>B4/(C4+A4+B4)</f>
        <v>6.2251550325965972E-2</v>
      </c>
      <c r="N4">
        <f>(((B4/A4)/15.45)-1)*1000</f>
        <v>13.592233009708687</v>
      </c>
      <c r="O4">
        <f>(((G4/F4)/15.45)-1)*1000</f>
        <v>13.592233009708687</v>
      </c>
    </row>
    <row r="5" spans="1:15">
      <c r="A5">
        <f t="shared" ref="A5:A10" si="1">B5/15.66</f>
        <v>0.19157088122605365</v>
      </c>
      <c r="B5">
        <v>3</v>
      </c>
      <c r="C5">
        <f>C4+0</f>
        <v>15</v>
      </c>
      <c r="D5">
        <f>D4+0</f>
        <v>1</v>
      </c>
      <c r="E5">
        <f t="shared" si="0"/>
        <v>3.1915708812260535</v>
      </c>
      <c r="F5">
        <f t="shared" ref="F5:F10" si="2">D5*A5/(C5+A5+B5)</f>
        <v>1.0530749789385003E-2</v>
      </c>
      <c r="G5">
        <f t="shared" ref="G5:G10" si="3">B5/(C5+A5+B5)</f>
        <v>0.16491154170176914</v>
      </c>
      <c r="N5">
        <f t="shared" ref="N5:N10" si="4">(((B5/A5)/15.45)-1)*1000</f>
        <v>13.592233009708687</v>
      </c>
      <c r="O5">
        <f t="shared" ref="O5:O10" si="5">(((G5/F5)/15.45)-1)*1000</f>
        <v>13.592233009708687</v>
      </c>
    </row>
    <row r="6" spans="1:15">
      <c r="A6">
        <f t="shared" si="1"/>
        <v>0.63856960408684549</v>
      </c>
      <c r="B6">
        <v>10</v>
      </c>
      <c r="C6">
        <f t="shared" ref="C6:D10" si="6">C5+0</f>
        <v>15</v>
      </c>
      <c r="D6">
        <f t="shared" si="6"/>
        <v>1</v>
      </c>
      <c r="E6">
        <f t="shared" si="0"/>
        <v>10.638569604086845</v>
      </c>
      <c r="F6">
        <f t="shared" si="2"/>
        <v>2.4906600249066001E-2</v>
      </c>
      <c r="G6">
        <f t="shared" si="3"/>
        <v>0.39003735990037358</v>
      </c>
      <c r="N6">
        <f t="shared" si="4"/>
        <v>13.592233009708687</v>
      </c>
      <c r="O6">
        <f t="shared" si="5"/>
        <v>13.592233009708687</v>
      </c>
    </row>
    <row r="7" spans="1:15">
      <c r="A7">
        <f t="shared" si="1"/>
        <v>1.9157088122605364</v>
      </c>
      <c r="B7">
        <v>30</v>
      </c>
      <c r="C7">
        <f t="shared" si="6"/>
        <v>15</v>
      </c>
      <c r="D7">
        <f t="shared" si="6"/>
        <v>1</v>
      </c>
      <c r="E7">
        <f t="shared" si="0"/>
        <v>31.915708812260537</v>
      </c>
      <c r="F7">
        <f t="shared" si="2"/>
        <v>4.0832993058391179E-2</v>
      </c>
      <c r="G7">
        <f t="shared" si="3"/>
        <v>0.63944467129440596</v>
      </c>
      <c r="N7">
        <f t="shared" si="4"/>
        <v>13.592233009708687</v>
      </c>
      <c r="O7">
        <f t="shared" si="5"/>
        <v>13.592233009708909</v>
      </c>
    </row>
    <row r="8" spans="1:15">
      <c r="A8">
        <f t="shared" si="1"/>
        <v>3.8314176245210727</v>
      </c>
      <c r="B8">
        <v>60</v>
      </c>
      <c r="C8">
        <f t="shared" si="6"/>
        <v>15</v>
      </c>
      <c r="D8">
        <f t="shared" si="6"/>
        <v>1</v>
      </c>
      <c r="E8">
        <f t="shared" si="0"/>
        <v>63.831417624521073</v>
      </c>
      <c r="F8">
        <f t="shared" si="2"/>
        <v>4.8602673147023087E-2</v>
      </c>
      <c r="G8">
        <f t="shared" si="3"/>
        <v>0.76111786148238159</v>
      </c>
      <c r="N8">
        <f t="shared" si="4"/>
        <v>13.592233009708687</v>
      </c>
      <c r="O8">
        <f t="shared" si="5"/>
        <v>13.592233009708687</v>
      </c>
    </row>
    <row r="9" spans="1:15">
      <c r="A9">
        <f t="shared" si="1"/>
        <v>5.7471264367816088</v>
      </c>
      <c r="B9">
        <v>90</v>
      </c>
      <c r="C9">
        <f t="shared" si="6"/>
        <v>15</v>
      </c>
      <c r="D9">
        <f t="shared" si="6"/>
        <v>1</v>
      </c>
      <c r="E9">
        <f t="shared" si="0"/>
        <v>95.747126436781613</v>
      </c>
      <c r="F9">
        <f t="shared" si="2"/>
        <v>5.1894135962636215E-2</v>
      </c>
      <c r="G9">
        <f t="shared" si="3"/>
        <v>0.81266216917488321</v>
      </c>
      <c r="N9">
        <f t="shared" si="4"/>
        <v>13.592233009708687</v>
      </c>
      <c r="O9">
        <f t="shared" si="5"/>
        <v>13.592233009708909</v>
      </c>
    </row>
    <row r="10" spans="1:15">
      <c r="A10">
        <f t="shared" si="1"/>
        <v>7.6628352490421454</v>
      </c>
      <c r="B10">
        <v>120</v>
      </c>
      <c r="C10">
        <f t="shared" si="6"/>
        <v>15</v>
      </c>
      <c r="D10">
        <f t="shared" si="6"/>
        <v>1</v>
      </c>
      <c r="E10">
        <f t="shared" si="0"/>
        <v>127.66283524904215</v>
      </c>
      <c r="F10">
        <f t="shared" si="2"/>
        <v>5.3712904525312209E-2</v>
      </c>
      <c r="G10">
        <f t="shared" si="3"/>
        <v>0.84114408486638925</v>
      </c>
      <c r="N10">
        <f t="shared" si="4"/>
        <v>13.592233009708687</v>
      </c>
      <c r="O10">
        <f t="shared" si="5"/>
        <v>13.592233009708909</v>
      </c>
    </row>
    <row r="11" spans="1:15">
      <c r="A11" t="s">
        <v>18</v>
      </c>
    </row>
    <row r="13" spans="1:15">
      <c r="A13" t="s">
        <v>14</v>
      </c>
    </row>
    <row r="14" spans="1:15">
      <c r="A14" t="s">
        <v>0</v>
      </c>
      <c r="B14" t="s">
        <v>1</v>
      </c>
      <c r="C14" t="s">
        <v>9</v>
      </c>
      <c r="D14" t="s">
        <v>10</v>
      </c>
      <c r="E14" s="1" t="s">
        <v>6</v>
      </c>
      <c r="F14" s="1" t="s">
        <v>23</v>
      </c>
      <c r="G14" s="1" t="s">
        <v>24</v>
      </c>
      <c r="N14" s="1" t="s">
        <v>12</v>
      </c>
      <c r="O14" s="1" t="s">
        <v>11</v>
      </c>
    </row>
    <row r="15" spans="1:15">
      <c r="A15">
        <f>B15/15.66</f>
        <v>6.3856960408684549E-2</v>
      </c>
      <c r="B15">
        <v>1</v>
      </c>
      <c r="C15">
        <v>15</v>
      </c>
      <c r="D15">
        <v>1.01</v>
      </c>
      <c r="E15">
        <f t="shared" ref="E15:E21" si="7">A15+B15</f>
        <v>1.0638569604086845</v>
      </c>
      <c r="F15">
        <f>D15*A15/(C15+A15+B15)</f>
        <v>4.0149467323898867E-3</v>
      </c>
      <c r="G15">
        <f>B15/(C15+A15+B15)</f>
        <v>6.2251550325965972E-2</v>
      </c>
      <c r="N15">
        <f>(((B15/A15)/15.45)-1)*1000</f>
        <v>13.592233009708687</v>
      </c>
      <c r="O15">
        <f>(((G15/F15)/15.45)-1)*1000</f>
        <v>3.5566663462465176</v>
      </c>
    </row>
    <row r="16" spans="1:15">
      <c r="A16">
        <f t="shared" ref="A16:A21" si="8">B16/15.66</f>
        <v>0.19157088122605365</v>
      </c>
      <c r="B16">
        <v>3</v>
      </c>
      <c r="C16">
        <f>C15+0</f>
        <v>15</v>
      </c>
      <c r="D16">
        <f>D15+0</f>
        <v>1.01</v>
      </c>
      <c r="E16">
        <f t="shared" si="7"/>
        <v>3.1915708812260535</v>
      </c>
      <c r="F16">
        <f t="shared" ref="F16:F21" si="9">D16*A16/(C16+A16+B16)</f>
        <v>1.0636057287278853E-2</v>
      </c>
      <c r="G16">
        <f t="shared" ref="G16:G21" si="10">B16/(C16+A16+B16)</f>
        <v>0.16491154170176914</v>
      </c>
      <c r="N16">
        <f t="shared" ref="N16:N21" si="11">(((B16/A16)/15.45)-1)*1000</f>
        <v>13.592233009708687</v>
      </c>
      <c r="O16">
        <f t="shared" ref="O16:O21" si="12">(((G16/F16)/15.45)-1)*1000</f>
        <v>3.5566663462462955</v>
      </c>
    </row>
    <row r="17" spans="1:15">
      <c r="A17">
        <f t="shared" si="8"/>
        <v>0.63856960408684549</v>
      </c>
      <c r="B17">
        <v>10</v>
      </c>
      <c r="C17">
        <f t="shared" ref="C17:C21" si="13">C16+0</f>
        <v>15</v>
      </c>
      <c r="D17">
        <f t="shared" ref="D17:D21" si="14">D16+0</f>
        <v>1.01</v>
      </c>
      <c r="E17">
        <f t="shared" si="7"/>
        <v>10.638569604086845</v>
      </c>
      <c r="F17">
        <f t="shared" si="9"/>
        <v>2.5155666251556665E-2</v>
      </c>
      <c r="G17">
        <f t="shared" si="10"/>
        <v>0.39003735990037358</v>
      </c>
      <c r="N17">
        <f t="shared" si="11"/>
        <v>13.592233009708687</v>
      </c>
      <c r="O17">
        <f t="shared" si="12"/>
        <v>3.5566663462460735</v>
      </c>
    </row>
    <row r="18" spans="1:15">
      <c r="A18">
        <f t="shared" si="8"/>
        <v>1.9157088122605364</v>
      </c>
      <c r="B18">
        <v>30</v>
      </c>
      <c r="C18">
        <f t="shared" si="13"/>
        <v>15</v>
      </c>
      <c r="D18">
        <f t="shared" si="14"/>
        <v>1.01</v>
      </c>
      <c r="E18">
        <f t="shared" si="7"/>
        <v>31.915708812260537</v>
      </c>
      <c r="F18">
        <f t="shared" si="9"/>
        <v>4.1241322988975093E-2</v>
      </c>
      <c r="G18">
        <f t="shared" si="10"/>
        <v>0.63944467129440596</v>
      </c>
      <c r="N18">
        <f t="shared" si="11"/>
        <v>13.592233009708687</v>
      </c>
      <c r="O18">
        <f t="shared" si="12"/>
        <v>3.5566663462465176</v>
      </c>
    </row>
    <row r="19" spans="1:15">
      <c r="A19">
        <f t="shared" si="8"/>
        <v>3.8314176245210727</v>
      </c>
      <c r="B19">
        <v>60</v>
      </c>
      <c r="C19">
        <f t="shared" si="13"/>
        <v>15</v>
      </c>
      <c r="D19">
        <f t="shared" si="14"/>
        <v>1.01</v>
      </c>
      <c r="E19">
        <f t="shared" si="7"/>
        <v>63.831417624521073</v>
      </c>
      <c r="F19">
        <f t="shared" si="9"/>
        <v>4.9088699878493319E-2</v>
      </c>
      <c r="G19">
        <f t="shared" si="10"/>
        <v>0.76111786148238159</v>
      </c>
      <c r="N19">
        <f t="shared" si="11"/>
        <v>13.592233009708687</v>
      </c>
      <c r="O19">
        <f t="shared" si="12"/>
        <v>3.5566663462462955</v>
      </c>
    </row>
    <row r="20" spans="1:15">
      <c r="A20">
        <f t="shared" si="8"/>
        <v>5.7471264367816088</v>
      </c>
      <c r="B20">
        <v>90</v>
      </c>
      <c r="C20">
        <f t="shared" si="13"/>
        <v>15</v>
      </c>
      <c r="D20">
        <f t="shared" si="14"/>
        <v>1.01</v>
      </c>
      <c r="E20">
        <f t="shared" si="7"/>
        <v>95.747126436781613</v>
      </c>
      <c r="F20">
        <f t="shared" si="9"/>
        <v>5.241307732226258E-2</v>
      </c>
      <c r="G20">
        <f t="shared" si="10"/>
        <v>0.81266216917488321</v>
      </c>
      <c r="N20">
        <f t="shared" si="11"/>
        <v>13.592233009708687</v>
      </c>
      <c r="O20">
        <f t="shared" si="12"/>
        <v>3.5566663462465176</v>
      </c>
    </row>
    <row r="21" spans="1:15">
      <c r="A21">
        <f t="shared" si="8"/>
        <v>7.6628352490421454</v>
      </c>
      <c r="B21">
        <v>120</v>
      </c>
      <c r="C21">
        <f t="shared" si="13"/>
        <v>15</v>
      </c>
      <c r="D21">
        <f t="shared" si="14"/>
        <v>1.01</v>
      </c>
      <c r="E21">
        <f t="shared" si="7"/>
        <v>127.66283524904215</v>
      </c>
      <c r="F21">
        <f t="shared" si="9"/>
        <v>5.4250033570565327E-2</v>
      </c>
      <c r="G21">
        <f t="shared" si="10"/>
        <v>0.84114408486638925</v>
      </c>
      <c r="N21">
        <f t="shared" si="11"/>
        <v>13.592233009708687</v>
      </c>
      <c r="O21">
        <f t="shared" si="12"/>
        <v>3.5566663462465176</v>
      </c>
    </row>
    <row r="28" spans="1:15">
      <c r="A28" t="s">
        <v>0</v>
      </c>
      <c r="B28" t="s">
        <v>1</v>
      </c>
      <c r="C28" t="s">
        <v>9</v>
      </c>
      <c r="D28" t="s">
        <v>10</v>
      </c>
      <c r="E28" s="1" t="s">
        <v>6</v>
      </c>
      <c r="F28" s="1" t="s">
        <v>23</v>
      </c>
      <c r="G28" s="1" t="s">
        <v>24</v>
      </c>
      <c r="N28" s="1" t="s">
        <v>12</v>
      </c>
      <c r="O28" s="1" t="s">
        <v>11</v>
      </c>
    </row>
    <row r="29" spans="1:15">
      <c r="A29">
        <f>B29/15.66</f>
        <v>6.3856960408684549E-2</v>
      </c>
      <c r="B29">
        <v>1</v>
      </c>
      <c r="C29">
        <v>15</v>
      </c>
      <c r="D29">
        <v>1.1000000000000001</v>
      </c>
      <c r="E29">
        <f t="shared" ref="E29:E35" si="15">A29+B29</f>
        <v>1.0638569604086845</v>
      </c>
      <c r="F29">
        <f>D29*A29/(C29+A29+B29)</f>
        <v>4.3727142629988872E-3</v>
      </c>
      <c r="G29">
        <f>B29/(C29+A29+B29)</f>
        <v>6.2251550325965972E-2</v>
      </c>
      <c r="N29">
        <f>(((B29/A29)/15.45)-1)*1000</f>
        <v>13.592233009708687</v>
      </c>
      <c r="O29">
        <f>(((G29/F29)/15.45)-1)*1000</f>
        <v>-78.55251544571928</v>
      </c>
    </row>
    <row r="30" spans="1:15">
      <c r="A30">
        <f t="shared" ref="A30:A35" si="16">B30/15.66</f>
        <v>0.19157088122605365</v>
      </c>
      <c r="B30">
        <v>3</v>
      </c>
      <c r="C30">
        <f>C29+0</f>
        <v>15</v>
      </c>
      <c r="D30">
        <f>D29+0</f>
        <v>1.1000000000000001</v>
      </c>
      <c r="E30">
        <f t="shared" si="15"/>
        <v>3.1915708812260535</v>
      </c>
      <c r="F30">
        <f t="shared" ref="F30:F35" si="17">D30*A30/(C30+A30+B30)</f>
        <v>1.1583824768323505E-2</v>
      </c>
      <c r="G30">
        <f t="shared" ref="G30:G35" si="18">B30/(C30+A30+B30)</f>
        <v>0.16491154170176914</v>
      </c>
      <c r="N30">
        <f t="shared" ref="N30:N35" si="19">(((B30/A30)/15.45)-1)*1000</f>
        <v>13.592233009708687</v>
      </c>
      <c r="O30">
        <f t="shared" ref="O30:O35" si="20">(((G30/F30)/15.45)-1)*1000</f>
        <v>-78.552515445719507</v>
      </c>
    </row>
    <row r="31" spans="1:15">
      <c r="A31">
        <f t="shared" si="16"/>
        <v>0.63856960408684549</v>
      </c>
      <c r="B31">
        <v>10</v>
      </c>
      <c r="C31">
        <f t="shared" ref="C31:C35" si="21">C30+0</f>
        <v>15</v>
      </c>
      <c r="D31">
        <f t="shared" ref="D31:D35" si="22">D30+0</f>
        <v>1.1000000000000001</v>
      </c>
      <c r="E31">
        <f t="shared" si="15"/>
        <v>10.638569604086845</v>
      </c>
      <c r="F31">
        <f t="shared" si="17"/>
        <v>2.7397260273972605E-2</v>
      </c>
      <c r="G31">
        <f t="shared" si="18"/>
        <v>0.39003735990037358</v>
      </c>
      <c r="N31">
        <f t="shared" si="19"/>
        <v>13.592233009708687</v>
      </c>
      <c r="O31">
        <f t="shared" si="20"/>
        <v>-78.552515445719393</v>
      </c>
    </row>
    <row r="32" spans="1:15">
      <c r="A32">
        <f t="shared" si="16"/>
        <v>1.9157088122605364</v>
      </c>
      <c r="B32">
        <v>30</v>
      </c>
      <c r="C32">
        <f t="shared" si="21"/>
        <v>15</v>
      </c>
      <c r="D32">
        <f t="shared" si="22"/>
        <v>1.1000000000000001</v>
      </c>
      <c r="E32">
        <f t="shared" si="15"/>
        <v>31.915708812260537</v>
      </c>
      <c r="F32">
        <f t="shared" si="17"/>
        <v>4.4916292364230302E-2</v>
      </c>
      <c r="G32">
        <f t="shared" si="18"/>
        <v>0.63944467129440596</v>
      </c>
      <c r="N32">
        <f t="shared" si="19"/>
        <v>13.592233009708687</v>
      </c>
      <c r="O32">
        <f t="shared" si="20"/>
        <v>-78.55251544571928</v>
      </c>
    </row>
    <row r="33" spans="1:15">
      <c r="A33">
        <f t="shared" si="16"/>
        <v>3.8314176245210727</v>
      </c>
      <c r="B33">
        <v>60</v>
      </c>
      <c r="C33">
        <f t="shared" si="21"/>
        <v>15</v>
      </c>
      <c r="D33">
        <f t="shared" si="22"/>
        <v>1.1000000000000001</v>
      </c>
      <c r="E33">
        <f t="shared" si="15"/>
        <v>63.831417624521073</v>
      </c>
      <c r="F33">
        <f t="shared" si="17"/>
        <v>5.3462940461725401E-2</v>
      </c>
      <c r="G33">
        <f t="shared" si="18"/>
        <v>0.76111786148238159</v>
      </c>
      <c r="N33">
        <f t="shared" si="19"/>
        <v>13.592233009708687</v>
      </c>
      <c r="O33">
        <f t="shared" si="20"/>
        <v>-78.55251544571928</v>
      </c>
    </row>
    <row r="34" spans="1:15">
      <c r="A34">
        <f t="shared" si="16"/>
        <v>5.7471264367816088</v>
      </c>
      <c r="B34">
        <v>90</v>
      </c>
      <c r="C34">
        <f t="shared" si="21"/>
        <v>15</v>
      </c>
      <c r="D34">
        <f t="shared" si="22"/>
        <v>1.1000000000000001</v>
      </c>
      <c r="E34">
        <f t="shared" si="15"/>
        <v>95.747126436781613</v>
      </c>
      <c r="F34">
        <f t="shared" si="17"/>
        <v>5.708354955889984E-2</v>
      </c>
      <c r="G34">
        <f t="shared" si="18"/>
        <v>0.81266216917488321</v>
      </c>
      <c r="N34">
        <f t="shared" si="19"/>
        <v>13.592233009708687</v>
      </c>
      <c r="O34">
        <f t="shared" si="20"/>
        <v>-78.55251544571928</v>
      </c>
    </row>
    <row r="35" spans="1:15">
      <c r="A35">
        <f t="shared" si="16"/>
        <v>7.6628352490421454</v>
      </c>
      <c r="B35">
        <v>120</v>
      </c>
      <c r="C35">
        <f t="shared" si="21"/>
        <v>15</v>
      </c>
      <c r="D35">
        <f t="shared" si="22"/>
        <v>1.1000000000000001</v>
      </c>
      <c r="E35">
        <f t="shared" si="15"/>
        <v>127.66283524904215</v>
      </c>
      <c r="F35">
        <f t="shared" si="17"/>
        <v>5.9084194977843431E-2</v>
      </c>
      <c r="G35">
        <f t="shared" si="18"/>
        <v>0.84114408486638925</v>
      </c>
      <c r="N35">
        <f t="shared" si="19"/>
        <v>13.592233009708687</v>
      </c>
      <c r="O35">
        <f t="shared" si="20"/>
        <v>-78.55251544571928</v>
      </c>
    </row>
    <row r="44" spans="1:15">
      <c r="A44" t="s">
        <v>0</v>
      </c>
      <c r="B44" t="s">
        <v>1</v>
      </c>
      <c r="C44" t="s">
        <v>9</v>
      </c>
      <c r="D44" t="s">
        <v>10</v>
      </c>
      <c r="E44" s="1" t="s">
        <v>6</v>
      </c>
      <c r="F44" s="1" t="s">
        <v>7</v>
      </c>
      <c r="G44" s="1" t="s">
        <v>8</v>
      </c>
      <c r="N44" s="1" t="s">
        <v>12</v>
      </c>
      <c r="O44" s="1" t="s">
        <v>11</v>
      </c>
    </row>
    <row r="45" spans="1:15">
      <c r="A45">
        <f>B45/15.66</f>
        <v>6.3856960408684549E-2</v>
      </c>
      <c r="B45">
        <v>1</v>
      </c>
      <c r="C45">
        <v>15</v>
      </c>
      <c r="D45">
        <v>5</v>
      </c>
      <c r="E45">
        <f t="shared" ref="E45:E51" si="23">A45+B45</f>
        <v>1.0638569604086845</v>
      </c>
      <c r="F45">
        <f>D45*A45/(C45+A45+B45)</f>
        <v>1.9875973922722213E-2</v>
      </c>
      <c r="G45">
        <f>B45/(C45+A45+B45)</f>
        <v>6.2251550325965972E-2</v>
      </c>
      <c r="N45">
        <f>(((B45/A45)/15.45)-1)*1000</f>
        <v>13.592233009708687</v>
      </c>
      <c r="O45">
        <f>(((G45/F45)/15.45)-1)*1000</f>
        <v>-797.28155339805812</v>
      </c>
    </row>
    <row r="46" spans="1:15">
      <c r="A46">
        <f t="shared" ref="A46:A51" si="24">B46/15.66</f>
        <v>0.19157088122605365</v>
      </c>
      <c r="B46">
        <v>3</v>
      </c>
      <c r="C46">
        <f>C45+0</f>
        <v>15</v>
      </c>
      <c r="D46">
        <f>D45+0</f>
        <v>5</v>
      </c>
      <c r="E46">
        <f t="shared" si="23"/>
        <v>3.1915708812260535</v>
      </c>
      <c r="F46">
        <f t="shared" ref="F46:F51" si="25">D46*A46/(C46+A46+B46)</f>
        <v>5.2653748946925018E-2</v>
      </c>
      <c r="G46">
        <f t="shared" ref="G46:G51" si="26">B46/(C46+A46+B46)</f>
        <v>0.16491154170176914</v>
      </c>
      <c r="N46">
        <f t="shared" ref="N46:N51" si="27">(((B46/A46)/15.45)-1)*1000</f>
        <v>13.592233009708687</v>
      </c>
      <c r="O46">
        <f t="shared" ref="O46:O51" si="28">(((G46/F46)/15.45)-1)*1000</f>
        <v>-797.28155339805824</v>
      </c>
    </row>
    <row r="47" spans="1:15">
      <c r="A47">
        <f t="shared" si="24"/>
        <v>0.63856960408684549</v>
      </c>
      <c r="B47">
        <v>10</v>
      </c>
      <c r="C47">
        <f t="shared" ref="C47:D51" si="29">C46+0</f>
        <v>15</v>
      </c>
      <c r="D47">
        <f t="shared" si="29"/>
        <v>5</v>
      </c>
      <c r="E47">
        <f t="shared" si="23"/>
        <v>10.638569604086845</v>
      </c>
      <c r="F47">
        <f t="shared" si="25"/>
        <v>0.12453300124533001</v>
      </c>
      <c r="G47">
        <f t="shared" si="26"/>
        <v>0.39003735990037358</v>
      </c>
      <c r="N47">
        <f t="shared" si="27"/>
        <v>13.592233009708687</v>
      </c>
      <c r="O47">
        <f t="shared" si="28"/>
        <v>-797.28155339805812</v>
      </c>
    </row>
    <row r="48" spans="1:15">
      <c r="A48">
        <f t="shared" si="24"/>
        <v>1.9157088122605364</v>
      </c>
      <c r="B48">
        <v>30</v>
      </c>
      <c r="C48">
        <f t="shared" si="29"/>
        <v>15</v>
      </c>
      <c r="D48">
        <f t="shared" si="29"/>
        <v>5</v>
      </c>
      <c r="E48">
        <f t="shared" si="23"/>
        <v>31.915708812260537</v>
      </c>
      <c r="F48">
        <f t="shared" si="25"/>
        <v>0.20416496529195591</v>
      </c>
      <c r="G48">
        <f t="shared" si="26"/>
        <v>0.63944467129440596</v>
      </c>
      <c r="N48">
        <f t="shared" si="27"/>
        <v>13.592233009708687</v>
      </c>
      <c r="O48">
        <f t="shared" si="28"/>
        <v>-797.28155339805812</v>
      </c>
    </row>
    <row r="49" spans="1:15">
      <c r="A49">
        <f t="shared" si="24"/>
        <v>3.8314176245210727</v>
      </c>
      <c r="B49">
        <v>60</v>
      </c>
      <c r="C49">
        <f t="shared" si="29"/>
        <v>15</v>
      </c>
      <c r="D49">
        <f t="shared" si="29"/>
        <v>5</v>
      </c>
      <c r="E49">
        <f t="shared" si="23"/>
        <v>63.831417624521073</v>
      </c>
      <c r="F49">
        <f t="shared" si="25"/>
        <v>0.24301336573511542</v>
      </c>
      <c r="G49">
        <f t="shared" si="26"/>
        <v>0.76111786148238159</v>
      </c>
      <c r="N49">
        <f t="shared" si="27"/>
        <v>13.592233009708687</v>
      </c>
      <c r="O49">
        <f t="shared" si="28"/>
        <v>-797.28155339805812</v>
      </c>
    </row>
    <row r="50" spans="1:15">
      <c r="A50">
        <f t="shared" si="24"/>
        <v>5.7471264367816088</v>
      </c>
      <c r="B50">
        <v>90</v>
      </c>
      <c r="C50">
        <f t="shared" si="29"/>
        <v>15</v>
      </c>
      <c r="D50">
        <f t="shared" si="29"/>
        <v>5</v>
      </c>
      <c r="E50">
        <f t="shared" si="23"/>
        <v>95.747126436781613</v>
      </c>
      <c r="F50">
        <f t="shared" si="25"/>
        <v>0.25947067981318112</v>
      </c>
      <c r="G50">
        <f t="shared" si="26"/>
        <v>0.81266216917488321</v>
      </c>
      <c r="N50">
        <f t="shared" si="27"/>
        <v>13.592233009708687</v>
      </c>
      <c r="O50">
        <f t="shared" si="28"/>
        <v>-797.28155339805824</v>
      </c>
    </row>
    <row r="51" spans="1:15">
      <c r="A51">
        <f t="shared" si="24"/>
        <v>7.6628352490421454</v>
      </c>
      <c r="B51">
        <v>120</v>
      </c>
      <c r="C51">
        <f t="shared" si="29"/>
        <v>15</v>
      </c>
      <c r="D51">
        <f t="shared" si="29"/>
        <v>5</v>
      </c>
      <c r="E51">
        <f t="shared" si="23"/>
        <v>127.66283524904215</v>
      </c>
      <c r="F51">
        <f t="shared" si="25"/>
        <v>0.26856452262656105</v>
      </c>
      <c r="G51">
        <f t="shared" si="26"/>
        <v>0.84114408486638925</v>
      </c>
      <c r="N51">
        <f t="shared" si="27"/>
        <v>13.592233009708687</v>
      </c>
      <c r="O51">
        <f t="shared" si="28"/>
        <v>-797.28155339805812</v>
      </c>
    </row>
    <row r="53" spans="1:15">
      <c r="A53" s="1" t="s">
        <v>27</v>
      </c>
      <c r="B53" s="1"/>
      <c r="C53" s="1"/>
      <c r="D53" s="1"/>
      <c r="E53" s="1"/>
      <c r="F53" s="1"/>
      <c r="G53" s="1"/>
      <c r="H53" s="1"/>
    </row>
    <row r="54" spans="1:15">
      <c r="A54" s="1" t="s">
        <v>28</v>
      </c>
      <c r="B54" s="1"/>
      <c r="C54" s="1"/>
      <c r="D54" s="1"/>
      <c r="E54" s="1"/>
      <c r="F54" s="1"/>
      <c r="G54" s="1"/>
      <c r="H54" s="1"/>
    </row>
    <row r="55" spans="1:15">
      <c r="A55" s="1" t="s">
        <v>15</v>
      </c>
      <c r="B55" s="1"/>
      <c r="C55" s="1"/>
      <c r="D55" s="1"/>
      <c r="E55" s="1"/>
      <c r="F55" s="1"/>
      <c r="G55" s="1"/>
      <c r="H55" s="1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"/>
  <sheetViews>
    <sheetView tabSelected="1" workbookViewId="0">
      <selection activeCell="A5" sqref="A5"/>
    </sheetView>
  </sheetViews>
  <sheetFormatPr baseColWidth="10" defaultRowHeight="15" x14ac:dyDescent="0"/>
  <sheetData>
    <row r="2" spans="1:1">
      <c r="A2" s="1" t="s">
        <v>29</v>
      </c>
    </row>
    <row r="4" spans="1:1">
      <c r="A4" s="1" t="s">
        <v>30</v>
      </c>
    </row>
    <row r="5" spans="1:1">
      <c r="A5" s="1" t="s">
        <v>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Kd</vt:lpstr>
      <vt:lpstr>kCat</vt:lpstr>
      <vt:lpstr>Remarques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2017-11-27T22:11:58Z</dcterms:created>
  <dcterms:modified xsi:type="dcterms:W3CDTF">2017-11-27T21:46:16Z</dcterms:modified>
</cp:coreProperties>
</file>