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34220" windowHeight="15340" tabRatio="227"/>
  </bookViews>
  <sheets>
    <sheet name="Tables S1-S2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N23" i="1"/>
  <c r="O23" i="1"/>
  <c r="O22" i="1"/>
  <c r="O21" i="1"/>
  <c r="O20" i="1"/>
  <c r="O19" i="1"/>
  <c r="O18" i="1"/>
  <c r="N53" i="1"/>
  <c r="M52" i="1"/>
  <c r="N51" i="1"/>
  <c r="M51" i="1"/>
  <c r="N49" i="1"/>
  <c r="N52" i="1"/>
  <c r="N54" i="1"/>
  <c r="N48" i="1"/>
  <c r="M48" i="1"/>
  <c r="M54" i="1"/>
  <c r="M49" i="1"/>
</calcChain>
</file>

<file path=xl/sharedStrings.xml><?xml version="1.0" encoding="utf-8"?>
<sst xmlns="http://schemas.openxmlformats.org/spreadsheetml/2006/main" count="201" uniqueCount="132">
  <si>
    <t>date</t>
  </si>
  <si>
    <t>2sigma err</t>
  </si>
  <si>
    <t>N2-1 37</t>
  </si>
  <si>
    <t>NHE-2</t>
  </si>
  <si>
    <t>N2-5 37</t>
  </si>
  <si>
    <t>N3-1 37</t>
  </si>
  <si>
    <t>NHE-3</t>
  </si>
  <si>
    <t>N3-5 37</t>
  </si>
  <si>
    <t>N6-1 37</t>
  </si>
  <si>
    <t>NHE-6</t>
  </si>
  <si>
    <t>N6-5 37</t>
  </si>
  <si>
    <t>N1-30 Na</t>
  </si>
  <si>
    <t>NHE-1</t>
  </si>
  <si>
    <t>N1-1-4</t>
  </si>
  <si>
    <t>N1-5 4</t>
  </si>
  <si>
    <t xml:space="preserve">N1-1 </t>
  </si>
  <si>
    <t>N1-5</t>
  </si>
  <si>
    <t>N1-1-1m</t>
  </si>
  <si>
    <t>sample name</t>
  </si>
  <si>
    <t>Transporter</t>
  </si>
  <si>
    <t>Li conc in medium</t>
  </si>
  <si>
    <t>Na conc in medium</t>
  </si>
  <si>
    <t>(mM Li)</t>
  </si>
  <si>
    <t>(mM Na)</t>
  </si>
  <si>
    <t>Temperature</t>
  </si>
  <si>
    <t>(min)</t>
  </si>
  <si>
    <t xml:space="preserve">duration </t>
  </si>
  <si>
    <t>Li conc in cells</t>
  </si>
  <si>
    <t>(‰)</t>
  </si>
  <si>
    <t>Isotope fractionation</t>
  </si>
  <si>
    <r>
      <t>(</t>
    </r>
    <r>
      <rPr>
        <b/>
        <sz val="11"/>
        <color indexed="8"/>
        <rFont val="Symbol"/>
      </rPr>
      <t>m</t>
    </r>
    <r>
      <rPr>
        <b/>
        <sz val="11"/>
        <color indexed="8"/>
        <rFont val="Calibri"/>
        <family val="2"/>
      </rPr>
      <t>M Li)</t>
    </r>
  </si>
  <si>
    <t>Li-Na rich medium solution</t>
  </si>
  <si>
    <t>march 16</t>
  </si>
  <si>
    <t>(°C)</t>
  </si>
  <si>
    <t>*All experiments except N1-30 Na have been performed with Li-rich solution. N1-30 Na experiment has been performed with Li+Na rich solution (concentrations indicated in Table)</t>
  </si>
  <si>
    <t>Li-rich medium solution*</t>
  </si>
  <si>
    <r>
      <rPr>
        <sz val="11"/>
        <color indexed="8"/>
        <rFont val="Symbol"/>
      </rPr>
      <t>**d</t>
    </r>
    <r>
      <rPr>
        <sz val="11"/>
        <color indexed="8"/>
        <rFont val="Calibri"/>
        <family val="2"/>
      </rPr>
      <t>7Li = ((7Li/6Li) / (7Li/6Li)LSVEC - 1)*1000)</t>
    </r>
  </si>
  <si>
    <r>
      <rPr>
        <b/>
        <sz val="11"/>
        <color indexed="8"/>
        <rFont val="Symbol"/>
      </rPr>
      <t>d</t>
    </r>
    <r>
      <rPr>
        <b/>
        <sz val="11"/>
        <color indexed="8"/>
        <rFont val="Calibri"/>
        <family val="2"/>
      </rPr>
      <t>7Li **</t>
    </r>
  </si>
  <si>
    <r>
      <rPr>
        <b/>
        <sz val="11"/>
        <color indexed="8"/>
        <rFont val="Symbol"/>
      </rPr>
      <t>D</t>
    </r>
    <r>
      <rPr>
        <b/>
        <sz val="11"/>
        <color indexed="8"/>
        <rFont val="Calibri"/>
        <family val="2"/>
      </rPr>
      <t>7Li cell- sol***</t>
    </r>
  </si>
  <si>
    <r>
      <rPr>
        <sz val="11"/>
        <color indexed="8"/>
        <rFont val="Symbol"/>
      </rPr>
      <t>***D</t>
    </r>
    <r>
      <rPr>
        <sz val="11"/>
        <color indexed="8"/>
        <rFont val="Calibri"/>
        <family val="2"/>
      </rPr>
      <t xml:space="preserve">7Li cell- sol = </t>
    </r>
    <r>
      <rPr>
        <sz val="11"/>
        <color indexed="8"/>
        <rFont val="Symbol"/>
      </rPr>
      <t>d</t>
    </r>
    <r>
      <rPr>
        <sz val="11"/>
        <color indexed="8"/>
        <rFont val="Calibri"/>
        <family val="2"/>
      </rPr>
      <t xml:space="preserve">7Li cell - </t>
    </r>
    <r>
      <rPr>
        <sz val="11"/>
        <color indexed="8"/>
        <rFont val="Symbol"/>
      </rPr>
      <t>d</t>
    </r>
    <r>
      <rPr>
        <sz val="11"/>
        <color indexed="8"/>
        <rFont val="Calibri"/>
        <family val="2"/>
      </rPr>
      <t xml:space="preserve">7Li  solution </t>
    </r>
  </si>
  <si>
    <t>may 16</t>
  </si>
  <si>
    <r>
      <rPr>
        <b/>
        <sz val="12"/>
        <color theme="1"/>
        <rFont val="Calibri"/>
        <family val="2"/>
        <scheme val="minor"/>
      </rPr>
      <t>Table S2:</t>
    </r>
    <r>
      <rPr>
        <sz val="12"/>
        <color theme="1"/>
        <rFont val="Calibri"/>
        <family val="2"/>
        <scheme val="minor"/>
      </rPr>
      <t xml:space="preserve"> Experiments performed using several types of Na-H exchangers (NHE2, NHE3, NHE6) and different conditions for NHE1. Li concentrations and Li isotope composition measured </t>
    </r>
  </si>
  <si>
    <t xml:space="preserve">for Li-rich medium solutions and for the cells collected at the end of each experiment are shown. </t>
  </si>
  <si>
    <t>NHE-7</t>
  </si>
  <si>
    <t xml:space="preserve">N7-1 </t>
  </si>
  <si>
    <t xml:space="preserve">N7-5 </t>
  </si>
  <si>
    <t>microM Li</t>
  </si>
  <si>
    <t>d7Li</t>
  </si>
  <si>
    <t>frac iso</t>
  </si>
  <si>
    <t>‰</t>
  </si>
  <si>
    <t>solution initiale 15mM Li</t>
  </si>
  <si>
    <t xml:space="preserve">D3 </t>
  </si>
  <si>
    <t>D10</t>
  </si>
  <si>
    <t>D30</t>
  </si>
  <si>
    <t xml:space="preserve">D60 </t>
  </si>
  <si>
    <t xml:space="preserve">D120 </t>
  </si>
  <si>
    <t>1 min</t>
  </si>
  <si>
    <t>D3 replicate</t>
  </si>
  <si>
    <t xml:space="preserve"> C30 replicate</t>
  </si>
  <si>
    <t xml:space="preserve"> C45 replicate</t>
  </si>
  <si>
    <t>C60 replicate</t>
  </si>
  <si>
    <t>2s err</t>
  </si>
  <si>
    <t>60 with inhibitor</t>
  </si>
  <si>
    <t>march 17</t>
  </si>
  <si>
    <t>temperature</t>
  </si>
  <si>
    <t>mM Li in medium</t>
  </si>
  <si>
    <t>in cell</t>
  </si>
  <si>
    <t xml:space="preserve">replicate </t>
  </si>
  <si>
    <t>15s-1</t>
  </si>
  <si>
    <t>15s-2</t>
  </si>
  <si>
    <t>30s-1</t>
  </si>
  <si>
    <t>30sec expe 2</t>
  </si>
  <si>
    <t>30s-2</t>
  </si>
  <si>
    <t>1m</t>
  </si>
  <si>
    <t>5 min</t>
  </si>
  <si>
    <t>5m</t>
  </si>
  <si>
    <t>15min</t>
  </si>
  <si>
    <t>15m</t>
  </si>
  <si>
    <t>60min</t>
  </si>
  <si>
    <t>60m</t>
  </si>
  <si>
    <t>C0</t>
  </si>
  <si>
    <t>C15</t>
  </si>
  <si>
    <t>C3</t>
  </si>
  <si>
    <t>C45</t>
  </si>
  <si>
    <t>C60</t>
  </si>
  <si>
    <t>C60 + Inhibitor</t>
  </si>
  <si>
    <t>1mM expe #1</t>
  </si>
  <si>
    <t>1mM expe #2</t>
  </si>
  <si>
    <t>3mM expe #1</t>
  </si>
  <si>
    <t>3mM expe #2</t>
  </si>
  <si>
    <t>10mM expe #1</t>
  </si>
  <si>
    <t>10mM expe #2</t>
  </si>
  <si>
    <t>30mM expe #1</t>
  </si>
  <si>
    <t>30mM expe #2</t>
  </si>
  <si>
    <t>60mM expe #1</t>
  </si>
  <si>
    <t>60mM expe #2</t>
  </si>
  <si>
    <t>90mM expe #1</t>
  </si>
  <si>
    <t>90mM expe #2</t>
  </si>
  <si>
    <t>15sec expe #1</t>
  </si>
  <si>
    <t>15sec expe #2</t>
  </si>
  <si>
    <t>30sec expe #1</t>
  </si>
  <si>
    <t>name Nath</t>
  </si>
  <si>
    <t>June 17</t>
  </si>
  <si>
    <t>1mM expe #2 replicate</t>
  </si>
  <si>
    <t>60mM expe #1 replicate</t>
  </si>
  <si>
    <t xml:space="preserve"> 90mM expe #1 replicate</t>
  </si>
  <si>
    <t>90mM expe #2 replicate</t>
  </si>
  <si>
    <t>duration (sec)</t>
  </si>
  <si>
    <t>Name</t>
  </si>
  <si>
    <t xml:space="preserve"> replicate</t>
  </si>
  <si>
    <t>15sec expe #2 replicate</t>
  </si>
  <si>
    <t>60min replicate</t>
  </si>
  <si>
    <r>
      <rPr>
        <b/>
        <sz val="12"/>
        <color theme="1"/>
        <rFont val="Calibri"/>
        <family val="2"/>
        <scheme val="minor"/>
      </rPr>
      <t>Table S1:</t>
    </r>
    <r>
      <rPr>
        <sz val="12"/>
        <color theme="1"/>
        <rFont val="Calibri"/>
        <family val="2"/>
        <scheme val="minor"/>
      </rPr>
      <t xml:space="preserve"> Results for experiments performed using NHE1</t>
    </r>
  </si>
  <si>
    <t>Time</t>
  </si>
  <si>
    <r>
      <rPr>
        <sz val="12"/>
        <color theme="1"/>
        <rFont val="Calibri (Corps)"/>
      </rPr>
      <t>7</t>
    </r>
    <r>
      <rPr>
        <sz val="12"/>
        <color theme="1"/>
        <rFont val="Calibri"/>
        <family val="2"/>
        <scheme val="minor"/>
      </rPr>
      <t>dLi</t>
    </r>
  </si>
  <si>
    <t>7dLi Intracellular</t>
  </si>
  <si>
    <t>Extracellular Concentration</t>
  </si>
  <si>
    <t>Ecartype</t>
  </si>
  <si>
    <t>Li+ext (mM)</t>
  </si>
  <si>
    <t>Li+int (µM)</t>
  </si>
  <si>
    <t>60 Cariporide</t>
  </si>
  <si>
    <t>Intracellular Li+ (µM)</t>
  </si>
  <si>
    <t>NHE2</t>
  </si>
  <si>
    <t>NHE3</t>
  </si>
  <si>
    <t>NHE6</t>
  </si>
  <si>
    <t>NHE7</t>
  </si>
  <si>
    <t>Isoform</t>
  </si>
  <si>
    <r>
      <t>7</t>
    </r>
    <r>
      <rPr>
        <sz val="12"/>
        <rFont val="Symbol"/>
      </rPr>
      <t>d</t>
    </r>
    <r>
      <rPr>
        <sz val="12"/>
        <rFont val="Calibri"/>
      </rPr>
      <t>Li</t>
    </r>
  </si>
  <si>
    <t>En fonction de la concentration en lithium externe 1 Minute d'uptake à 37°C</t>
  </si>
  <si>
    <t>Manip 1</t>
  </si>
  <si>
    <t>Manip 2</t>
  </si>
  <si>
    <t>En fonction du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</si>
</sst>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)\ _€_ ;_ * \(#,##0.00\)\ _€_ ;_ * &quot;-&quot;??_)\ _€_ ;_ @_ "/>
    <numFmt numFmtId="164" formatCode="0.0"/>
    <numFmt numFmtId="165" formatCode="0.0_ ;\-0.0\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indexed="8"/>
      <name val="Symbol"/>
    </font>
    <font>
      <sz val="12"/>
      <name val="Calibri"/>
    </font>
    <font>
      <sz val="11"/>
      <color indexed="8"/>
      <name val="Calibri"/>
      <family val="2"/>
    </font>
    <font>
      <sz val="11"/>
      <color indexed="8"/>
      <name val="Symbol"/>
    </font>
    <font>
      <sz val="8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name val="Symbo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6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164" fontId="4" fillId="0" borderId="0" xfId="1" applyNumberFormat="1" applyFont="1" applyFill="1"/>
    <xf numFmtId="0" fontId="0" fillId="0" borderId="0" xfId="0" applyFill="1"/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164" fontId="5" fillId="0" borderId="0" xfId="1" applyNumberFormat="1" applyFont="1" applyFill="1"/>
    <xf numFmtId="164" fontId="10" fillId="0" borderId="0" xfId="1" applyNumberFormat="1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5" fontId="5" fillId="0" borderId="2" xfId="1" applyNumberFormat="1" applyFont="1" applyFill="1" applyBorder="1" applyAlignment="1">
      <alignment horizontal="center"/>
    </xf>
    <xf numFmtId="2" fontId="5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4" fillId="0" borderId="0" xfId="0" applyFont="1" applyFill="1"/>
    <xf numFmtId="164" fontId="14" fillId="0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2" fontId="0" fillId="0" borderId="0" xfId="0" applyNumberFormat="1"/>
    <xf numFmtId="0" fontId="16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6" fillId="0" borderId="3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2" fontId="14" fillId="0" borderId="4" xfId="0" applyNumberFormat="1" applyFont="1" applyFill="1" applyBorder="1" applyAlignment="1">
      <alignment horizontal="center"/>
    </xf>
    <xf numFmtId="0" fontId="0" fillId="0" borderId="4" xfId="0" applyBorder="1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/>
    <xf numFmtId="2" fontId="15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2" fillId="0" borderId="0" xfId="0" applyFont="1"/>
  </cellXfs>
  <cellStyles count="17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'Tables S1-S2'!$N$17</c:f>
              <c:strCache>
                <c:ptCount val="1"/>
                <c:pt idx="0">
                  <c:v>7dLi Intracellular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'Tables S1-S2'!$O$18:$O$23</c:f>
                <c:numCache>
                  <c:formatCode>General</c:formatCode>
                  <c:ptCount val="6"/>
                  <c:pt idx="0">
                    <c:v>0.205580490732973</c:v>
                  </c:pt>
                  <c:pt idx="1">
                    <c:v>0.0624965721950012</c:v>
                  </c:pt>
                  <c:pt idx="2">
                    <c:v>0.224084260278361</c:v>
                  </c:pt>
                  <c:pt idx="3">
                    <c:v>0.163302917002483</c:v>
                  </c:pt>
                  <c:pt idx="4">
                    <c:v>0.271294109336791</c:v>
                  </c:pt>
                  <c:pt idx="5">
                    <c:v>0.234393923963093</c:v>
                  </c:pt>
                </c:numCache>
              </c:numRef>
            </c:plus>
            <c:minus>
              <c:numRef>
                <c:f>'Tables S1-S2'!$O$18:$O$23</c:f>
                <c:numCache>
                  <c:formatCode>General</c:formatCode>
                  <c:ptCount val="6"/>
                  <c:pt idx="0">
                    <c:v>0.205580490732973</c:v>
                  </c:pt>
                  <c:pt idx="1">
                    <c:v>0.0624965721950012</c:v>
                  </c:pt>
                  <c:pt idx="2">
                    <c:v>0.224084260278361</c:v>
                  </c:pt>
                  <c:pt idx="3">
                    <c:v>0.163302917002483</c:v>
                  </c:pt>
                  <c:pt idx="4">
                    <c:v>0.271294109336791</c:v>
                  </c:pt>
                  <c:pt idx="5">
                    <c:v>0.234393923963093</c:v>
                  </c:pt>
                </c:numCache>
              </c:numRef>
            </c:minus>
          </c:errBars>
          <c:xVal>
            <c:numRef>
              <c:f>'Tables S1-S2'!$M$18:$M$23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</c:numCache>
            </c:numRef>
          </c:xVal>
          <c:yVal>
            <c:numRef>
              <c:f>'Tables S1-S2'!$N$18:$N$23</c:f>
              <c:numCache>
                <c:formatCode>0.00</c:formatCode>
                <c:ptCount val="6"/>
                <c:pt idx="0">
                  <c:v>2.8851937</c:v>
                </c:pt>
                <c:pt idx="1">
                  <c:v>2.84392325</c:v>
                </c:pt>
                <c:pt idx="2">
                  <c:v>1.9583568</c:v>
                </c:pt>
                <c:pt idx="3">
                  <c:v>1.5909428</c:v>
                </c:pt>
                <c:pt idx="4">
                  <c:v>1.449207633333333</c:v>
                </c:pt>
                <c:pt idx="5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22472"/>
        <c:axId val="-2135719448"/>
      </c:scatterChart>
      <c:valAx>
        <c:axId val="-213572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35719448"/>
        <c:crosses val="autoZero"/>
        <c:crossBetween val="midCat"/>
        <c:majorUnit val="20.0"/>
      </c:valAx>
      <c:valAx>
        <c:axId val="-21357194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3572247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'Tables S1-S2'!$L$9:$L$14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</c:numCache>
            </c:numRef>
          </c:xVal>
          <c:yVal>
            <c:numRef>
              <c:f>'Tables S1-S2'!$M$9:$M$14</c:f>
              <c:numCache>
                <c:formatCode>0.00</c:formatCode>
                <c:ptCount val="6"/>
                <c:pt idx="0">
                  <c:v>5.8018122</c:v>
                </c:pt>
                <c:pt idx="1">
                  <c:v>5.8713394</c:v>
                </c:pt>
                <c:pt idx="2">
                  <c:v>1.3822563</c:v>
                </c:pt>
                <c:pt idx="3">
                  <c:v>1.6487478</c:v>
                </c:pt>
                <c:pt idx="4">
                  <c:v>1.7462113</c:v>
                </c:pt>
                <c:pt idx="5">
                  <c:v>1.6108183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94536"/>
        <c:axId val="-2135689624"/>
      </c:scatterChart>
      <c:valAx>
        <c:axId val="-213569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689624"/>
        <c:crosses val="autoZero"/>
        <c:crossBetween val="midCat"/>
      </c:valAx>
      <c:valAx>
        <c:axId val="-2135689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-2135694536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</a:t>
            </a:r>
            <a:r>
              <a:rPr lang="fr-FR" sz="1800"/>
              <a:t>+</a:t>
            </a:r>
            <a:r>
              <a:rPr lang="fr-FR"/>
              <a:t>int (µM)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[1]Feuil1!$E$3</c:f>
              <c:strCache>
                <c:ptCount val="1"/>
                <c:pt idx="0">
                  <c:v>Li+int (µM)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[1]Feuil1!$D$4:$D$9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</c:numCache>
            </c:numRef>
          </c:xVal>
          <c:yVal>
            <c:numRef>
              <c:f>[1]Feuil1!$E$4:$E$9</c:f>
              <c:numCache>
                <c:formatCode>General</c:formatCode>
                <c:ptCount val="6"/>
                <c:pt idx="0">
                  <c:v>13.2</c:v>
                </c:pt>
                <c:pt idx="1">
                  <c:v>37.5</c:v>
                </c:pt>
                <c:pt idx="2">
                  <c:v>86.0</c:v>
                </c:pt>
                <c:pt idx="3">
                  <c:v>132.0</c:v>
                </c:pt>
                <c:pt idx="4">
                  <c:v>149.0</c:v>
                </c:pt>
                <c:pt idx="5">
                  <c:v>156.0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36024"/>
        <c:axId val="-2135633256"/>
      </c:scatterChart>
      <c:valAx>
        <c:axId val="-213563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35633256"/>
        <c:crosses val="autoZero"/>
        <c:crossBetween val="midCat"/>
      </c:valAx>
      <c:valAx>
        <c:axId val="-2135633256"/>
        <c:scaling>
          <c:orientation val="minMax"/>
          <c:max val="16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3563602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S1-S2'!$M$46</c:f>
              <c:strCache>
                <c:ptCount val="1"/>
                <c:pt idx="0">
                  <c:v>7dLi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'Tables S1-S2'!$N$48:$N$55</c:f>
                <c:numCache>
                  <c:formatCode>General</c:formatCode>
                  <c:ptCount val="8"/>
                  <c:pt idx="0">
                    <c:v>0.216349431330995</c:v>
                  </c:pt>
                  <c:pt idx="1">
                    <c:v>0.0798422550908978</c:v>
                  </c:pt>
                  <c:pt idx="2">
                    <c:v>0.05</c:v>
                  </c:pt>
                  <c:pt idx="3">
                    <c:v>0.31934349380879</c:v>
                  </c:pt>
                  <c:pt idx="4">
                    <c:v>0.0798422550908978</c:v>
                  </c:pt>
                  <c:pt idx="5">
                    <c:v>2.517154166158249</c:v>
                  </c:pt>
                  <c:pt idx="6">
                    <c:v>3.534755593498685</c:v>
                  </c:pt>
                  <c:pt idx="7">
                    <c:v>0.06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'Tables S1-S2'!$L$48:$L$55</c:f>
              <c:strCache>
                <c:ptCount val="8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300</c:v>
                </c:pt>
                <c:pt idx="5">
                  <c:v>900</c:v>
                </c:pt>
                <c:pt idx="6">
                  <c:v>3600</c:v>
                </c:pt>
                <c:pt idx="7">
                  <c:v>60 Cariporide</c:v>
                </c:pt>
              </c:strCache>
            </c:strRef>
          </c:cat>
          <c:val>
            <c:numRef>
              <c:f>'Tables S1-S2'!$M$48:$M$55</c:f>
              <c:numCache>
                <c:formatCode>0.00</c:formatCode>
                <c:ptCount val="8"/>
                <c:pt idx="0">
                  <c:v>1.57554785</c:v>
                </c:pt>
                <c:pt idx="1">
                  <c:v>1.4605998</c:v>
                </c:pt>
                <c:pt idx="2" formatCode="General">
                  <c:v>2.01</c:v>
                </c:pt>
                <c:pt idx="3">
                  <c:v>2.31184555</c:v>
                </c:pt>
                <c:pt idx="4">
                  <c:v>5.7116187</c:v>
                </c:pt>
                <c:pt idx="5">
                  <c:v>12.640273</c:v>
                </c:pt>
                <c:pt idx="6">
                  <c:v>15.055504</c:v>
                </c:pt>
                <c:pt idx="7">
                  <c:v>13.76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605592"/>
        <c:axId val="-2135602616"/>
      </c:barChart>
      <c:catAx>
        <c:axId val="-213560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02616"/>
        <c:crosses val="autoZero"/>
        <c:auto val="1"/>
        <c:lblAlgn val="ctr"/>
        <c:lblOffset val="100"/>
        <c:noMultiLvlLbl val="0"/>
      </c:catAx>
      <c:valAx>
        <c:axId val="-2135602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-21356055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'Tables S1-S2'!$O$46</c:f>
              <c:strCache>
                <c:ptCount val="1"/>
                <c:pt idx="0">
                  <c:v>Intracellular Li+ (µM)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'Tables S1-S2'!$L$47:$L$51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'Tables S1-S2'!$O$47:$O$51</c:f>
              <c:numCache>
                <c:formatCode>0</c:formatCode>
                <c:ptCount val="5"/>
                <c:pt idx="0" formatCode="General">
                  <c:v>0.0</c:v>
                </c:pt>
                <c:pt idx="1">
                  <c:v>22.0</c:v>
                </c:pt>
                <c:pt idx="2">
                  <c:v>27.0</c:v>
                </c:pt>
                <c:pt idx="3" formatCode="General">
                  <c:v>38.9</c:v>
                </c:pt>
                <c:pt idx="4" formatCode="General">
                  <c:v>42.9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78520"/>
        <c:axId val="-2135575752"/>
      </c:scatterChart>
      <c:valAx>
        <c:axId val="-2135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575752"/>
        <c:crosses val="autoZero"/>
        <c:crossBetween val="midCat"/>
      </c:valAx>
      <c:valAx>
        <c:axId val="-2135575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35578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7</a:t>
            </a:r>
            <a:r>
              <a:rPr lang="fr-FR">
                <a:latin typeface="Symbol" charset="2"/>
                <a:cs typeface="Symbol" charset="2"/>
              </a:rPr>
              <a:t>d</a:t>
            </a:r>
            <a:r>
              <a:rPr lang="fr-FR"/>
              <a:t>Li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S1-S2'!$N$69</c:f>
              <c:strCache>
                <c:ptCount val="1"/>
                <c:pt idx="0">
                  <c:v>7dLi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'Tables S1-S2'!$M$70:$M$73</c:f>
              <c:strCache>
                <c:ptCount val="4"/>
                <c:pt idx="0">
                  <c:v>NHE2</c:v>
                </c:pt>
                <c:pt idx="1">
                  <c:v>NHE3</c:v>
                </c:pt>
                <c:pt idx="2">
                  <c:v>NHE6</c:v>
                </c:pt>
                <c:pt idx="3">
                  <c:v>NHE7</c:v>
                </c:pt>
              </c:strCache>
            </c:strRef>
          </c:cat>
          <c:val>
            <c:numRef>
              <c:f>'Tables S1-S2'!$N$70:$N$73</c:f>
              <c:numCache>
                <c:formatCode>General</c:formatCode>
                <c:ptCount val="4"/>
                <c:pt idx="0">
                  <c:v>5.4</c:v>
                </c:pt>
                <c:pt idx="1">
                  <c:v>7.7</c:v>
                </c:pt>
                <c:pt idx="2">
                  <c:v>-0.4</c:v>
                </c:pt>
                <c:pt idx="3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547288"/>
        <c:axId val="-2135544248"/>
      </c:barChart>
      <c:catAx>
        <c:axId val="-2135547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35544248"/>
        <c:crosses val="autoZero"/>
        <c:auto val="1"/>
        <c:lblAlgn val="ctr"/>
        <c:lblOffset val="100"/>
        <c:noMultiLvlLbl val="0"/>
      </c:catAx>
      <c:valAx>
        <c:axId val="-2135544248"/>
        <c:scaling>
          <c:orientation val="minMax"/>
          <c:max val="15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3554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266698</xdr:colOff>
      <xdr:row>1</xdr:row>
      <xdr:rowOff>86782</xdr:rowOff>
    </xdr:from>
    <xdr:to>
      <xdr:col>30</xdr:col>
      <xdr:colOff>0</xdr:colOff>
      <xdr:row>25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143934</xdr:colOff>
      <xdr:row>1</xdr:row>
      <xdr:rowOff>97365</xdr:rowOff>
    </xdr:from>
    <xdr:to>
      <xdr:col>22</xdr:col>
      <xdr:colOff>237067</xdr:colOff>
      <xdr:row>24</xdr:row>
      <xdr:rowOff>101599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33866</xdr:colOff>
      <xdr:row>2</xdr:row>
      <xdr:rowOff>8467</xdr:rowOff>
    </xdr:from>
    <xdr:to>
      <xdr:col>36</xdr:col>
      <xdr:colOff>507999</xdr:colOff>
      <xdr:row>25</xdr:row>
      <xdr:rowOff>101600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787400</xdr:colOff>
      <xdr:row>40</xdr:row>
      <xdr:rowOff>31750</xdr:rowOff>
    </xdr:from>
    <xdr:to>
      <xdr:col>23</xdr:col>
      <xdr:colOff>383540</xdr:colOff>
      <xdr:row>54</xdr:row>
      <xdr:rowOff>133350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424180</xdr:colOff>
      <xdr:row>40</xdr:row>
      <xdr:rowOff>21590</xdr:rowOff>
    </xdr:from>
    <xdr:to>
      <xdr:col>28</xdr:col>
      <xdr:colOff>815340</xdr:colOff>
      <xdr:row>54</xdr:row>
      <xdr:rowOff>110490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190500</xdr:colOff>
      <xdr:row>75</xdr:row>
      <xdr:rowOff>171450</xdr:rowOff>
    </xdr:from>
    <xdr:to>
      <xdr:col>16</xdr:col>
      <xdr:colOff>304800</xdr:colOff>
      <xdr:row>90</xdr:row>
      <xdr:rowOff>158750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sheetDataSet>
      <sheetData sheetId="0">
        <row r="3">
          <cell r="E3" t="str">
            <v>Li+int (µM)</v>
          </cell>
        </row>
        <row r="4">
          <cell r="D4">
            <v>1</v>
          </cell>
          <cell r="E4">
            <v>13.2</v>
          </cell>
        </row>
        <row r="5">
          <cell r="D5">
            <v>3</v>
          </cell>
          <cell r="E5">
            <v>37.5</v>
          </cell>
        </row>
        <row r="6">
          <cell r="D6">
            <v>10</v>
          </cell>
          <cell r="E6">
            <v>86</v>
          </cell>
        </row>
        <row r="7">
          <cell r="D7">
            <v>30</v>
          </cell>
          <cell r="E7">
            <v>132</v>
          </cell>
        </row>
        <row r="8">
          <cell r="D8">
            <v>60</v>
          </cell>
          <cell r="E8">
            <v>149</v>
          </cell>
        </row>
        <row r="9">
          <cell r="D9">
            <v>90</v>
          </cell>
          <cell r="E9">
            <v>156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9"/>
  <sheetViews>
    <sheetView tabSelected="1" topLeftCell="L33" zoomScale="125" zoomScaleNormal="125" zoomScalePageLayoutView="125" workbookViewId="0">
      <selection activeCell="P48" sqref="P48"/>
    </sheetView>
  </sheetViews>
  <sheetFormatPr baseColWidth="10" defaultRowHeight="15" x14ac:dyDescent="0"/>
  <cols>
    <col min="1" max="1" width="23.6640625" customWidth="1"/>
    <col min="2" max="2" width="8.1640625" bestFit="1" customWidth="1"/>
    <col min="3" max="3" width="11.6640625" bestFit="1" customWidth="1"/>
    <col min="4" max="4" width="15.83203125" bestFit="1" customWidth="1"/>
    <col min="5" max="5" width="15.1640625" bestFit="1" customWidth="1"/>
    <col min="6" max="6" width="10.33203125" customWidth="1"/>
    <col min="7" max="7" width="7.83203125" customWidth="1"/>
    <col min="8" max="8" width="12.33203125" customWidth="1"/>
    <col min="9" max="9" width="9" customWidth="1"/>
    <col min="10" max="10" width="9.33203125" bestFit="1" customWidth="1"/>
    <col min="11" max="11" width="17.33203125" bestFit="1" customWidth="1"/>
    <col min="13" max="13" width="15.1640625" customWidth="1"/>
  </cols>
  <sheetData>
    <row r="2" spans="1:13">
      <c r="A2" t="s">
        <v>112</v>
      </c>
    </row>
    <row r="3" spans="1:13">
      <c r="A3" s="41"/>
      <c r="B3" s="41"/>
      <c r="C3" s="41"/>
      <c r="D3" s="41"/>
      <c r="E3" s="43"/>
      <c r="F3" s="43"/>
      <c r="G3" s="43"/>
      <c r="H3" s="43"/>
      <c r="I3" s="41"/>
      <c r="L3" s="75" t="s">
        <v>128</v>
      </c>
    </row>
    <row r="4" spans="1:13">
      <c r="A4" s="56" t="s">
        <v>108</v>
      </c>
      <c r="B4" s="57" t="s">
        <v>0</v>
      </c>
      <c r="C4" s="57" t="s">
        <v>64</v>
      </c>
      <c r="D4" s="56" t="s">
        <v>65</v>
      </c>
      <c r="E4" s="56" t="s">
        <v>107</v>
      </c>
      <c r="F4" s="58" t="s">
        <v>46</v>
      </c>
      <c r="G4" s="58" t="s">
        <v>47</v>
      </c>
      <c r="H4" s="58" t="s">
        <v>61</v>
      </c>
      <c r="I4" s="58" t="s">
        <v>48</v>
      </c>
      <c r="J4" s="59" t="s">
        <v>101</v>
      </c>
    </row>
    <row r="5" spans="1:13">
      <c r="A5" s="60"/>
      <c r="B5" s="61"/>
      <c r="C5" s="61"/>
      <c r="D5" s="60"/>
      <c r="E5" s="60"/>
      <c r="F5" s="62" t="s">
        <v>66</v>
      </c>
      <c r="G5" s="63" t="s">
        <v>49</v>
      </c>
      <c r="H5" s="63"/>
      <c r="I5" s="60"/>
      <c r="J5" s="64"/>
    </row>
    <row r="6" spans="1:13">
      <c r="A6" s="45"/>
      <c r="B6" s="47"/>
      <c r="C6" s="47"/>
      <c r="D6" s="44"/>
      <c r="E6" s="44"/>
      <c r="F6" s="43"/>
      <c r="G6" s="43"/>
      <c r="H6" s="43"/>
      <c r="I6" s="44"/>
    </row>
    <row r="7" spans="1:13">
      <c r="A7" s="43" t="s">
        <v>50</v>
      </c>
      <c r="B7" s="16" t="s">
        <v>63</v>
      </c>
      <c r="C7" s="47"/>
      <c r="D7" s="47">
        <v>15</v>
      </c>
      <c r="E7" s="44"/>
      <c r="F7" s="43"/>
      <c r="G7" s="46">
        <v>14.5738</v>
      </c>
      <c r="H7" s="46">
        <v>6.8498397000000003E-2</v>
      </c>
      <c r="I7" s="44"/>
      <c r="L7" t="s">
        <v>129</v>
      </c>
    </row>
    <row r="8" spans="1:13">
      <c r="A8" s="43" t="s">
        <v>67</v>
      </c>
      <c r="B8" s="16" t="s">
        <v>63</v>
      </c>
      <c r="C8" s="47"/>
      <c r="D8" s="44">
        <v>15</v>
      </c>
      <c r="E8" s="44"/>
      <c r="F8" s="43"/>
      <c r="G8" s="46">
        <v>14.672755</v>
      </c>
      <c r="H8" s="46">
        <v>9.8443262000000004E-2</v>
      </c>
      <c r="I8" s="44"/>
      <c r="L8" t="s">
        <v>116</v>
      </c>
      <c r="M8" t="s">
        <v>115</v>
      </c>
    </row>
    <row r="9" spans="1:13">
      <c r="A9" s="43"/>
      <c r="B9" s="47"/>
      <c r="C9" s="47"/>
      <c r="D9" s="44"/>
      <c r="E9" s="44"/>
      <c r="F9" s="43"/>
      <c r="G9" s="46"/>
      <c r="H9" s="46"/>
      <c r="I9" s="44"/>
      <c r="L9">
        <v>3</v>
      </c>
      <c r="M9" s="46">
        <v>5.8018121999999996</v>
      </c>
    </row>
    <row r="10" spans="1:13">
      <c r="A10" s="46" t="s">
        <v>51</v>
      </c>
      <c r="B10" s="16" t="s">
        <v>63</v>
      </c>
      <c r="C10" s="47">
        <v>37</v>
      </c>
      <c r="D10" s="45">
        <v>3</v>
      </c>
      <c r="E10" s="44">
        <v>60</v>
      </c>
      <c r="F10" s="42">
        <v>5.0720461095100866</v>
      </c>
      <c r="G10" s="46">
        <v>5.8018121999999996</v>
      </c>
      <c r="H10" s="46">
        <v>6.5687526999999996E-2</v>
      </c>
      <c r="I10" s="42">
        <v>-8.7719878000000016</v>
      </c>
      <c r="L10">
        <v>3</v>
      </c>
      <c r="M10" s="46">
        <v>5.8713394000000001</v>
      </c>
    </row>
    <row r="11" spans="1:13">
      <c r="A11" s="43" t="s">
        <v>57</v>
      </c>
      <c r="B11" s="16" t="s">
        <v>63</v>
      </c>
      <c r="C11" s="47">
        <v>37</v>
      </c>
      <c r="D11" s="45">
        <v>3</v>
      </c>
      <c r="E11" s="44">
        <v>60</v>
      </c>
      <c r="F11" s="43"/>
      <c r="G11" s="46">
        <v>5.8713394000000001</v>
      </c>
      <c r="H11" s="46">
        <v>6.9099764999999994E-2</v>
      </c>
      <c r="I11" s="42">
        <v>-8.7024606000000002</v>
      </c>
      <c r="L11">
        <v>10</v>
      </c>
      <c r="M11" s="46">
        <v>1.3822563000000001</v>
      </c>
    </row>
    <row r="12" spans="1:13">
      <c r="A12" s="46" t="s">
        <v>52</v>
      </c>
      <c r="B12" s="16" t="s">
        <v>63</v>
      </c>
      <c r="C12" s="47">
        <v>37</v>
      </c>
      <c r="D12" s="45">
        <v>10</v>
      </c>
      <c r="E12" s="44">
        <v>60</v>
      </c>
      <c r="F12" s="42">
        <v>25.360230547550433</v>
      </c>
      <c r="G12" s="46">
        <v>1.3822563000000001</v>
      </c>
      <c r="H12" s="46">
        <v>9.1192911000000001E-2</v>
      </c>
      <c r="I12" s="42">
        <v>-13.1915437</v>
      </c>
      <c r="L12">
        <v>30</v>
      </c>
      <c r="M12" s="46">
        <v>1.6487478</v>
      </c>
    </row>
    <row r="13" spans="1:13">
      <c r="A13" s="46" t="s">
        <v>53</v>
      </c>
      <c r="B13" s="16" t="s">
        <v>63</v>
      </c>
      <c r="C13" s="47">
        <v>37</v>
      </c>
      <c r="D13" s="45">
        <v>30</v>
      </c>
      <c r="E13" s="44">
        <v>60</v>
      </c>
      <c r="F13" s="42">
        <v>23.054755043227669</v>
      </c>
      <c r="G13" s="46">
        <v>1.6487478</v>
      </c>
      <c r="H13" s="46">
        <v>0.10976579</v>
      </c>
      <c r="I13" s="42">
        <v>-12.9250522</v>
      </c>
      <c r="L13">
        <v>60</v>
      </c>
      <c r="M13" s="46">
        <v>1.7462112999999999</v>
      </c>
    </row>
    <row r="14" spans="1:13">
      <c r="A14" s="46" t="s">
        <v>54</v>
      </c>
      <c r="B14" s="16" t="s">
        <v>63</v>
      </c>
      <c r="C14" s="47">
        <v>37</v>
      </c>
      <c r="D14" s="45">
        <v>60</v>
      </c>
      <c r="E14" s="44">
        <v>60</v>
      </c>
      <c r="F14" s="42">
        <v>23.631123919308358</v>
      </c>
      <c r="G14" s="46">
        <v>1.7462112999999999</v>
      </c>
      <c r="H14" s="46">
        <v>5.3995812999999997E-2</v>
      </c>
      <c r="I14" s="42">
        <v>-12.8275887</v>
      </c>
      <c r="L14">
        <v>120</v>
      </c>
      <c r="M14" s="46">
        <v>1.6108183</v>
      </c>
    </row>
    <row r="15" spans="1:13">
      <c r="A15" s="46" t="s">
        <v>55</v>
      </c>
      <c r="B15" s="16" t="s">
        <v>63</v>
      </c>
      <c r="C15" s="47">
        <v>37</v>
      </c>
      <c r="D15" s="45">
        <v>120</v>
      </c>
      <c r="E15" s="44">
        <v>60</v>
      </c>
      <c r="F15" s="42">
        <v>22.478386167146976</v>
      </c>
      <c r="G15" s="46">
        <v>1.6108183</v>
      </c>
      <c r="H15" s="46">
        <v>7.2143816999999999E-2</v>
      </c>
      <c r="I15" s="42">
        <v>-12.9629817</v>
      </c>
    </row>
    <row r="16" spans="1:13">
      <c r="A16" s="43"/>
      <c r="B16" s="47"/>
      <c r="C16" s="47"/>
      <c r="D16" s="44"/>
      <c r="E16" s="44"/>
      <c r="F16" s="43"/>
      <c r="G16" s="43"/>
      <c r="H16" s="43"/>
      <c r="I16" s="42"/>
      <c r="L16" t="s">
        <v>130</v>
      </c>
    </row>
    <row r="17" spans="1:16">
      <c r="A17" s="46" t="s">
        <v>80</v>
      </c>
      <c r="B17" s="16" t="s">
        <v>63</v>
      </c>
      <c r="C17" s="47">
        <v>37</v>
      </c>
      <c r="D17" s="44">
        <v>15</v>
      </c>
      <c r="E17" s="45">
        <v>0</v>
      </c>
      <c r="F17" s="42">
        <v>0.25936599423631124</v>
      </c>
      <c r="G17" s="43"/>
      <c r="H17" s="43"/>
      <c r="I17" s="42"/>
      <c r="M17" s="47" t="s">
        <v>116</v>
      </c>
      <c r="N17" s="47" t="s">
        <v>115</v>
      </c>
      <c r="O17" t="s">
        <v>117</v>
      </c>
    </row>
    <row r="18" spans="1:16">
      <c r="A18" s="46" t="s">
        <v>81</v>
      </c>
      <c r="B18" s="16" t="s">
        <v>63</v>
      </c>
      <c r="C18" s="47">
        <v>37</v>
      </c>
      <c r="D18" s="44">
        <v>15</v>
      </c>
      <c r="E18" s="45">
        <v>15</v>
      </c>
      <c r="F18" s="42">
        <v>22.103746397694522</v>
      </c>
      <c r="G18" s="46">
        <v>2.9093882</v>
      </c>
      <c r="H18" s="46">
        <v>9.5513274999999995E-2</v>
      </c>
      <c r="I18" s="42">
        <v>-11.6644118</v>
      </c>
      <c r="M18" s="47">
        <v>1</v>
      </c>
      <c r="N18" s="65">
        <f>AVERAGE(G31:G33)</f>
        <v>2.8851936999999999</v>
      </c>
      <c r="O18">
        <f>STDEV(G31:G33)</f>
        <v>0.20558049073297305</v>
      </c>
    </row>
    <row r="19" spans="1:16">
      <c r="A19" s="46" t="s">
        <v>82</v>
      </c>
      <c r="B19" s="16" t="s">
        <v>63</v>
      </c>
      <c r="C19" s="47">
        <v>37</v>
      </c>
      <c r="D19" s="44">
        <v>15</v>
      </c>
      <c r="E19" s="45">
        <v>30</v>
      </c>
      <c r="F19" s="42">
        <v>27.665706051873201</v>
      </c>
      <c r="G19" s="46">
        <v>1.8881707999999999</v>
      </c>
      <c r="H19" s="46">
        <v>0.10171569</v>
      </c>
      <c r="I19" s="42">
        <v>-12.685629200000001</v>
      </c>
      <c r="M19" s="47">
        <v>3</v>
      </c>
      <c r="N19" s="65">
        <f>AVERAGE(G34:G35)</f>
        <v>2.84392325</v>
      </c>
      <c r="O19">
        <f>STDEV(G34:G35)</f>
        <v>6.2496572195001189E-2</v>
      </c>
    </row>
    <row r="20" spans="1:16">
      <c r="A20" s="43" t="s">
        <v>58</v>
      </c>
      <c r="B20" s="16" t="s">
        <v>63</v>
      </c>
      <c r="C20" s="47">
        <v>37</v>
      </c>
      <c r="D20" s="44">
        <v>15</v>
      </c>
      <c r="E20" s="45">
        <v>30</v>
      </c>
      <c r="F20" s="43"/>
      <c r="G20" s="46">
        <v>1.7907394000000001</v>
      </c>
      <c r="H20" s="46">
        <v>6.7224977000000005E-2</v>
      </c>
      <c r="I20" s="42">
        <v>-12.783060600000001</v>
      </c>
      <c r="M20" s="47">
        <v>10</v>
      </c>
      <c r="N20" s="65">
        <f>AVERAGE(G36:G37)</f>
        <v>1.9583568000000002</v>
      </c>
      <c r="O20">
        <f>STDEV(G36:G37)</f>
        <v>0.22408426027836056</v>
      </c>
    </row>
    <row r="21" spans="1:16">
      <c r="A21" s="46" t="s">
        <v>83</v>
      </c>
      <c r="B21" s="16" t="s">
        <v>63</v>
      </c>
      <c r="C21" s="47">
        <v>37</v>
      </c>
      <c r="D21" s="44">
        <v>15</v>
      </c>
      <c r="E21" s="45">
        <v>45</v>
      </c>
      <c r="F21" s="42">
        <v>38.904899135446684</v>
      </c>
      <c r="G21" s="46">
        <v>2.0088313000000002</v>
      </c>
      <c r="H21" s="46">
        <v>5.4351951000000003E-2</v>
      </c>
      <c r="I21" s="42">
        <v>-12.5649687</v>
      </c>
      <c r="M21" s="47">
        <v>30</v>
      </c>
      <c r="N21" s="65">
        <f>AVERAGE(G38:G39)</f>
        <v>1.5909428000000001</v>
      </c>
      <c r="O21">
        <f>STDEV(G38:G39)</f>
        <v>0.16330291700248351</v>
      </c>
    </row>
    <row r="22" spans="1:16">
      <c r="A22" s="43" t="s">
        <v>59</v>
      </c>
      <c r="B22" s="16" t="s">
        <v>63</v>
      </c>
      <c r="C22" s="47">
        <v>37</v>
      </c>
      <c r="D22" s="44">
        <v>15</v>
      </c>
      <c r="E22" s="45">
        <v>45</v>
      </c>
      <c r="F22" s="43"/>
      <c r="G22" s="46">
        <v>1.6160378</v>
      </c>
      <c r="H22" s="46">
        <v>9.3366743000000002E-2</v>
      </c>
      <c r="I22" s="42">
        <v>-12.957762200000001</v>
      </c>
      <c r="M22" s="47">
        <v>60</v>
      </c>
      <c r="N22" s="65">
        <f>AVERAGE(G38:G40)</f>
        <v>1.4492076333333335</v>
      </c>
      <c r="O22">
        <f>STDEV(G38:G40)</f>
        <v>0.2712941093367911</v>
      </c>
    </row>
    <row r="23" spans="1:16">
      <c r="A23" s="46" t="s">
        <v>84</v>
      </c>
      <c r="B23" s="16" t="s">
        <v>63</v>
      </c>
      <c r="C23" s="47">
        <v>37</v>
      </c>
      <c r="D23" s="44">
        <v>15</v>
      </c>
      <c r="E23" s="45">
        <v>60</v>
      </c>
      <c r="F23" s="42">
        <v>42.939481268011527</v>
      </c>
      <c r="G23" s="46">
        <v>3.3176831999999998</v>
      </c>
      <c r="H23" s="46">
        <v>6.0602754000000002E-2</v>
      </c>
      <c r="I23" s="42">
        <v>-11.256116800000001</v>
      </c>
      <c r="M23" s="47">
        <v>90</v>
      </c>
      <c r="N23" s="65">
        <f>AVERAGE(G43:G46)</f>
        <v>1.092503615</v>
      </c>
      <c r="O23">
        <f>STDEV(G43:G46)</f>
        <v>0.23439392396309347</v>
      </c>
    </row>
    <row r="24" spans="1:16">
      <c r="A24" s="43" t="s">
        <v>60</v>
      </c>
      <c r="B24" s="16" t="s">
        <v>63</v>
      </c>
      <c r="C24" s="47">
        <v>37</v>
      </c>
      <c r="D24" s="44">
        <v>15</v>
      </c>
      <c r="E24" s="45">
        <v>60</v>
      </c>
      <c r="F24" s="43"/>
      <c r="G24" s="46">
        <v>2.7542152</v>
      </c>
      <c r="H24" s="46">
        <v>0.1201137</v>
      </c>
      <c r="I24" s="42">
        <v>-11.819584800000001</v>
      </c>
    </row>
    <row r="25" spans="1:16">
      <c r="A25" s="46" t="s">
        <v>85</v>
      </c>
      <c r="B25" s="16" t="s">
        <v>63</v>
      </c>
      <c r="C25" s="47">
        <v>37</v>
      </c>
      <c r="D25" s="44">
        <v>15</v>
      </c>
      <c r="E25" s="45" t="s">
        <v>62</v>
      </c>
      <c r="F25" s="42">
        <v>4.0345821325648421</v>
      </c>
      <c r="G25" s="46">
        <v>13.763681</v>
      </c>
      <c r="H25" s="46">
        <v>6.1186800999999999E-2</v>
      </c>
      <c r="I25" s="42">
        <v>-0.81011900000000026</v>
      </c>
    </row>
    <row r="26" spans="1:16">
      <c r="H26" s="55"/>
      <c r="L26" t="s">
        <v>118</v>
      </c>
      <c r="M26" t="s">
        <v>119</v>
      </c>
    </row>
    <row r="27" spans="1:16">
      <c r="A27" s="45"/>
      <c r="B27" s="52"/>
      <c r="C27" s="52"/>
      <c r="D27" s="51"/>
      <c r="F27" s="51"/>
      <c r="G27" s="51"/>
      <c r="H27" s="51"/>
      <c r="I27" s="52"/>
      <c r="J27" s="50"/>
      <c r="L27">
        <v>1</v>
      </c>
      <c r="M27" s="53">
        <v>13.2</v>
      </c>
    </row>
    <row r="28" spans="1:16">
      <c r="A28" s="51" t="s">
        <v>50</v>
      </c>
      <c r="B28" t="s">
        <v>102</v>
      </c>
      <c r="C28" s="52"/>
      <c r="D28" s="47">
        <v>15</v>
      </c>
      <c r="F28" s="52"/>
      <c r="G28" s="44">
        <v>15.35</v>
      </c>
      <c r="H28" s="43">
        <v>2.7E-2</v>
      </c>
      <c r="I28" s="44"/>
      <c r="J28" s="50"/>
      <c r="L28">
        <v>3</v>
      </c>
      <c r="M28" s="53">
        <v>37.5</v>
      </c>
    </row>
    <row r="29" spans="1:16">
      <c r="A29" s="52" t="s">
        <v>109</v>
      </c>
      <c r="B29" t="s">
        <v>102</v>
      </c>
      <c r="C29" s="52"/>
      <c r="D29" s="44">
        <v>15</v>
      </c>
      <c r="F29" s="52"/>
      <c r="G29" s="46">
        <v>15.343505</v>
      </c>
      <c r="H29" s="46">
        <v>2.7254321000000001E-2</v>
      </c>
      <c r="I29" s="44"/>
      <c r="J29" s="50"/>
      <c r="L29">
        <v>10</v>
      </c>
      <c r="M29" s="53">
        <v>86</v>
      </c>
    </row>
    <row r="30" spans="1:16">
      <c r="A30" s="52"/>
      <c r="B30" s="52"/>
      <c r="C30" s="52"/>
      <c r="D30" s="52"/>
      <c r="F30" s="52"/>
      <c r="G30" s="44"/>
      <c r="H30" s="43"/>
      <c r="I30" s="44"/>
      <c r="J30" s="50"/>
      <c r="L30">
        <v>30</v>
      </c>
      <c r="M30" s="53">
        <v>132</v>
      </c>
    </row>
    <row r="31" spans="1:16">
      <c r="A31" s="52" t="s">
        <v>86</v>
      </c>
      <c r="B31" t="s">
        <v>102</v>
      </c>
      <c r="C31" s="47">
        <v>37</v>
      </c>
      <c r="D31" s="49">
        <v>1</v>
      </c>
      <c r="E31" s="47">
        <v>60</v>
      </c>
      <c r="F31" s="53">
        <v>11.527377521613834</v>
      </c>
      <c r="G31" s="46">
        <v>3.1217801000000001</v>
      </c>
      <c r="H31" s="46">
        <v>2.8243509999999999E-2</v>
      </c>
      <c r="I31" s="42">
        <v>-12.23</v>
      </c>
      <c r="J31" s="52">
        <v>1</v>
      </c>
      <c r="L31">
        <v>60</v>
      </c>
      <c r="M31" s="53">
        <v>149</v>
      </c>
      <c r="P31" s="55"/>
    </row>
    <row r="32" spans="1:16">
      <c r="A32" s="52" t="s">
        <v>87</v>
      </c>
      <c r="B32" t="s">
        <v>102</v>
      </c>
      <c r="C32" s="47">
        <v>37</v>
      </c>
      <c r="D32" s="49">
        <v>1</v>
      </c>
      <c r="E32" s="47">
        <v>60</v>
      </c>
      <c r="F32" s="53">
        <v>14.409221902017292</v>
      </c>
      <c r="G32" s="46">
        <v>2.7837377999999999</v>
      </c>
      <c r="H32" s="46">
        <v>1.8495884000000001E-2</v>
      </c>
      <c r="I32" s="42">
        <v>-12.57</v>
      </c>
      <c r="J32" s="52">
        <v>2</v>
      </c>
      <c r="L32">
        <v>90</v>
      </c>
      <c r="M32" s="53">
        <v>156</v>
      </c>
      <c r="P32" s="55"/>
    </row>
    <row r="33" spans="1:16">
      <c r="A33" s="52" t="s">
        <v>103</v>
      </c>
      <c r="B33" t="s">
        <v>102</v>
      </c>
      <c r="C33" s="47">
        <v>37</v>
      </c>
      <c r="D33" s="49">
        <v>1</v>
      </c>
      <c r="E33" s="47">
        <v>60</v>
      </c>
      <c r="F33" s="53">
        <v>14.409221902017292</v>
      </c>
      <c r="G33" s="46">
        <v>2.7500632</v>
      </c>
      <c r="H33" s="46">
        <v>2.1013154999999999E-2</v>
      </c>
      <c r="I33" s="42">
        <v>-12.5999368</v>
      </c>
      <c r="P33" s="55"/>
    </row>
    <row r="34" spans="1:16">
      <c r="A34" s="52" t="s">
        <v>88</v>
      </c>
      <c r="B34" t="s">
        <v>102</v>
      </c>
      <c r="C34" s="47">
        <v>37</v>
      </c>
      <c r="D34" s="49">
        <v>3</v>
      </c>
      <c r="E34" s="47">
        <v>60</v>
      </c>
      <c r="F34" s="53">
        <v>36.31123919308358</v>
      </c>
      <c r="G34" s="46">
        <v>2.888115</v>
      </c>
      <c r="H34" s="46">
        <v>2.5404297999999999E-2</v>
      </c>
      <c r="I34" s="42">
        <v>-12.459999999999999</v>
      </c>
      <c r="J34" s="52">
        <v>3</v>
      </c>
      <c r="P34" s="55"/>
    </row>
    <row r="35" spans="1:16">
      <c r="A35" s="52" t="s">
        <v>89</v>
      </c>
      <c r="B35" t="s">
        <v>102</v>
      </c>
      <c r="C35" s="47">
        <v>37</v>
      </c>
      <c r="D35" s="49">
        <v>3</v>
      </c>
      <c r="E35" s="47">
        <v>60</v>
      </c>
      <c r="F35" s="53">
        <v>39.193083573487023</v>
      </c>
      <c r="G35" s="46">
        <v>2.7997315</v>
      </c>
      <c r="H35" s="46">
        <v>2.6790846E-2</v>
      </c>
      <c r="I35" s="42">
        <v>-12.55</v>
      </c>
      <c r="J35" s="52">
        <v>4</v>
      </c>
      <c r="P35" s="55"/>
    </row>
    <row r="36" spans="1:16">
      <c r="A36" s="52" t="s">
        <v>90</v>
      </c>
      <c r="B36" t="s">
        <v>102</v>
      </c>
      <c r="C36" s="47">
        <v>37</v>
      </c>
      <c r="D36" s="49">
        <v>10</v>
      </c>
      <c r="E36" s="47">
        <v>60</v>
      </c>
      <c r="F36" s="53">
        <v>100.28818443804036</v>
      </c>
      <c r="G36" s="46">
        <v>1.7999053</v>
      </c>
      <c r="H36" s="46">
        <v>2.4451949000000001E-2</v>
      </c>
      <c r="I36" s="42">
        <v>-13.549999999999999</v>
      </c>
      <c r="J36" s="52">
        <v>5</v>
      </c>
      <c r="P36" s="55"/>
    </row>
    <row r="37" spans="1:16">
      <c r="A37" s="52" t="s">
        <v>91</v>
      </c>
      <c r="B37" t="s">
        <v>102</v>
      </c>
      <c r="C37" s="47">
        <v>37</v>
      </c>
      <c r="D37" s="49">
        <v>10</v>
      </c>
      <c r="E37" s="47">
        <v>60</v>
      </c>
      <c r="F37" s="53">
        <v>71.469740634005774</v>
      </c>
      <c r="G37" s="46">
        <v>2.1168083000000002</v>
      </c>
      <c r="H37" s="46">
        <v>2.6225748E-2</v>
      </c>
      <c r="I37" s="42">
        <v>-13.23</v>
      </c>
      <c r="J37" s="52">
        <v>6</v>
      </c>
    </row>
    <row r="38" spans="1:16">
      <c r="A38" s="52" t="s">
        <v>92</v>
      </c>
      <c r="B38" t="s">
        <v>102</v>
      </c>
      <c r="C38" s="47">
        <v>37</v>
      </c>
      <c r="D38" s="49">
        <v>30</v>
      </c>
      <c r="E38" s="47">
        <v>60</v>
      </c>
      <c r="F38" s="53">
        <v>162.53602305475505</v>
      </c>
      <c r="G38" s="46">
        <v>1.4754702</v>
      </c>
      <c r="H38" s="46">
        <v>3.0864806000000002E-2</v>
      </c>
      <c r="I38" s="42">
        <v>-13.87</v>
      </c>
      <c r="J38" s="52">
        <v>7</v>
      </c>
    </row>
    <row r="39" spans="1:16">
      <c r="A39" s="52" t="s">
        <v>93</v>
      </c>
      <c r="B39" t="s">
        <v>102</v>
      </c>
      <c r="C39" s="47">
        <v>37</v>
      </c>
      <c r="D39" s="49">
        <v>30</v>
      </c>
      <c r="E39" s="47">
        <v>60</v>
      </c>
      <c r="F39" s="53">
        <v>102.01729106628243</v>
      </c>
      <c r="G39" s="46">
        <v>1.7064154</v>
      </c>
      <c r="H39" s="46">
        <v>2.4577755E-2</v>
      </c>
      <c r="I39" s="42">
        <v>-13.64</v>
      </c>
      <c r="J39" s="52">
        <v>8</v>
      </c>
      <c r="L39" s="75" t="s">
        <v>131</v>
      </c>
    </row>
    <row r="40" spans="1:16">
      <c r="A40" s="52" t="s">
        <v>94</v>
      </c>
      <c r="B40" t="s">
        <v>102</v>
      </c>
      <c r="C40" s="47">
        <v>37</v>
      </c>
      <c r="D40" s="49">
        <v>60</v>
      </c>
      <c r="E40" s="47">
        <v>60</v>
      </c>
      <c r="F40" s="53">
        <v>152.16138328530261</v>
      </c>
      <c r="G40" s="46">
        <v>1.1657373</v>
      </c>
      <c r="H40" s="46">
        <v>2.9054336E-2</v>
      </c>
      <c r="I40" s="42">
        <v>-14.18</v>
      </c>
      <c r="J40" s="52">
        <v>9</v>
      </c>
    </row>
    <row r="41" spans="1:16">
      <c r="A41" s="52" t="s">
        <v>104</v>
      </c>
      <c r="B41" t="s">
        <v>102</v>
      </c>
      <c r="C41" s="47">
        <v>37</v>
      </c>
      <c r="D41" s="49">
        <v>60</v>
      </c>
      <c r="E41" s="47">
        <v>60</v>
      </c>
      <c r="F41" s="53">
        <v>152.16138328530261</v>
      </c>
      <c r="G41" s="46">
        <v>1.3360262999999999</v>
      </c>
      <c r="H41" s="46">
        <v>2.0367962E-2</v>
      </c>
      <c r="I41" s="42">
        <v>-14.013973699999999</v>
      </c>
      <c r="J41" s="47"/>
    </row>
    <row r="42" spans="1:16">
      <c r="A42" s="52" t="s">
        <v>95</v>
      </c>
      <c r="B42" t="s">
        <v>102</v>
      </c>
      <c r="C42" s="47">
        <v>37</v>
      </c>
      <c r="D42" s="49">
        <v>60</v>
      </c>
      <c r="E42" s="54">
        <v>60</v>
      </c>
      <c r="F42" s="53">
        <v>141.78674351585016</v>
      </c>
      <c r="G42" s="46">
        <v>1.4904533</v>
      </c>
      <c r="H42" s="46">
        <v>2.6544354999999999E-2</v>
      </c>
      <c r="I42" s="42">
        <v>-13.86</v>
      </c>
      <c r="J42" s="52">
        <v>10</v>
      </c>
    </row>
    <row r="43" spans="1:16">
      <c r="A43" s="52" t="s">
        <v>96</v>
      </c>
      <c r="B43" t="s">
        <v>102</v>
      </c>
      <c r="C43" s="47">
        <v>37</v>
      </c>
      <c r="D43" s="49">
        <v>90</v>
      </c>
      <c r="E43" s="54">
        <v>60</v>
      </c>
      <c r="F43" s="53">
        <v>155.04322766570604</v>
      </c>
      <c r="G43" s="46">
        <v>0.78673205999999996</v>
      </c>
      <c r="H43" s="46">
        <v>3.2021918000000003E-2</v>
      </c>
      <c r="I43" s="42">
        <v>-14.559999999999999</v>
      </c>
      <c r="J43" s="52">
        <v>11</v>
      </c>
    </row>
    <row r="44" spans="1:16">
      <c r="A44" s="52" t="s">
        <v>105</v>
      </c>
      <c r="B44" t="s">
        <v>102</v>
      </c>
      <c r="C44" s="47">
        <v>37</v>
      </c>
      <c r="D44" s="49">
        <v>90</v>
      </c>
      <c r="E44" s="54">
        <v>60</v>
      </c>
      <c r="F44" s="53">
        <v>155.04322766570604</v>
      </c>
      <c r="G44" s="46">
        <v>1.2969666</v>
      </c>
      <c r="H44" s="46">
        <v>3.0558908999999999E-2</v>
      </c>
      <c r="I44" s="42">
        <v>-14.0530334</v>
      </c>
      <c r="J44" s="52"/>
    </row>
    <row r="45" spans="1:16">
      <c r="A45" s="52" t="s">
        <v>97</v>
      </c>
      <c r="B45" t="s">
        <v>102</v>
      </c>
      <c r="C45" s="47">
        <v>37</v>
      </c>
      <c r="D45" s="49">
        <v>90</v>
      </c>
      <c r="E45" s="54">
        <v>60</v>
      </c>
      <c r="F45" s="53">
        <v>156.77233429394809</v>
      </c>
      <c r="G45" s="46">
        <v>1.0327303999999999</v>
      </c>
      <c r="H45" s="46">
        <v>3.0690654000000001E-2</v>
      </c>
      <c r="I45" s="42">
        <v>-14.32</v>
      </c>
      <c r="J45" s="52">
        <v>12</v>
      </c>
    </row>
    <row r="46" spans="1:16" ht="16">
      <c r="A46" s="52" t="s">
        <v>106</v>
      </c>
      <c r="B46" t="s">
        <v>102</v>
      </c>
      <c r="C46" s="47">
        <v>37</v>
      </c>
      <c r="D46" s="49">
        <v>90</v>
      </c>
      <c r="E46" s="54">
        <v>60</v>
      </c>
      <c r="F46" s="53">
        <v>156.77233429394809</v>
      </c>
      <c r="G46" s="46">
        <v>1.2535854</v>
      </c>
      <c r="H46" s="46">
        <v>2.2554448000000001E-2</v>
      </c>
      <c r="I46" s="42">
        <v>-14.096414599999999</v>
      </c>
      <c r="J46" s="47"/>
      <c r="L46" t="s">
        <v>113</v>
      </c>
      <c r="M46" t="s">
        <v>114</v>
      </c>
      <c r="O46" t="s">
        <v>121</v>
      </c>
    </row>
    <row r="47" spans="1:16">
      <c r="A47" s="50"/>
      <c r="C47" s="50"/>
      <c r="D47" s="50"/>
      <c r="F47" s="50"/>
      <c r="G47" s="44"/>
      <c r="H47" s="43"/>
      <c r="I47" s="42"/>
      <c r="J47" s="50"/>
      <c r="L47" s="67">
        <v>0</v>
      </c>
      <c r="M47" s="67"/>
      <c r="N47" s="66"/>
      <c r="O47" s="66">
        <v>0</v>
      </c>
    </row>
    <row r="48" spans="1:16">
      <c r="A48" s="52" t="s">
        <v>98</v>
      </c>
      <c r="B48" t="s">
        <v>102</v>
      </c>
      <c r="C48" s="47">
        <v>37</v>
      </c>
      <c r="D48" s="53">
        <v>15</v>
      </c>
      <c r="E48" s="48">
        <v>15</v>
      </c>
      <c r="F48" s="53">
        <v>65.994236311239206</v>
      </c>
      <c r="G48" s="46">
        <v>1.4225657</v>
      </c>
      <c r="H48" s="46">
        <v>2.3813685000000001E-2</v>
      </c>
      <c r="I48" s="42">
        <v>-13.93</v>
      </c>
      <c r="J48" s="52" t="s">
        <v>68</v>
      </c>
      <c r="L48" s="67">
        <v>15</v>
      </c>
      <c r="M48" s="68">
        <f>AVERAGE(G48:G49)</f>
        <v>1.57554785</v>
      </c>
      <c r="N48" s="66">
        <f>STDEV(G48:G49)</f>
        <v>0.21634943133099507</v>
      </c>
      <c r="O48" s="69">
        <v>22</v>
      </c>
    </row>
    <row r="49" spans="1:15">
      <c r="A49" s="52" t="s">
        <v>99</v>
      </c>
      <c r="B49" t="s">
        <v>102</v>
      </c>
      <c r="C49" s="47">
        <v>37</v>
      </c>
      <c r="D49" s="53">
        <v>15</v>
      </c>
      <c r="E49" s="48">
        <v>15</v>
      </c>
      <c r="F49" s="53">
        <v>67.146974063400577</v>
      </c>
      <c r="G49" s="46">
        <v>1.7285299999999999</v>
      </c>
      <c r="H49" s="46">
        <v>3.1632693000000003E-2</v>
      </c>
      <c r="I49" s="42">
        <v>-13.62</v>
      </c>
      <c r="J49" s="52" t="s">
        <v>69</v>
      </c>
      <c r="L49" s="67">
        <v>30</v>
      </c>
      <c r="M49" s="68">
        <f>AVERAGE(G51:G52)</f>
        <v>1.4605998</v>
      </c>
      <c r="N49" s="66">
        <f>STDEV(G51:G52)</f>
        <v>7.9842255090897804E-2</v>
      </c>
      <c r="O49" s="69">
        <v>27</v>
      </c>
    </row>
    <row r="50" spans="1:15">
      <c r="A50" s="52" t="s">
        <v>110</v>
      </c>
      <c r="B50" t="s">
        <v>102</v>
      </c>
      <c r="C50" s="47">
        <v>37</v>
      </c>
      <c r="D50" s="53">
        <v>15</v>
      </c>
      <c r="E50" s="48">
        <v>15</v>
      </c>
      <c r="F50" s="53">
        <v>67.146974063400577</v>
      </c>
      <c r="G50" s="46">
        <v>2.0735014000000001</v>
      </c>
      <c r="H50" s="46">
        <v>2.2834185999999999E-2</v>
      </c>
      <c r="I50" s="42">
        <v>-13.2764986</v>
      </c>
      <c r="L50" s="67">
        <v>45</v>
      </c>
      <c r="M50" s="67">
        <v>2.0099999999999998</v>
      </c>
      <c r="N50" s="66">
        <v>0.05</v>
      </c>
      <c r="O50" s="66">
        <v>38.9</v>
      </c>
    </row>
    <row r="51" spans="1:15">
      <c r="A51" s="52" t="s">
        <v>100</v>
      </c>
      <c r="B51" t="s">
        <v>102</v>
      </c>
      <c r="C51" s="47">
        <v>37</v>
      </c>
      <c r="D51" s="53">
        <v>15</v>
      </c>
      <c r="E51" s="48">
        <v>30</v>
      </c>
      <c r="F51" s="53">
        <v>139.76945244956772</v>
      </c>
      <c r="G51" s="46">
        <v>1.4041428</v>
      </c>
      <c r="H51" s="46">
        <v>2.6511415E-2</v>
      </c>
      <c r="I51" s="42">
        <v>-13.95</v>
      </c>
      <c r="J51" s="52" t="s">
        <v>70</v>
      </c>
      <c r="L51" s="67">
        <v>60</v>
      </c>
      <c r="M51" s="70">
        <f>AVERAGE(G53,I83)</f>
        <v>2.3118455500000001</v>
      </c>
      <c r="N51" s="66">
        <f>STDEV(G53,I83)</f>
        <v>0.31934349380879035</v>
      </c>
      <c r="O51" s="66">
        <v>42.9</v>
      </c>
    </row>
    <row r="52" spans="1:15">
      <c r="A52" s="52" t="s">
        <v>71</v>
      </c>
      <c r="B52" t="s">
        <v>102</v>
      </c>
      <c r="C52" s="47">
        <v>37</v>
      </c>
      <c r="D52" s="53">
        <v>15</v>
      </c>
      <c r="E52" s="48">
        <v>30</v>
      </c>
      <c r="F52" s="53">
        <v>113.54466858789625</v>
      </c>
      <c r="G52" s="46">
        <v>1.5170568</v>
      </c>
      <c r="H52" s="46">
        <v>2.5019215000000001E-2</v>
      </c>
      <c r="I52" s="42">
        <v>-13.83</v>
      </c>
      <c r="J52" s="52" t="s">
        <v>72</v>
      </c>
      <c r="L52" s="71">
        <v>300</v>
      </c>
      <c r="M52" s="72">
        <f>AVERAGE(G54,I84,I82)</f>
        <v>5.7116186999999998</v>
      </c>
      <c r="N52" s="73">
        <f>STDEV(G51:G52)</f>
        <v>7.9842255090897804E-2</v>
      </c>
      <c r="O52" s="73">
        <v>629</v>
      </c>
    </row>
    <row r="53" spans="1:15">
      <c r="A53" s="52" t="s">
        <v>56</v>
      </c>
      <c r="B53" t="s">
        <v>102</v>
      </c>
      <c r="C53" s="47">
        <v>37</v>
      </c>
      <c r="D53" s="53">
        <v>15</v>
      </c>
      <c r="E53" s="48">
        <v>60</v>
      </c>
      <c r="F53" s="53">
        <v>228.81844380403459</v>
      </c>
      <c r="G53" s="46">
        <v>2.5376555000000001</v>
      </c>
      <c r="H53" s="46">
        <v>1.9569666999999999E-2</v>
      </c>
      <c r="I53" s="42">
        <v>-12.809999999999999</v>
      </c>
      <c r="J53" s="52" t="s">
        <v>73</v>
      </c>
      <c r="L53" s="71">
        <v>900</v>
      </c>
      <c r="M53" s="72">
        <v>12.640273000000001</v>
      </c>
      <c r="N53" s="73">
        <f>STDEV(G54,I84,I82)</f>
        <v>2.5171541661582495</v>
      </c>
      <c r="O53" s="73">
        <v>675</v>
      </c>
    </row>
    <row r="54" spans="1:15">
      <c r="A54" s="52" t="s">
        <v>74</v>
      </c>
      <c r="B54" t="s">
        <v>102</v>
      </c>
      <c r="C54" s="47">
        <v>37</v>
      </c>
      <c r="D54" s="53">
        <v>15</v>
      </c>
      <c r="E54" s="48">
        <v>300</v>
      </c>
      <c r="F54" s="53">
        <v>628.53025936599431</v>
      </c>
      <c r="G54" s="46">
        <v>7.5365548000000002</v>
      </c>
      <c r="H54" s="46">
        <v>3.6686991000000002E-2</v>
      </c>
      <c r="I54" s="42">
        <v>-7.81</v>
      </c>
      <c r="J54" s="52" t="s">
        <v>75</v>
      </c>
      <c r="L54" s="71">
        <v>3600</v>
      </c>
      <c r="M54" s="74">
        <f>AVERAGE(G56:G57)</f>
        <v>15.055503999999999</v>
      </c>
      <c r="N54" s="73">
        <f>STDEV(G53:G54)</f>
        <v>3.5347555934986854</v>
      </c>
      <c r="O54" s="73">
        <v>398</v>
      </c>
    </row>
    <row r="55" spans="1:15">
      <c r="A55" s="52" t="s">
        <v>76</v>
      </c>
      <c r="B55" t="s">
        <v>102</v>
      </c>
      <c r="C55" s="47">
        <v>37</v>
      </c>
      <c r="D55" s="53">
        <v>15</v>
      </c>
      <c r="E55" s="48">
        <v>1500</v>
      </c>
      <c r="F55" s="53">
        <v>674.63976945244951</v>
      </c>
      <c r="G55" s="46">
        <v>12.640273000000001</v>
      </c>
      <c r="H55" s="46">
        <v>2.8433271999999999E-2</v>
      </c>
      <c r="I55" s="42">
        <v>-2.7099999999999991</v>
      </c>
      <c r="J55" s="52" t="s">
        <v>77</v>
      </c>
      <c r="L55" s="67" t="s">
        <v>120</v>
      </c>
      <c r="M55" s="70">
        <v>13.76</v>
      </c>
      <c r="N55" s="66">
        <v>0.06</v>
      </c>
      <c r="O55" s="66">
        <v>4</v>
      </c>
    </row>
    <row r="56" spans="1:15">
      <c r="A56" s="52" t="s">
        <v>78</v>
      </c>
      <c r="B56" t="s">
        <v>102</v>
      </c>
      <c r="C56" s="47">
        <v>37</v>
      </c>
      <c r="D56" s="53">
        <v>15</v>
      </c>
      <c r="E56" s="48">
        <v>3600</v>
      </c>
      <c r="F56" s="53">
        <v>397.98270893371756</v>
      </c>
      <c r="G56" s="46">
        <v>15.129536999999999</v>
      </c>
      <c r="H56" s="46">
        <v>2.3097497000000002E-2</v>
      </c>
      <c r="I56" s="42">
        <v>-0.21999999999999886</v>
      </c>
      <c r="J56" s="52" t="s">
        <v>79</v>
      </c>
    </row>
    <row r="57" spans="1:15">
      <c r="A57" s="52" t="s">
        <v>111</v>
      </c>
      <c r="B57" t="s">
        <v>102</v>
      </c>
      <c r="C57" s="47">
        <v>37</v>
      </c>
      <c r="D57" s="53">
        <v>15</v>
      </c>
      <c r="E57" s="48">
        <v>3600</v>
      </c>
      <c r="F57" s="53">
        <v>397.98270893371756</v>
      </c>
      <c r="G57" s="46">
        <v>14.981471000000001</v>
      </c>
      <c r="H57" s="46">
        <v>2.1293106999999999E-2</v>
      </c>
      <c r="I57" s="42">
        <v>-0.36852899999999877</v>
      </c>
    </row>
    <row r="58" spans="1:15">
      <c r="A58" s="64"/>
      <c r="B58" s="64"/>
      <c r="C58" s="61"/>
      <c r="D58" s="64"/>
      <c r="E58" s="64"/>
      <c r="F58" s="64"/>
      <c r="G58" s="64"/>
      <c r="H58" s="64"/>
      <c r="I58" s="64"/>
      <c r="J58" s="64"/>
    </row>
    <row r="59" spans="1:15">
      <c r="C59" s="47"/>
    </row>
    <row r="61" spans="1:15">
      <c r="A61" t="s">
        <v>41</v>
      </c>
    </row>
    <row r="62" spans="1:15">
      <c r="A62" t="s">
        <v>42</v>
      </c>
    </row>
    <row r="63" spans="1:15" ht="16" thickBot="1"/>
    <row r="64" spans="1:15" s="2" customFormat="1">
      <c r="A64" s="33"/>
      <c r="B64" s="34"/>
      <c r="C64" s="14"/>
      <c r="D64" s="34"/>
      <c r="E64" s="34"/>
      <c r="F64" s="34"/>
      <c r="G64" s="34"/>
      <c r="H64" s="34"/>
      <c r="I64" s="34"/>
      <c r="J64" s="34"/>
      <c r="K64" s="14" t="s">
        <v>29</v>
      </c>
      <c r="L64" s="1"/>
    </row>
    <row r="65" spans="1:14" s="3" customFormat="1" ht="14">
      <c r="A65" s="12" t="s">
        <v>18</v>
      </c>
      <c r="B65" s="12" t="s">
        <v>0</v>
      </c>
      <c r="C65" s="12" t="s">
        <v>19</v>
      </c>
      <c r="D65" s="12" t="s">
        <v>24</v>
      </c>
      <c r="E65" s="12" t="s">
        <v>26</v>
      </c>
      <c r="F65" s="12" t="s">
        <v>20</v>
      </c>
      <c r="G65" s="12" t="s">
        <v>21</v>
      </c>
      <c r="H65" s="12" t="s">
        <v>27</v>
      </c>
      <c r="I65" s="12" t="s">
        <v>37</v>
      </c>
      <c r="J65" s="12" t="s">
        <v>1</v>
      </c>
      <c r="K65" s="12" t="s">
        <v>38</v>
      </c>
      <c r="L65" s="4"/>
    </row>
    <row r="66" spans="1:14" s="3" customFormat="1" thickBot="1">
      <c r="A66" s="32"/>
      <c r="B66" s="32"/>
      <c r="C66" s="32"/>
      <c r="D66" s="32" t="s">
        <v>33</v>
      </c>
      <c r="E66" s="32" t="s">
        <v>25</v>
      </c>
      <c r="F66" s="32" t="s">
        <v>22</v>
      </c>
      <c r="G66" s="32" t="s">
        <v>23</v>
      </c>
      <c r="H66" s="32" t="s">
        <v>30</v>
      </c>
      <c r="I66" s="32" t="s">
        <v>28</v>
      </c>
      <c r="J66" s="32"/>
      <c r="K66" s="32" t="s">
        <v>28</v>
      </c>
      <c r="L66" s="4"/>
    </row>
    <row r="67" spans="1:14" s="8" customFormat="1">
      <c r="A67" s="15" t="s">
        <v>35</v>
      </c>
      <c r="B67" s="16"/>
      <c r="C67" s="13"/>
      <c r="D67" s="17"/>
      <c r="E67" s="17"/>
      <c r="F67" s="17">
        <v>15</v>
      </c>
      <c r="G67" s="17">
        <v>0</v>
      </c>
      <c r="H67" s="17"/>
      <c r="I67" s="19">
        <v>14.810888</v>
      </c>
      <c r="J67" s="20">
        <v>2.3557834999999999E-2</v>
      </c>
      <c r="K67" s="18"/>
    </row>
    <row r="68" spans="1:14" s="8" customFormat="1">
      <c r="A68" s="15" t="s">
        <v>31</v>
      </c>
      <c r="B68" s="16"/>
      <c r="C68" s="13"/>
      <c r="D68" s="17"/>
      <c r="E68" s="17"/>
      <c r="F68" s="17">
        <v>15</v>
      </c>
      <c r="G68" s="17">
        <v>30</v>
      </c>
      <c r="H68" s="17"/>
      <c r="I68" s="19">
        <v>14.675252</v>
      </c>
      <c r="J68" s="20">
        <v>2.1839550999999999E-2</v>
      </c>
      <c r="K68" s="18"/>
    </row>
    <row r="69" spans="1:14" s="8" customFormat="1" ht="16">
      <c r="A69" s="15"/>
      <c r="B69" s="16"/>
      <c r="C69" s="13"/>
      <c r="D69" s="17"/>
      <c r="E69" s="17"/>
      <c r="F69" s="17"/>
      <c r="G69" s="17"/>
      <c r="H69" s="17"/>
      <c r="I69" s="19"/>
      <c r="J69" s="20"/>
      <c r="K69" s="18"/>
      <c r="M69" s="8" t="s">
        <v>126</v>
      </c>
      <c r="N69" s="8" t="s">
        <v>127</v>
      </c>
    </row>
    <row r="70" spans="1:14" s="8" customFormat="1">
      <c r="A70" s="17" t="s">
        <v>2</v>
      </c>
      <c r="B70" s="16" t="s">
        <v>40</v>
      </c>
      <c r="C70" s="21" t="s">
        <v>3</v>
      </c>
      <c r="D70" s="17">
        <v>37</v>
      </c>
      <c r="E70" s="17">
        <v>1</v>
      </c>
      <c r="F70" s="17">
        <v>15</v>
      </c>
      <c r="G70" s="17">
        <v>0</v>
      </c>
      <c r="H70" s="19">
        <v>0.10539905487496398</v>
      </c>
      <c r="I70" s="23">
        <v>5.3624034781249996</v>
      </c>
      <c r="J70" s="24">
        <v>0.17514244274182927</v>
      </c>
      <c r="K70" s="19">
        <v>-9.4484845218750007</v>
      </c>
      <c r="L70" s="9"/>
      <c r="M70" s="8" t="s">
        <v>122</v>
      </c>
      <c r="N70" s="8">
        <v>5.4</v>
      </c>
    </row>
    <row r="71" spans="1:14" s="8" customFormat="1">
      <c r="A71" s="17" t="s">
        <v>4</v>
      </c>
      <c r="B71" s="16" t="s">
        <v>40</v>
      </c>
      <c r="C71" s="21" t="s">
        <v>3</v>
      </c>
      <c r="D71" s="17">
        <v>37</v>
      </c>
      <c r="E71" s="17">
        <v>5</v>
      </c>
      <c r="F71" s="17">
        <v>15</v>
      </c>
      <c r="G71" s="17">
        <v>0</v>
      </c>
      <c r="H71" s="22">
        <v>123.38469869123882</v>
      </c>
      <c r="I71" s="23">
        <v>12.651204</v>
      </c>
      <c r="J71" s="24">
        <v>2.1108397000000001E-2</v>
      </c>
      <c r="K71" s="19">
        <v>-2.1596840000000004</v>
      </c>
      <c r="L71" s="10"/>
      <c r="M71" s="8" t="s">
        <v>123</v>
      </c>
      <c r="N71" s="8">
        <v>7.7</v>
      </c>
    </row>
    <row r="72" spans="1:14" s="5" customFormat="1" ht="14">
      <c r="A72" s="17" t="s">
        <v>5</v>
      </c>
      <c r="B72" s="16" t="s">
        <v>40</v>
      </c>
      <c r="C72" s="21" t="s">
        <v>6</v>
      </c>
      <c r="D72" s="17">
        <v>37</v>
      </c>
      <c r="E72" s="17">
        <v>1</v>
      </c>
      <c r="F72" s="17">
        <v>15</v>
      </c>
      <c r="G72" s="17">
        <v>0</v>
      </c>
      <c r="H72" s="19">
        <v>0.10539905487496398</v>
      </c>
      <c r="I72" s="23">
        <v>7.6681846761904771</v>
      </c>
      <c r="J72" s="24">
        <v>0.12911701276982904</v>
      </c>
      <c r="K72" s="19">
        <v>-7.1427033238095232</v>
      </c>
      <c r="L72" s="9"/>
      <c r="M72" s="5" t="s">
        <v>124</v>
      </c>
      <c r="N72" s="5">
        <v>-0.4</v>
      </c>
    </row>
    <row r="73" spans="1:14" s="5" customFormat="1" ht="14">
      <c r="A73" s="17" t="s">
        <v>7</v>
      </c>
      <c r="B73" s="16" t="s">
        <v>40</v>
      </c>
      <c r="C73" s="21" t="s">
        <v>6</v>
      </c>
      <c r="D73" s="17">
        <v>37</v>
      </c>
      <c r="E73" s="17">
        <v>5</v>
      </c>
      <c r="F73" s="17">
        <v>15</v>
      </c>
      <c r="G73" s="17">
        <v>0</v>
      </c>
      <c r="H73" s="22">
        <v>43.812753538060541</v>
      </c>
      <c r="I73" s="23">
        <v>14.153321</v>
      </c>
      <c r="J73" s="24">
        <v>1.8526061999999999E-2</v>
      </c>
      <c r="K73" s="19">
        <v>-0.65756700000000023</v>
      </c>
      <c r="L73" s="9"/>
      <c r="M73" s="5" t="s">
        <v>125</v>
      </c>
      <c r="N73" s="5">
        <v>3.4</v>
      </c>
    </row>
    <row r="74" spans="1:14" s="5" customFormat="1" ht="14">
      <c r="A74" s="17" t="s">
        <v>8</v>
      </c>
      <c r="B74" s="16" t="s">
        <v>40</v>
      </c>
      <c r="C74" s="21" t="s">
        <v>9</v>
      </c>
      <c r="D74" s="17">
        <v>37</v>
      </c>
      <c r="E74" s="17">
        <v>1</v>
      </c>
      <c r="F74" s="17">
        <v>15</v>
      </c>
      <c r="G74" s="17">
        <v>0</v>
      </c>
      <c r="H74" s="19">
        <v>0.10539905487496398</v>
      </c>
      <c r="I74" s="23">
        <v>-0.41165204462380955</v>
      </c>
      <c r="J74" s="24">
        <v>7.9917323533505405E-2</v>
      </c>
      <c r="K74" s="19">
        <v>-15.222540044623809</v>
      </c>
      <c r="L74" s="9"/>
    </row>
    <row r="75" spans="1:14" s="5" customFormat="1" ht="14">
      <c r="A75" s="17" t="s">
        <v>10</v>
      </c>
      <c r="B75" s="16" t="s">
        <v>40</v>
      </c>
      <c r="C75" s="21" t="s">
        <v>9</v>
      </c>
      <c r="D75" s="17">
        <v>37</v>
      </c>
      <c r="E75" s="17">
        <v>5</v>
      </c>
      <c r="F75" s="17">
        <v>15</v>
      </c>
      <c r="G75" s="17">
        <v>0</v>
      </c>
      <c r="H75" s="22">
        <v>15.315534426109139</v>
      </c>
      <c r="I75" s="23">
        <v>2.5179467999999998</v>
      </c>
      <c r="J75" s="24">
        <v>2.2513247E-2</v>
      </c>
      <c r="K75" s="19">
        <v>-12.292941200000001</v>
      </c>
      <c r="L75" s="9"/>
    </row>
    <row r="76" spans="1:14" s="5" customFormat="1" ht="14">
      <c r="A76" s="35" t="s">
        <v>44</v>
      </c>
      <c r="B76" s="36" t="s">
        <v>32</v>
      </c>
      <c r="C76" s="37" t="s">
        <v>43</v>
      </c>
      <c r="D76" s="38">
        <v>21</v>
      </c>
      <c r="E76" s="38">
        <v>1</v>
      </c>
      <c r="F76" s="38">
        <v>30</v>
      </c>
      <c r="G76" s="17">
        <v>0</v>
      </c>
      <c r="H76" s="39">
        <v>9.6220521531130938</v>
      </c>
      <c r="I76" s="39">
        <v>4.5314687999999999</v>
      </c>
      <c r="J76" s="40">
        <v>3.5391002999999997E-2</v>
      </c>
      <c r="K76" s="39">
        <v>-10.2794192</v>
      </c>
      <c r="L76" s="9"/>
    </row>
    <row r="77" spans="1:14" s="5" customFormat="1" ht="14">
      <c r="A77" s="35" t="s">
        <v>45</v>
      </c>
      <c r="B77" s="36" t="s">
        <v>32</v>
      </c>
      <c r="C77" s="37" t="s">
        <v>43</v>
      </c>
      <c r="D77" s="38">
        <v>21</v>
      </c>
      <c r="E77" s="38">
        <v>5</v>
      </c>
      <c r="F77" s="38">
        <v>30</v>
      </c>
      <c r="G77" s="17">
        <v>0</v>
      </c>
      <c r="H77" s="39">
        <v>48.984992779484827</v>
      </c>
      <c r="I77" s="39">
        <v>3.4037601999999998</v>
      </c>
      <c r="J77" s="40">
        <v>3.2960086999999999E-2</v>
      </c>
      <c r="K77" s="39">
        <v>-11.407127800000001</v>
      </c>
      <c r="L77" s="9"/>
    </row>
    <row r="78" spans="1:14" s="5" customFormat="1" ht="14">
      <c r="A78" s="17"/>
      <c r="B78" s="16"/>
      <c r="C78" s="21"/>
      <c r="D78" s="17"/>
      <c r="E78" s="17"/>
      <c r="F78" s="17"/>
      <c r="G78" s="17"/>
      <c r="H78" s="22"/>
      <c r="I78" s="23"/>
      <c r="J78" s="24"/>
      <c r="K78" s="19"/>
      <c r="L78" s="9"/>
    </row>
    <row r="79" spans="1:14" s="5" customFormat="1" ht="14">
      <c r="A79" s="17" t="s">
        <v>11</v>
      </c>
      <c r="B79" s="16" t="s">
        <v>40</v>
      </c>
      <c r="C79" s="21" t="s">
        <v>12</v>
      </c>
      <c r="D79" s="17">
        <v>37</v>
      </c>
      <c r="E79" s="17">
        <v>1</v>
      </c>
      <c r="F79" s="17">
        <v>15</v>
      </c>
      <c r="G79" s="17">
        <v>30</v>
      </c>
      <c r="H79" s="22">
        <v>27.017291066282418</v>
      </c>
      <c r="I79" s="23">
        <v>5.1932673999999999</v>
      </c>
      <c r="J79" s="24">
        <v>1.7529718999999999E-2</v>
      </c>
      <c r="K79" s="19">
        <v>-9.6176206000000004</v>
      </c>
    </row>
    <row r="80" spans="1:14" s="18" customFormat="1" ht="14">
      <c r="A80" s="17" t="s">
        <v>17</v>
      </c>
      <c r="B80" s="16" t="s">
        <v>40</v>
      </c>
      <c r="C80" s="21" t="s">
        <v>12</v>
      </c>
      <c r="D80" s="17">
        <v>37</v>
      </c>
      <c r="E80" s="17">
        <v>1</v>
      </c>
      <c r="F80" s="17">
        <v>1</v>
      </c>
      <c r="G80" s="17">
        <v>0</v>
      </c>
      <c r="H80" s="22">
        <v>13.732355586556288</v>
      </c>
      <c r="I80" s="23">
        <v>6.3342543999999998</v>
      </c>
      <c r="J80" s="24">
        <v>1.8456047E-2</v>
      </c>
      <c r="K80" s="19">
        <v>-8.4766335999999995</v>
      </c>
    </row>
    <row r="81" spans="1:11" s="5" customFormat="1" ht="14">
      <c r="A81" s="17" t="s">
        <v>15</v>
      </c>
      <c r="B81" s="16" t="s">
        <v>32</v>
      </c>
      <c r="C81" s="21" t="s">
        <v>12</v>
      </c>
      <c r="D81" s="17">
        <v>21</v>
      </c>
      <c r="E81" s="17">
        <v>1</v>
      </c>
      <c r="F81" s="17">
        <v>30</v>
      </c>
      <c r="G81" s="17">
        <v>0</v>
      </c>
      <c r="H81" s="22">
        <v>69.978561113549773</v>
      </c>
      <c r="I81" s="19">
        <v>0.16</v>
      </c>
      <c r="J81" s="20">
        <v>4.8368563000000003E-2</v>
      </c>
      <c r="K81" s="19">
        <v>-14.650888</v>
      </c>
    </row>
    <row r="82" spans="1:11" s="5" customFormat="1" ht="14">
      <c r="A82" s="17" t="s">
        <v>16</v>
      </c>
      <c r="B82" s="16" t="s">
        <v>32</v>
      </c>
      <c r="C82" s="21" t="s">
        <v>12</v>
      </c>
      <c r="D82" s="17">
        <v>21</v>
      </c>
      <c r="E82" s="17">
        <v>5</v>
      </c>
      <c r="F82" s="17">
        <v>30</v>
      </c>
      <c r="G82" s="17">
        <v>0</v>
      </c>
      <c r="H82" s="22">
        <v>183.69372292306815</v>
      </c>
      <c r="I82" s="19">
        <v>2.84</v>
      </c>
      <c r="J82" s="24">
        <v>3.8231546908781396E-2</v>
      </c>
      <c r="K82" s="19">
        <v>-11.970888</v>
      </c>
    </row>
    <row r="83" spans="1:11" s="18" customFormat="1" ht="14">
      <c r="A83" s="17" t="s">
        <v>13</v>
      </c>
      <c r="B83" s="16" t="s">
        <v>40</v>
      </c>
      <c r="C83" s="21" t="s">
        <v>12</v>
      </c>
      <c r="D83" s="17">
        <v>4</v>
      </c>
      <c r="E83" s="17">
        <v>1</v>
      </c>
      <c r="F83" s="17">
        <v>15</v>
      </c>
      <c r="G83" s="17">
        <v>0</v>
      </c>
      <c r="H83" s="22">
        <v>19.445566181464418</v>
      </c>
      <c r="I83" s="23">
        <v>2.0860356000000002</v>
      </c>
      <c r="J83" s="24">
        <v>1.6328466999999999E-2</v>
      </c>
      <c r="K83" s="19">
        <v>-12.7248524</v>
      </c>
    </row>
    <row r="84" spans="1:11" s="5" customFormat="1" thickBot="1">
      <c r="A84" s="25" t="s">
        <v>14</v>
      </c>
      <c r="B84" s="26" t="s">
        <v>40</v>
      </c>
      <c r="C84" s="27" t="s">
        <v>12</v>
      </c>
      <c r="D84" s="25">
        <v>4</v>
      </c>
      <c r="E84" s="25">
        <v>5</v>
      </c>
      <c r="F84" s="25">
        <v>15</v>
      </c>
      <c r="G84" s="25">
        <v>0</v>
      </c>
      <c r="H84" s="28">
        <v>38.719047706455697</v>
      </c>
      <c r="I84" s="30">
        <v>6.7583013000000003</v>
      </c>
      <c r="J84" s="31">
        <v>1.5814868999999999E-2</v>
      </c>
      <c r="K84" s="29">
        <v>-8.0525866999999991</v>
      </c>
    </row>
    <row r="87" spans="1:11" s="2" customFormat="1">
      <c r="A87" s="7" t="s">
        <v>34</v>
      </c>
      <c r="C87" s="6"/>
    </row>
    <row r="88" spans="1:11" s="2" customFormat="1">
      <c r="A88" s="11" t="s">
        <v>36</v>
      </c>
      <c r="C88" s="6"/>
    </row>
    <row r="89" spans="1:11">
      <c r="A89" s="11" t="s">
        <v>39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Tables S1-S2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Vigier</dc:creator>
  <cp:lastModifiedBy>Utilisateur de Microsoft Office</cp:lastModifiedBy>
  <dcterms:created xsi:type="dcterms:W3CDTF">2017-11-15T15:44:42Z</dcterms:created>
  <dcterms:modified xsi:type="dcterms:W3CDTF">2017-12-21T11:50:15Z</dcterms:modified>
</cp:coreProperties>
</file>