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950039/Documents/"/>
    </mc:Choice>
  </mc:AlternateContent>
  <xr:revisionPtr revIDLastSave="0" documentId="13_ncr:1_{D3E1BFF0-2333-F64C-84AD-584DAAAEB1E5}" xr6:coauthVersionLast="45" xr6:coauthVersionMax="45" xr10:uidLastSave="{00000000-0000-0000-0000-000000000000}"/>
  <bookViews>
    <workbookView xWindow="0" yWindow="0" windowWidth="28800" windowHeight="18000" xr2:uid="{CBA59CE6-236F-1A42-88A7-9A9567C350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1" l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<sst xmlns="http://schemas.openxmlformats.org/spreadsheetml/2006/main" count="360" uniqueCount="191">
  <si>
    <t>NO</t>
  </si>
  <si>
    <t>REGIONAL</t>
  </si>
  <si>
    <t>WITEL</t>
  </si>
  <si>
    <t>DATEL</t>
  </si>
  <si>
    <t>STO</t>
  </si>
  <si>
    <t>ORDER ID</t>
  </si>
  <si>
    <t>TYPE TRANSAKSI</t>
  </si>
  <si>
    <t>JENIS LAYANAN</t>
  </si>
  <si>
    <t>ALPRO</t>
  </si>
  <si>
    <t>NCLI</t>
  </si>
  <si>
    <t>POTS</t>
  </si>
  <si>
    <t>INTERNET</t>
  </si>
  <si>
    <t>STATUS RESUME</t>
  </si>
  <si>
    <t>STATUS MESSAGE</t>
  </si>
  <si>
    <t>ORDER DATE</t>
  </si>
  <si>
    <t>LAST UPDATE STATUS</t>
  </si>
  <si>
    <t>DURASI V1</t>
  </si>
  <si>
    <t>NAMA CUST</t>
  </si>
  <si>
    <t>NO HP</t>
  </si>
  <si>
    <t>ALAMAT</t>
  </si>
  <si>
    <t>K-CONTACT</t>
  </si>
  <si>
    <t>LONG</t>
  </si>
  <si>
    <t>LAT</t>
  </si>
  <si>
    <t>WFM ID</t>
  </si>
  <si>
    <t>STATUS WFM</t>
  </si>
  <si>
    <t>DESK TASK</t>
  </si>
  <si>
    <t>STATUS TASK</t>
  </si>
  <si>
    <t>TGL INSTALL</t>
  </si>
  <si>
    <t>AMCREW</t>
  </si>
  <si>
    <t>TEKNISI1</t>
  </si>
  <si>
    <t>PERSONID</t>
  </si>
  <si>
    <t>TEKNISI2</t>
  </si>
  <si>
    <t>PERSONID2</t>
  </si>
  <si>
    <t>TINDAK LANJUT</t>
  </si>
  <si>
    <t>KETERANGAN</t>
  </si>
  <si>
    <t>USER</t>
  </si>
  <si>
    <t>TGL TINDAK LANJUT</t>
  </si>
  <si>
    <t>PACKAGE NAME</t>
  </si>
  <si>
    <t>ESTIMASI DROP CORE</t>
  </si>
  <si>
    <t>PROVIDER</t>
  </si>
  <si>
    <t>SBY UTARA</t>
  </si>
  <si>
    <t>KBL</t>
  </si>
  <si>
    <t>AO</t>
  </si>
  <si>
    <t>2P</t>
  </si>
  <si>
    <t>ODP-KBL-FVE/48 FVE/D04/48.01</t>
  </si>
  <si>
    <t>SIBEL - CREATE ORDER</t>
  </si>
  <si>
    <t>SIEBEL_INFO=3-318016968451|Order is Publish to SIEBEL.</t>
  </si>
  <si>
    <t>=DATEDIF(O2,NOW(),"d")&amp;" Hari"</t>
  </si>
  <si>
    <t>DENY YULIANTO</t>
  </si>
  <si>
    <t>SURABAYA , DUPAK , DUPAK BANGUNREJO 4 , 01</t>
  </si>
  <si>
    <t>TAM DBS2 / DICO MAHA PUTRA / R5 / SURABAYA/ 2P PHOENIX 20 MB / BP DENY CP. 087758691441/TIKOR -7.238510, 112.715769</t>
  </si>
  <si>
    <t>Kendala Pelanggan</t>
  </si>
  <si>
    <t>PENDING###kantor sabtu minggu tutup, pending senin</t>
  </si>
  <si>
    <t>MUHAMMAD SUPRAYOGI</t>
  </si>
  <si>
    <t>- 11_2009;Biaya Initial Maintenance Service (IMS)[150000] - BWY DL;BWY DL ~ Saluran Dua Arah(BothWay)[0] - C19191;C19191 ~ CS19 - IndiHome Phoenix POTS + MOVIN[0] - C19191~null~C19191_IN300;IN300 ~ Free Lokal dan SLJJ 300 Menit ~ C19191[25000] - C19191~null~C19191_MVNPHONE1;MVNPHONE1 ~ Movin Phone 1 ~ C19191[5000] - C19192;C19192 ~ CS19 - IndiHome Phoenix INET[0] - C19192~null~C19192_UNL;UNL ~ Internet-Link Unlimited Internet Usage ~ C19192[0] - C19192~null~C19192_CLOSTR8G;CLOSTR8G ~ Cloud Storage for IndiHome Berbayar 8GB Fixed &amp; Recurring ~ C19192[8000] - C19192~null~C19192_INETF20M;INETF20M ~ New Internet Fair Usage Speed 20 Mbps ~ C19192[222000] - C16059_I;C16059 ~ CS16 - Perangkat Modem &amp; ONT (Internet)[0] - C16059_I~null~C16059_SWMODEM_I;SWMODEM ~ Biaya Sewa Modem ~ C16059 (Internet)[20000] Total (Sebelum PPN) : 280000</t>
  </si>
  <si>
    <t>DBS-Commerce &amp; Community Serv</t>
  </si>
  <si>
    <t>SIEBEL_INFO=3-318016945571|Order is Publish to SIEBEL.</t>
  </si>
  <si>
    <t>=DATEDIF(O3,NOW(),"d")&amp;" Hari"</t>
  </si>
  <si>
    <t>SURABAYA , DUPAK , DUPAK BANGUNREJO , 4/01</t>
  </si>
  <si>
    <t>ODP-KBL-FAA/05</t>
  </si>
  <si>
    <t>Fallout (UIM)</t>
  </si>
  <si>
    <t>Provisioning Failed|UIM|IN61130335|1029:Reservation not found for Broadband CFS with Reservation ID : 13629979566</t>
  </si>
  <si>
    <t>=DATEDIF(O4,NOW(),"d")&amp;" Hari"</t>
  </si>
  <si>
    <t>Krisna Dewi Andriani</t>
  </si>
  <si>
    <t>SURABAYA,KREMBANGAN SELATAN,KREMBANGAN SELATAN,KREMBANGAN PASAR, 5,60175, RT , RW</t>
  </si>
  <si>
    <t>MI;MYIR-10122177070001;SPIMDmf;Krisna Dewi Andriani;087869999955</t>
  </si>
  <si>
    <t>Kendala Sistem</t>
  </si>
  <si>
    <t>sudah IKR dan create, kndala system</t>
  </si>
  <si>
    <t>MUHAMMAD LUKMAN FEBRIANTO</t>
  </si>
  <si>
    <t>Value Low FUP 10 Mbps, free 50 mnt Lokal-SLJJ</t>
  </si>
  <si>
    <t>DCS - UCS V</t>
  </si>
  <si>
    <t>3P</t>
  </si>
  <si>
    <t>ODP-KBL-FVL/55</t>
  </si>
  <si>
    <t>SIEBEL_INFO=3-318455508590|Order is Publish to SIEBEL.</t>
  </si>
  <si>
    <t>=DATEDIF(O5,NOW(),"d")&amp;" Hari"</t>
  </si>
  <si>
    <t>Titik Nurmiati</t>
  </si>
  <si>
    <t>SURABAYA,MOROKREMBANGAN,MOROKREMBANGAN,SEDAYU 9, 9,60178, RT 9, RW 3</t>
  </si>
  <si>
    <t>MI;MYIR-10127179270001;SPIDA08;Titik Nurmiati;081358246633</t>
  </si>
  <si>
    <t>Cancel Order</t>
  </si>
  <si>
    <t>CANCEL ORDER..SUAMI GAK SETUJU</t>
  </si>
  <si>
    <t>20 Mbps, UseeTV Entry, Free Local SLJJ 100 menit, Movin Phone, HOOQ, Iflix, Catchplay, UseeSports, IndiKids Lite</t>
  </si>
  <si>
    <t>ODP-KBL-FTC/19 FTC/D01/19.01</t>
  </si>
  <si>
    <t>Fallout (WFM)</t>
  </si>
  <si>
    <t>Provisioning Failed|WFM|IN60501994|ikut so mergoyoso</t>
  </si>
  <si>
    <t>=DATEDIF(O6,NOW(),"d")&amp;" Hari"</t>
  </si>
  <si>
    <t>TAN HARRY</t>
  </si>
  <si>
    <t>SURABAYA, PENELEH, JAGALAN, 73, RT/RW -/-</t>
  </si>
  <si>
    <t>TAMCFF;188BGR;910103;TAN HARRY;PsbIHQuadPlayRp.300K;6282192555789/082226667777</t>
  </si>
  <si>
    <t>Revoke Order</t>
  </si>
  <si>
    <t>masuk sto mgo</t>
  </si>
  <si>
    <t>RIAL WAHYUDI</t>
  </si>
  <si>
    <t>- 11_2009;Biaya Initial Maintenance Service (IMS)[75000] - BWY DL;BWY DL ~ Saluran Dua Arah(BothWay)[0] - C18121;C18121 ~ CS18 - Indihome Quadplay Kuadran 3 POTS[0] - C18121~null~C18121_IN100;IN100 ~ Free Lokal dan SLJJ 100 Menit ~ C18121[20000] - C18121~null~C18121_TM100;TM100 ~ Add On TM to TSEL (100 Menit) Free - Indihome ~ C18121[10000] - C18119;C18119 ~ CS18 - Indihome Quadplay Kuadran 3 INET[0] - C18119~null~C18119_UNL;UNL ~ Internet-Link Unlimited Internet Usage ~ C18119[0] - C18119~null~C18119_INETFL10M;INETFL10M ~ New Internet Value 10 Mbps ~ C18119[190000] - C16059_I;C16059 ~ CS16 - Perangkat Modem &amp; ONT (Internet)[0] - C16059_I~null~C16059_SWONT_I;SWONT ~ Biaya Sewa ONT ~ C16059 (Internet)[20000] - C18120;C18120 ~ CS18 - Indihome Quadplay Kuadran 3 USEE[0] - C18120~null~C18120_USEE_HD;USEE_HD ~ USEE HD ~ C18120[0] - C18120~null~C18120_USEEENTRYH;USEEENTRYH ~ New UseeTV Entry HD ~ C18120[40000] - C16058;C16058 ~ CS16 - Perangkat Set Top Box[0] - C16058~null~C16058_SWSTBHYBRD;SWSTBHYBRD ~ Biaya Sewa Set Top Box Hybrid HD ~ C16058[20000] Total (Sebelum PPN) : 300000</t>
  </si>
  <si>
    <t>ODP-KBL-FBM/51 FBM/D06/51.01</t>
  </si>
  <si>
    <t>Provisioning Failed|WFM|IN60596856|ikut so kapasan</t>
  </si>
  <si>
    <t>=DATEDIF(O7,NOW(),"d")&amp;" Hari"</t>
  </si>
  <si>
    <t>AHMAD HUMAIDI</t>
  </si>
  <si>
    <t>SURABAYA, SIDOTOPO WETAN, KEDUNG MANGU SELATAN 2 A, 42</t>
  </si>
  <si>
    <t>PLSDNY:GTTST87:PSB IDH2P AP BP AHMAD CP 087855001515;PSB 2P INET USEETV 10MBPS 260K BLM PPN 12 BLN:FREE ONTDAN STB JIKA DIPROMOKAN CSR ULLY</t>
  </si>
  <si>
    <t>ikut so kapasan</t>
  </si>
  <si>
    <t>- 11_1123;Biaya PSB[0] - C18177;C18177 ~ CS18 - IndiHome Paket Winning 2P INET[0] - C18177~null~C18177_INETF10M;INETF10M ~ New Internet Fair Usage Speed 10 Mbps ~ C18177[190000] - C18177~null~C18177_UNL;UNL ~ Internet-Link Unlimited Internet Usage ~ C18177[0] - C16059_I;C16059 ~ CS16 - Perangkat Modem &amp; ONT (Internet)[0] - C16059_I~null~C16059_SWONT_I;SWONT ~ Biaya Sewa ONT ~ C16059 (Internet)[30000] - C17030;C17030 ~ CS17 - New Indihome Lower Value USEETV[0] - C17030~null~C17030_USEE_HD;USEE_HD ~ USEE HD ~ C17030[0] - C17030~null~C17030_USEEENTRYH;USEEENTRYH ~ New UseeTV Entry HD ~ C17030[40000] - C16058;C16058 ~ CS16 - Perangkat Set Top Box[0] - C16058~null~C16058_SWSTBHYBRD;SWSTBHYBRD ~ Biaya Sewa Set Top Box Hybrid HD ~ C16058[0] Total (Sebelum PPN) : 260000</t>
  </si>
  <si>
    <t>ODP-KBL-FGQ/58</t>
  </si>
  <si>
    <t>Provisioning Failed|UIM|IN61069789|1007:Unable to locate service port ODP-KBL-FGQ/58 FGQ/D06/58.01</t>
  </si>
  <si>
    <t>=DATEDIF(O8,NOW(),"d")&amp;" Hari"</t>
  </si>
  <si>
    <t>SAMUEL WANGSADINATA OSLAN</t>
  </si>
  <si>
    <t>SURABAYA,BUBUTAN,PASAR TURI BARU, KT, LG/FRONTAGE,60174, RT , RW</t>
  </si>
  <si>
    <t>MI;MYIR-10132671680001;SPXAS04-B1613PIW;SAMUEL WANGSADINATA OSLAN;085105623699</t>
  </si>
  <si>
    <t>sudah PS di SC 501656160</t>
  </si>
  <si>
    <t>20 Mbps, 300 mnt, Movin, IndiHome Music Silver, IndiHome Study, Cloud Storage 8GB</t>
  </si>
  <si>
    <t>ODP-KBL-FEG/15</t>
  </si>
  <si>
    <t>7 | OSS - PROVISIONING ISSUED</t>
  </si>
  <si>
    <t>Provisioning Issued</t>
  </si>
  <si>
    <t>=DATEDIF(O9,NOW(),"d")&amp;" Hari"</t>
  </si>
  <si>
    <t>Nur Hafifah</t>
  </si>
  <si>
    <t>SURABAYA,PERAK UTARA,KALIMAS BARU 2 TIMUR, 11B,60165, RT 6, RW 6</t>
  </si>
  <si>
    <t>MI;MYIR-10133339200002;SPRIT01-B1175PIU;Nur Hafifah;083867510091</t>
  </si>
  <si>
    <t>AHMAD AGUS FIRMAN</t>
  </si>
  <si>
    <t>OTB-KBL-128</t>
  </si>
  <si>
    <t>=DATEDIF(O10,NOW(),"d")&amp;" Hari"</t>
  </si>
  <si>
    <t>INDRAWATI</t>
  </si>
  <si>
    <t>SURABAYA,PERAK UTARA,PERAK BARAT, 379,60165, RT , RW</t>
  </si>
  <si>
    <t>MI;MYIR-10133430910001;SPWAY03;INDRAWATI;082139606014</t>
  </si>
  <si>
    <t>PENDING###pelanggan minta kunjungan senin</t>
  </si>
  <si>
    <t>50 Mbps, Usee Entry, HOOQ, Iflix, Catchplay, IndiHome Music Gold</t>
  </si>
  <si>
    <t>ODP-KBL-FCU/01</t>
  </si>
  <si>
    <t>=DATEDIF(O11,NOW(),"d")&amp;" Hari"</t>
  </si>
  <si>
    <t>RENDIK RISDIYANTO</t>
  </si>
  <si>
    <t>SURABAYA,PERAK UTARA,TELUK KUMAI, 77,60165, RT , RW</t>
  </si>
  <si>
    <t>MI;MYIR-10133854860001;SPRTI01-B1175PIU;RENDIK RISDIYANTO;0851058830077</t>
  </si>
  <si>
    <t>100 Mbps, 300 mnt, Movin, IndiHome Music Silver, IndiHome Study, Cloud Storage 8GB</t>
  </si>
  <si>
    <t>ODP-KBL-FTM/24</t>
  </si>
  <si>
    <t>Provisioning Failed|UIM|IN61234210|1054:Service Port 1-1-8-2 on device GPON14-D5-KBL-3(172.27.142.166) has existing customer.Please check connectivity</t>
  </si>
  <si>
    <t>=DATEDIF(O12,NOW(),"d")&amp;" Hari"</t>
  </si>
  <si>
    <t>Guntur yanuar dwi saputro</t>
  </si>
  <si>
    <t>SURABAYA,PERAK UTARA,TELUK BONE SELATAN, 10,60165, RT 7, RW 5</t>
  </si>
  <si>
    <t>MI;MYIR-10134278250001;SPhsn06-B1152PIU;Guntur yanuar dwi saputro;0812326336660</t>
  </si>
  <si>
    <t>AAN MAULANA</t>
  </si>
  <si>
    <t>10 Mbps, 300 mnt, Movin, IndiHome Music Silver, IndiHome Study, Cloud Storage 8GB</t>
  </si>
  <si>
    <t>ODP-KBL-FDK/04</t>
  </si>
  <si>
    <t>FULFILL BILLING COMPLETED</t>
  </si>
  <si>
    <t>Completed</t>
  </si>
  <si>
    <t>=DATEDIF(O13,NOW(),"d")&amp;" Hari"</t>
  </si>
  <si>
    <t>ina</t>
  </si>
  <si>
    <t>SURABAYA,ALUN-ALUN CONTONG,SULUNG, 16,60174, RT 5, RW 1</t>
  </si>
  <si>
    <t>MI;MYIR-10134059510001;SPAda45-B1175PIU;ina;0852587442711</t>
  </si>
  <si>
    <t>COMPWORK</t>
  </si>
  <si>
    <t>Testing Service Broadband</t>
  </si>
  <si>
    <t>COMPWA</t>
  </si>
  <si>
    <t>Management Janji</t>
  </si>
  <si>
    <t>FCC</t>
  </si>
  <si>
    <t>PASSED</t>
  </si>
  <si>
    <t>ODP-KBL-FDY/14</t>
  </si>
  <si>
    <t>=DATEDIF(O14,NOW(),"d")&amp;" Hari"</t>
  </si>
  <si>
    <t>TOEMILAH</t>
  </si>
  <si>
    <t>SURABAYA,PERAK UTARA,TELUK NIBUNG BARAT 8, 63,60165, RT , RW</t>
  </si>
  <si>
    <t>MI;MYIR-10134398120002;SPFCC02;TOEMILAH;081231610722</t>
  </si>
  <si>
    <t>ODP-KBL-FBE/51</t>
  </si>
  <si>
    <t>SIEBEL_INFO=3-319209352780|Order is Publish to SIEBEL.</t>
  </si>
  <si>
    <t>=DATEDIF(O15,NOW(),"d")&amp;" Hari"</t>
  </si>
  <si>
    <t>Muhammad Sair</t>
  </si>
  <si>
    <t>SURABAYA,PEGIRIAN,WONOKUSUMO JAYA BARU 9, 2,60153, RT , RW</t>
  </si>
  <si>
    <t>MI;MYIR-10134498600001;SPIMDAF;Muhammad Sair;083849792423</t>
  </si>
  <si>
    <t>20 Mbps, Usee Entry, HOOQ, Iflix, Catchplay, IndiHome Music Gold</t>
  </si>
  <si>
    <t>ODP-KBL-FCW/07</t>
  </si>
  <si>
    <t>SIEBEL_INFO=3-319209627470|Order is Publish to SIEBEL.</t>
  </si>
  <si>
    <t>=DATEDIF(O16,NOW(),"d")&amp;" Hari"</t>
  </si>
  <si>
    <t>FATIMAH TUZZAHRAH</t>
  </si>
  <si>
    <t>SURABAYA,NYAMPLUNGAN,KALIMAS UDIK 1, 29,60162, RT , RW</t>
  </si>
  <si>
    <t>MI;MYIR-10134511780001;SPAHM01-B1152PIU;FATIMAH TUZZAHRAH;082302153432</t>
  </si>
  <si>
    <t>ODP-KBL-FVG/28</t>
  </si>
  <si>
    <t>=DATEDIF(O17,NOW(),"d")&amp;" Hari"</t>
  </si>
  <si>
    <t>ANAM PRAYITNO</t>
  </si>
  <si>
    <t>SURABAYA,UJUNG,JATIPURWO 2, 12A,60155, RT 10, RW 13</t>
  </si>
  <si>
    <t>MI;MYIR-10134695920001;SPKNH02-B1175PIU;ANAM PRAYITNO;083831242422</t>
  </si>
  <si>
    <t>ODP-KBL-FVL/54</t>
  </si>
  <si>
    <t>SIEBEL_INFO=3-319209668150|Order is Publish to SIEBEL.</t>
  </si>
  <si>
    <t>=DATEDIF(O18,NOW(),"d")&amp;" Hari"</t>
  </si>
  <si>
    <t>VITRIA NINGSIH</t>
  </si>
  <si>
    <t>SURABAYA,MOROKREMBANGAN,SEDAYU 5, 1,60178, RT 5, RW 3</t>
  </si>
  <si>
    <t>MI;MYIR-10134698480001;SPXSR52-B1152PIU;VITRIA NINGSIH;083162943644</t>
  </si>
  <si>
    <t>ODP-KBL-FW/80</t>
  </si>
  <si>
    <t>SIEBEL_INFO=3-319211079680|Order is Publish to SIEBEL.</t>
  </si>
  <si>
    <t>=DATEDIF(O19,NOW(),"d")&amp;" Hari"</t>
  </si>
  <si>
    <t>ANITA SETIAWAN</t>
  </si>
  <si>
    <t>SURABAYA,TANAH KALIKEDINDING,KEDINDING LOR KENONGO, 6,60129, RT 7, RW 2</t>
  </si>
  <si>
    <t>MI;MYIR-10133958220001;SPSRA52-B1152PIU;ANITA SETIAWAN;081313728889</t>
  </si>
  <si>
    <t>ODP-KBL-FCM/13</t>
  </si>
  <si>
    <t>SIEBEL_INFO=3-319212421840|Order is Publish to SIEBEL.</t>
  </si>
  <si>
    <t>=DATEDIF(O20,NOW(),"d")&amp;" Hari"</t>
  </si>
  <si>
    <t>YAHYA MUNIF BAYA SYUT</t>
  </si>
  <si>
    <t>SURABAYA,AMPEL,AMPEL MENARA, 33,60151, RT , RW</t>
  </si>
  <si>
    <t>MI;MYIR-10134130090001;SPDNN03-L1493IK;YAHYA MUNIF BAYA SYUT;085646200494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</si>
</sst>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22" fontId="2" fillId="0" borderId="1" xfId="0" applyNumberFormat="1" applyFont="1" applyBorder="1"/>
    <xf numFmtId="3" fontId="2" fillId="0" borderId="1" xfId="0" applyNumberFormat="1" applyFont="1" applyBorder="1"/>
    <xf numFmtId="0" fontId="0" fillId="0" borderId="1" xfId="0" applyBorder="1"/>
    <xf numFmtId="15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EE557-C70F-B34D-AB5D-F25FD37EBE9F}">
  <dimension ref="A1:AN20"/>
  <sheetViews>
    <sheetView tabSelected="1" topLeftCell="G1" zoomScale="125" workbookViewId="0">
      <selection activeCell="K9" sqref="K9"/>
    </sheetView>
  </sheetViews>
  <sheetFormatPr baseColWidth="10" defaultRowHeight="16" x14ac:dyDescent="0.2"/>
  <cols>
    <col min="10" max="12" width="11" bestFit="1" customWidth="1"/>
    <col min="15" max="16" width="12.5" bestFit="1" customWidth="1"/>
    <col min="18" max="18" width="24.33203125" bestFit="1" customWidth="1"/>
    <col min="19" max="19" width="11.83203125" bestFit="1" customWidth="1"/>
    <col min="22" max="22" width="18" bestFit="1" customWidth="1"/>
    <col min="23" max="23" width="18.5" bestFit="1" customWidth="1"/>
    <col min="24" max="24" width="11" bestFit="1" customWidth="1"/>
  </cols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">
      <c r="A2" s="2">
        <v>1</v>
      </c>
      <c r="B2" s="2">
        <v>5</v>
      </c>
      <c r="C2" s="2" t="s">
        <v>40</v>
      </c>
      <c r="D2" s="2" t="s">
        <v>40</v>
      </c>
      <c r="E2" s="2" t="s">
        <v>41</v>
      </c>
      <c r="F2" s="2">
        <v>500847381</v>
      </c>
      <c r="G2" s="2" t="s">
        <v>42</v>
      </c>
      <c r="H2" s="2" t="s">
        <v>43</v>
      </c>
      <c r="I2" s="2" t="s">
        <v>44</v>
      </c>
      <c r="J2" s="2">
        <v>50328241</v>
      </c>
      <c r="K2" s="2">
        <v>3199018402</v>
      </c>
      <c r="L2" s="2">
        <v>152401202547</v>
      </c>
      <c r="M2" s="2" t="s">
        <v>45</v>
      </c>
      <c r="N2" s="2" t="s">
        <v>46</v>
      </c>
      <c r="O2" s="3">
        <v>43798.410717592589</v>
      </c>
      <c r="P2" s="3">
        <v>43805.546782407408</v>
      </c>
      <c r="Q2" s="2" t="s">
        <v>47</v>
      </c>
      <c r="R2" s="2" t="s">
        <v>48</v>
      </c>
      <c r="S2" s="2">
        <f>62-627758691441</f>
        <v>-627758691379</v>
      </c>
      <c r="T2" s="2" t="s">
        <v>49</v>
      </c>
      <c r="U2" s="2" t="s">
        <v>50</v>
      </c>
      <c r="V2" s="4">
        <v>1127157575368490</v>
      </c>
      <c r="W2" s="4">
        <v>-723855940680426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2" t="s">
        <v>51</v>
      </c>
      <c r="AI2" s="2" t="s">
        <v>52</v>
      </c>
      <c r="AJ2" s="2" t="s">
        <v>53</v>
      </c>
      <c r="AK2" s="3">
        <v>43805.920914351853</v>
      </c>
      <c r="AL2" s="2" t="s">
        <v>54</v>
      </c>
      <c r="AM2" s="5"/>
      <c r="AN2" s="2" t="s">
        <v>55</v>
      </c>
    </row>
    <row r="3" spans="1:40" x14ac:dyDescent="0.2">
      <c r="A3" s="2">
        <v>2</v>
      </c>
      <c r="B3" s="2">
        <v>5</v>
      </c>
      <c r="C3" s="2" t="s">
        <v>40</v>
      </c>
      <c r="D3" s="2" t="s">
        <v>40</v>
      </c>
      <c r="E3" s="2" t="s">
        <v>41</v>
      </c>
      <c r="F3" s="2">
        <v>500847955</v>
      </c>
      <c r="G3" s="2" t="s">
        <v>42</v>
      </c>
      <c r="H3" s="2" t="s">
        <v>43</v>
      </c>
      <c r="I3" s="2" t="s">
        <v>44</v>
      </c>
      <c r="J3" s="2">
        <v>50328493</v>
      </c>
      <c r="K3" s="2">
        <v>3199018572</v>
      </c>
      <c r="L3" s="2">
        <v>152401204170</v>
      </c>
      <c r="M3" s="2" t="s">
        <v>45</v>
      </c>
      <c r="N3" s="2" t="s">
        <v>56</v>
      </c>
      <c r="O3" s="3">
        <v>43798.422152777777</v>
      </c>
      <c r="P3" s="3">
        <v>43805.546793981484</v>
      </c>
      <c r="Q3" s="2" t="s">
        <v>57</v>
      </c>
      <c r="R3" s="2" t="s">
        <v>48</v>
      </c>
      <c r="S3" s="2">
        <f>62-627758691441</f>
        <v>-627758691379</v>
      </c>
      <c r="T3" s="2" t="s">
        <v>58</v>
      </c>
      <c r="U3" s="2" t="s">
        <v>50</v>
      </c>
      <c r="V3" s="4">
        <v>1127155669204720</v>
      </c>
      <c r="W3" s="4">
        <v>-723884263336900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2" t="s">
        <v>51</v>
      </c>
      <c r="AI3" s="2" t="s">
        <v>52</v>
      </c>
      <c r="AJ3" s="2" t="s">
        <v>53</v>
      </c>
      <c r="AK3" s="3">
        <v>43805.920763888891</v>
      </c>
      <c r="AL3" s="2" t="s">
        <v>54</v>
      </c>
      <c r="AM3" s="5"/>
      <c r="AN3" s="2" t="s">
        <v>55</v>
      </c>
    </row>
    <row r="4" spans="1:40" x14ac:dyDescent="0.2">
      <c r="A4" s="2">
        <v>3</v>
      </c>
      <c r="B4" s="2">
        <v>5</v>
      </c>
      <c r="C4" s="2" t="s">
        <v>40</v>
      </c>
      <c r="D4" s="2" t="s">
        <v>40</v>
      </c>
      <c r="E4" s="2" t="s">
        <v>41</v>
      </c>
      <c r="F4" s="2">
        <v>500969556</v>
      </c>
      <c r="G4" s="2" t="s">
        <v>42</v>
      </c>
      <c r="H4" s="2" t="s">
        <v>43</v>
      </c>
      <c r="I4" s="2" t="s">
        <v>59</v>
      </c>
      <c r="J4" s="2">
        <v>50389249</v>
      </c>
      <c r="K4" s="2">
        <v>3199018715</v>
      </c>
      <c r="L4" s="2">
        <v>152401201492</v>
      </c>
      <c r="M4" s="2" t="s">
        <v>60</v>
      </c>
      <c r="N4" s="2" t="s">
        <v>61</v>
      </c>
      <c r="O4" s="3">
        <v>43805.38175925926</v>
      </c>
      <c r="P4" s="3">
        <v>43847.427789351852</v>
      </c>
      <c r="Q4" s="2" t="s">
        <v>62</v>
      </c>
      <c r="R4" s="2" t="s">
        <v>63</v>
      </c>
      <c r="S4" s="2">
        <f>622-87869999955</f>
        <v>-87869999333</v>
      </c>
      <c r="T4" s="2" t="s">
        <v>64</v>
      </c>
      <c r="U4" s="2" t="s">
        <v>65</v>
      </c>
      <c r="V4" s="4">
        <v>1127358</v>
      </c>
      <c r="W4" s="4">
        <v>-72358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2" t="s">
        <v>66</v>
      </c>
      <c r="AI4" s="2" t="s">
        <v>67</v>
      </c>
      <c r="AJ4" s="2" t="s">
        <v>68</v>
      </c>
      <c r="AK4" s="3">
        <v>43848.428969907407</v>
      </c>
      <c r="AL4" s="2" t="s">
        <v>69</v>
      </c>
      <c r="AM4" s="5"/>
      <c r="AN4" s="2" t="s">
        <v>70</v>
      </c>
    </row>
    <row r="5" spans="1:40" x14ac:dyDescent="0.2">
      <c r="A5" s="2">
        <v>4</v>
      </c>
      <c r="B5" s="2">
        <v>5</v>
      </c>
      <c r="C5" s="2" t="s">
        <v>40</v>
      </c>
      <c r="D5" s="2" t="s">
        <v>40</v>
      </c>
      <c r="E5" s="2" t="s">
        <v>41</v>
      </c>
      <c r="F5" s="2">
        <v>501283460</v>
      </c>
      <c r="G5" s="2" t="s">
        <v>42</v>
      </c>
      <c r="H5" s="2" t="s">
        <v>71</v>
      </c>
      <c r="I5" s="2" t="s">
        <v>72</v>
      </c>
      <c r="J5" s="2">
        <v>50575544</v>
      </c>
      <c r="K5" s="2">
        <v>3199018922</v>
      </c>
      <c r="L5" s="2">
        <v>152401201636</v>
      </c>
      <c r="M5" s="2" t="s">
        <v>45</v>
      </c>
      <c r="N5" s="2" t="s">
        <v>73</v>
      </c>
      <c r="O5" s="3">
        <v>43822.478900462964</v>
      </c>
      <c r="P5" s="3">
        <v>43826.623564814814</v>
      </c>
      <c r="Q5" s="2" t="s">
        <v>74</v>
      </c>
      <c r="R5" s="2" t="s">
        <v>75</v>
      </c>
      <c r="S5" s="2">
        <f>622-81358246633</f>
        <v>-81358246011</v>
      </c>
      <c r="T5" s="2" t="s">
        <v>76</v>
      </c>
      <c r="U5" s="2" t="s">
        <v>77</v>
      </c>
      <c r="V5" s="4">
        <v>11272378422</v>
      </c>
      <c r="W5" s="4">
        <v>-7236420211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2" t="s">
        <v>78</v>
      </c>
      <c r="AI5" s="2" t="s">
        <v>79</v>
      </c>
      <c r="AJ5" s="2" t="s">
        <v>68</v>
      </c>
      <c r="AK5" s="3">
        <v>43824.557106481479</v>
      </c>
      <c r="AL5" s="2" t="s">
        <v>80</v>
      </c>
      <c r="AM5" s="5"/>
      <c r="AN5" s="2" t="s">
        <v>70</v>
      </c>
    </row>
    <row r="6" spans="1:40" x14ac:dyDescent="0.2">
      <c r="A6" s="2">
        <v>5</v>
      </c>
      <c r="B6" s="2">
        <v>5</v>
      </c>
      <c r="C6" s="2" t="s">
        <v>40</v>
      </c>
      <c r="D6" s="2" t="s">
        <v>40</v>
      </c>
      <c r="E6" s="2" t="s">
        <v>41</v>
      </c>
      <c r="F6" s="2">
        <v>501499903</v>
      </c>
      <c r="G6" s="2" t="s">
        <v>42</v>
      </c>
      <c r="H6" s="2" t="s">
        <v>71</v>
      </c>
      <c r="I6" s="2" t="s">
        <v>81</v>
      </c>
      <c r="J6" s="2">
        <v>50724259</v>
      </c>
      <c r="K6" s="2">
        <v>3199018410</v>
      </c>
      <c r="L6" s="2">
        <v>152401201380</v>
      </c>
      <c r="M6" s="2" t="s">
        <v>82</v>
      </c>
      <c r="N6" s="2" t="s">
        <v>83</v>
      </c>
      <c r="O6" s="3">
        <v>43835.376817129632</v>
      </c>
      <c r="P6" s="3">
        <v>43836.481481481482</v>
      </c>
      <c r="Q6" s="2" t="s">
        <v>84</v>
      </c>
      <c r="R6" s="2" t="s">
        <v>85</v>
      </c>
      <c r="S6" s="2">
        <f>62-82192555789</f>
        <v>-82192555727</v>
      </c>
      <c r="T6" s="2" t="s">
        <v>86</v>
      </c>
      <c r="U6" s="2" t="s">
        <v>87</v>
      </c>
      <c r="V6" s="4">
        <v>1127440533697890</v>
      </c>
      <c r="W6" s="4">
        <v>-724808760027270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2" t="s">
        <v>88</v>
      </c>
      <c r="AI6" s="2" t="s">
        <v>89</v>
      </c>
      <c r="AJ6" s="2" t="s">
        <v>90</v>
      </c>
      <c r="AK6" s="3">
        <v>43836.650914351849</v>
      </c>
      <c r="AL6" s="2" t="s">
        <v>91</v>
      </c>
      <c r="AM6" s="5"/>
      <c r="AN6" s="2" t="s">
        <v>70</v>
      </c>
    </row>
    <row r="7" spans="1:40" x14ac:dyDescent="0.2">
      <c r="A7" s="2">
        <v>6</v>
      </c>
      <c r="B7" s="2">
        <v>5</v>
      </c>
      <c r="C7" s="2" t="s">
        <v>40</v>
      </c>
      <c r="D7" s="2" t="s">
        <v>40</v>
      </c>
      <c r="E7" s="2" t="s">
        <v>41</v>
      </c>
      <c r="F7" s="2">
        <v>501521858</v>
      </c>
      <c r="G7" s="2" t="s">
        <v>42</v>
      </c>
      <c r="H7" s="2" t="s">
        <v>43</v>
      </c>
      <c r="I7" s="2" t="s">
        <v>92</v>
      </c>
      <c r="J7" s="2">
        <v>50739907</v>
      </c>
      <c r="K7" s="5"/>
      <c r="L7" s="2">
        <v>152401205177</v>
      </c>
      <c r="M7" s="2" t="s">
        <v>82</v>
      </c>
      <c r="N7" s="2" t="s">
        <v>93</v>
      </c>
      <c r="O7" s="3">
        <v>43836.616284722222</v>
      </c>
      <c r="P7" s="3">
        <v>43837.768437500003</v>
      </c>
      <c r="Q7" s="2" t="s">
        <v>94</v>
      </c>
      <c r="R7" s="2" t="s">
        <v>95</v>
      </c>
      <c r="S7" s="2">
        <f>62-87855001515</f>
        <v>-87855001453</v>
      </c>
      <c r="T7" s="2" t="s">
        <v>96</v>
      </c>
      <c r="U7" s="2" t="s">
        <v>97</v>
      </c>
      <c r="V7" s="4">
        <v>1127597875641800</v>
      </c>
      <c r="W7" s="4">
        <v>-722783718827054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2" t="s">
        <v>88</v>
      </c>
      <c r="AI7" s="2" t="s">
        <v>98</v>
      </c>
      <c r="AJ7" s="2" t="s">
        <v>90</v>
      </c>
      <c r="AK7" s="3">
        <v>43837.67287037037</v>
      </c>
      <c r="AL7" s="2" t="s">
        <v>99</v>
      </c>
      <c r="AM7" s="5"/>
      <c r="AN7" s="2" t="s">
        <v>70</v>
      </c>
    </row>
    <row r="8" spans="1:40" x14ac:dyDescent="0.2">
      <c r="A8" s="2">
        <v>7</v>
      </c>
      <c r="B8" s="2">
        <v>5</v>
      </c>
      <c r="C8" s="2" t="s">
        <v>40</v>
      </c>
      <c r="D8" s="2" t="s">
        <v>40</v>
      </c>
      <c r="E8" s="2" t="s">
        <v>41</v>
      </c>
      <c r="F8" s="2">
        <v>501720985</v>
      </c>
      <c r="G8" s="2" t="s">
        <v>42</v>
      </c>
      <c r="H8" s="2" t="s">
        <v>71</v>
      </c>
      <c r="I8" s="2" t="s">
        <v>100</v>
      </c>
      <c r="J8" s="2">
        <v>50796262</v>
      </c>
      <c r="K8" s="2">
        <v>3199220298</v>
      </c>
      <c r="L8" s="2">
        <v>152401201524</v>
      </c>
      <c r="M8" s="2" t="s">
        <v>60</v>
      </c>
      <c r="N8" s="2" t="s">
        <v>101</v>
      </c>
      <c r="O8" s="3">
        <v>43846.440937500003</v>
      </c>
      <c r="P8" s="3">
        <v>43846.458645833336</v>
      </c>
      <c r="Q8" s="2" t="s">
        <v>102</v>
      </c>
      <c r="R8" s="2" t="s">
        <v>103</v>
      </c>
      <c r="S8" s="2">
        <f>622-85105623699</f>
        <v>-85105623077</v>
      </c>
      <c r="T8" s="2" t="s">
        <v>104</v>
      </c>
      <c r="U8" s="2" t="s">
        <v>105</v>
      </c>
      <c r="V8" s="4">
        <v>11273493411</v>
      </c>
      <c r="W8" s="4">
        <v>-7245939037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2" t="s">
        <v>78</v>
      </c>
      <c r="AI8" s="2" t="s">
        <v>106</v>
      </c>
      <c r="AJ8" s="2" t="s">
        <v>68</v>
      </c>
      <c r="AK8" s="3">
        <v>43848.429907407408</v>
      </c>
      <c r="AL8" s="2" t="s">
        <v>107</v>
      </c>
      <c r="AM8" s="5"/>
      <c r="AN8" s="2" t="s">
        <v>70</v>
      </c>
    </row>
    <row r="9" spans="1:40" x14ac:dyDescent="0.2">
      <c r="A9" s="2">
        <v>8</v>
      </c>
      <c r="B9" s="2">
        <v>5</v>
      </c>
      <c r="C9" s="2" t="s">
        <v>40</v>
      </c>
      <c r="D9" s="2" t="s">
        <v>40</v>
      </c>
      <c r="E9" s="2" t="s">
        <v>41</v>
      </c>
      <c r="F9" s="2">
        <v>501759608</v>
      </c>
      <c r="G9" s="2" t="s">
        <v>42</v>
      </c>
      <c r="H9" s="2" t="s">
        <v>71</v>
      </c>
      <c r="I9" s="2" t="s">
        <v>108</v>
      </c>
      <c r="J9" s="2">
        <v>50817037</v>
      </c>
      <c r="K9" s="2">
        <v>3199018406</v>
      </c>
      <c r="L9" s="2">
        <v>152401200058</v>
      </c>
      <c r="M9" s="2" t="s">
        <v>109</v>
      </c>
      <c r="N9" s="2" t="s">
        <v>110</v>
      </c>
      <c r="O9" s="3">
        <v>43847.949293981481</v>
      </c>
      <c r="P9" s="3">
        <v>43847.950821759259</v>
      </c>
      <c r="Q9" s="2" t="s">
        <v>111</v>
      </c>
      <c r="R9" s="2" t="s">
        <v>112</v>
      </c>
      <c r="S9" s="2">
        <f>622-83867510091</f>
        <v>-83867509469</v>
      </c>
      <c r="T9" s="2" t="s">
        <v>113</v>
      </c>
      <c r="U9" s="2" t="s">
        <v>114</v>
      </c>
      <c r="V9" s="4">
        <v>1127366</v>
      </c>
      <c r="W9" s="4">
        <v>-72129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2" t="s">
        <v>66</v>
      </c>
      <c r="AI9" s="6">
        <v>43848</v>
      </c>
      <c r="AJ9" s="2" t="s">
        <v>115</v>
      </c>
      <c r="AK9" s="3">
        <v>43848.805601851855</v>
      </c>
      <c r="AL9" s="2" t="s">
        <v>69</v>
      </c>
      <c r="AM9" s="5"/>
      <c r="AN9" s="2" t="s">
        <v>70</v>
      </c>
    </row>
    <row r="10" spans="1:40" x14ac:dyDescent="0.2">
      <c r="A10" s="2">
        <v>9</v>
      </c>
      <c r="B10" s="2">
        <v>5</v>
      </c>
      <c r="C10" s="2" t="s">
        <v>40</v>
      </c>
      <c r="D10" s="2" t="s">
        <v>40</v>
      </c>
      <c r="E10" s="2" t="s">
        <v>41</v>
      </c>
      <c r="F10" s="2">
        <v>501759581</v>
      </c>
      <c r="G10" s="2" t="s">
        <v>42</v>
      </c>
      <c r="H10" s="2" t="s">
        <v>71</v>
      </c>
      <c r="I10" s="2" t="s">
        <v>116</v>
      </c>
      <c r="J10" s="2">
        <v>50820312</v>
      </c>
      <c r="K10" s="2">
        <v>3199094177</v>
      </c>
      <c r="L10" s="2">
        <v>152401200172</v>
      </c>
      <c r="M10" s="2" t="s">
        <v>109</v>
      </c>
      <c r="N10" s="2" t="s">
        <v>110</v>
      </c>
      <c r="O10" s="3">
        <v>43847.953263888892</v>
      </c>
      <c r="P10" s="3">
        <v>43847.953726851854</v>
      </c>
      <c r="Q10" s="2" t="s">
        <v>117</v>
      </c>
      <c r="R10" s="2" t="s">
        <v>118</v>
      </c>
      <c r="S10" s="2">
        <f>622-82139606014</f>
        <v>-82139605392</v>
      </c>
      <c r="T10" s="2" t="s">
        <v>119</v>
      </c>
      <c r="U10" s="2" t="s">
        <v>120</v>
      </c>
      <c r="V10" s="4">
        <v>11273354549</v>
      </c>
      <c r="W10" s="4">
        <v>-7208469566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2" t="s">
        <v>51</v>
      </c>
      <c r="AI10" s="2" t="s">
        <v>121</v>
      </c>
      <c r="AJ10" s="2" t="s">
        <v>68</v>
      </c>
      <c r="AK10" s="3">
        <v>43848.433344907404</v>
      </c>
      <c r="AL10" s="2" t="s">
        <v>122</v>
      </c>
      <c r="AM10" s="5"/>
      <c r="AN10" s="2" t="s">
        <v>70</v>
      </c>
    </row>
    <row r="11" spans="1:40" x14ac:dyDescent="0.2">
      <c r="A11" s="2">
        <v>10</v>
      </c>
      <c r="B11" s="2">
        <v>5</v>
      </c>
      <c r="C11" s="2" t="s">
        <v>40</v>
      </c>
      <c r="D11" s="2" t="s">
        <v>40</v>
      </c>
      <c r="E11" s="2" t="s">
        <v>41</v>
      </c>
      <c r="F11" s="2">
        <v>501759610</v>
      </c>
      <c r="G11" s="2" t="s">
        <v>42</v>
      </c>
      <c r="H11" s="2" t="s">
        <v>71</v>
      </c>
      <c r="I11" s="2" t="s">
        <v>123</v>
      </c>
      <c r="J11" s="2">
        <v>50835328</v>
      </c>
      <c r="K11" s="2">
        <v>3199096403</v>
      </c>
      <c r="L11" s="2">
        <v>152401201939</v>
      </c>
      <c r="M11" s="2" t="s">
        <v>109</v>
      </c>
      <c r="N11" s="2" t="s">
        <v>110</v>
      </c>
      <c r="O11" s="3">
        <v>43847.955833333333</v>
      </c>
      <c r="P11" s="3">
        <v>43847.95652777778</v>
      </c>
      <c r="Q11" s="2" t="s">
        <v>124</v>
      </c>
      <c r="R11" s="2" t="s">
        <v>125</v>
      </c>
      <c r="S11" s="2">
        <f>622-851058830077</f>
        <v>-851058829455</v>
      </c>
      <c r="T11" s="2" t="s">
        <v>126</v>
      </c>
      <c r="U11" s="2" t="s">
        <v>127</v>
      </c>
      <c r="V11" s="4">
        <v>1127342</v>
      </c>
      <c r="W11" s="4">
        <v>-7217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2" t="s">
        <v>66</v>
      </c>
      <c r="AI11" s="6">
        <v>43848</v>
      </c>
      <c r="AJ11" s="2" t="s">
        <v>115</v>
      </c>
      <c r="AK11" s="3">
        <v>43848.805659722224</v>
      </c>
      <c r="AL11" s="2" t="s">
        <v>128</v>
      </c>
      <c r="AM11" s="5"/>
      <c r="AN11" s="2" t="s">
        <v>70</v>
      </c>
    </row>
    <row r="12" spans="1:40" x14ac:dyDescent="0.2">
      <c r="A12" s="2">
        <v>11</v>
      </c>
      <c r="B12" s="2">
        <v>5</v>
      </c>
      <c r="C12" s="2" t="s">
        <v>40</v>
      </c>
      <c r="D12" s="2" t="s">
        <v>40</v>
      </c>
      <c r="E12" s="2" t="s">
        <v>41</v>
      </c>
      <c r="F12" s="2">
        <v>501759746</v>
      </c>
      <c r="G12" s="2" t="s">
        <v>42</v>
      </c>
      <c r="H12" s="2" t="s">
        <v>71</v>
      </c>
      <c r="I12" s="2" t="s">
        <v>129</v>
      </c>
      <c r="J12" s="2">
        <v>50850305</v>
      </c>
      <c r="K12" s="2">
        <v>3199018311</v>
      </c>
      <c r="L12" s="2">
        <v>152401205231</v>
      </c>
      <c r="M12" s="2" t="s">
        <v>60</v>
      </c>
      <c r="N12" s="2" t="s">
        <v>130</v>
      </c>
      <c r="O12" s="3">
        <v>43848.319328703707</v>
      </c>
      <c r="P12" s="3">
        <v>43849.545300925929</v>
      </c>
      <c r="Q12" s="2" t="s">
        <v>131</v>
      </c>
      <c r="R12" s="2" t="s">
        <v>132</v>
      </c>
      <c r="S12" s="2">
        <f>622-812326336660</f>
        <v>-812326336038</v>
      </c>
      <c r="T12" s="2" t="s">
        <v>133</v>
      </c>
      <c r="U12" s="2" t="s">
        <v>134</v>
      </c>
      <c r="V12" s="4">
        <v>11273084821</v>
      </c>
      <c r="W12" s="4">
        <v>-7219241278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2" t="s">
        <v>66</v>
      </c>
      <c r="AI12" s="6">
        <v>43848</v>
      </c>
      <c r="AJ12" s="2" t="s">
        <v>135</v>
      </c>
      <c r="AK12" s="3">
        <v>43849.789143518516</v>
      </c>
      <c r="AL12" s="2" t="s">
        <v>136</v>
      </c>
      <c r="AM12" s="5"/>
      <c r="AN12" s="2" t="s">
        <v>70</v>
      </c>
    </row>
    <row r="13" spans="1:40" x14ac:dyDescent="0.2">
      <c r="A13" s="2">
        <v>12</v>
      </c>
      <c r="B13" s="2">
        <v>5</v>
      </c>
      <c r="C13" s="2" t="s">
        <v>40</v>
      </c>
      <c r="D13" s="2" t="s">
        <v>40</v>
      </c>
      <c r="E13" s="2" t="s">
        <v>41</v>
      </c>
      <c r="F13" s="2">
        <v>501763916</v>
      </c>
      <c r="G13" s="2" t="s">
        <v>42</v>
      </c>
      <c r="H13" s="2" t="s">
        <v>71</v>
      </c>
      <c r="I13" s="2" t="s">
        <v>137</v>
      </c>
      <c r="J13" s="2">
        <v>50841924</v>
      </c>
      <c r="K13" s="2">
        <v>313503285</v>
      </c>
      <c r="L13" s="2">
        <v>152401200002</v>
      </c>
      <c r="M13" s="2" t="s">
        <v>138</v>
      </c>
      <c r="N13" s="2" t="s">
        <v>139</v>
      </c>
      <c r="O13" s="3">
        <v>43848.469085648147</v>
      </c>
      <c r="P13" s="3">
        <v>43849.56894675926</v>
      </c>
      <c r="Q13" s="2" t="s">
        <v>140</v>
      </c>
      <c r="R13" s="2" t="s">
        <v>141</v>
      </c>
      <c r="S13" s="2">
        <f>622-852587442711</f>
        <v>-852587442089</v>
      </c>
      <c r="T13" s="2" t="s">
        <v>142</v>
      </c>
      <c r="U13" s="2" t="s">
        <v>143</v>
      </c>
      <c r="V13" s="4">
        <v>112742</v>
      </c>
      <c r="W13" s="4">
        <v>-72456</v>
      </c>
      <c r="X13" s="2">
        <v>165841806</v>
      </c>
      <c r="Y13" s="2" t="s">
        <v>144</v>
      </c>
      <c r="Z13" s="2" t="s">
        <v>145</v>
      </c>
      <c r="AA13" s="2" t="s">
        <v>146</v>
      </c>
      <c r="AB13" s="3">
        <v>43847.579861111109</v>
      </c>
      <c r="AC13" s="5"/>
      <c r="AD13" s="5"/>
      <c r="AE13" s="5"/>
      <c r="AF13" s="5"/>
      <c r="AG13" s="5"/>
      <c r="AH13" s="2" t="s">
        <v>147</v>
      </c>
      <c r="AI13" s="6">
        <v>43847</v>
      </c>
      <c r="AJ13" s="2" t="s">
        <v>148</v>
      </c>
      <c r="AK13" s="3">
        <v>43848.475682870368</v>
      </c>
      <c r="AL13" s="2" t="s">
        <v>136</v>
      </c>
      <c r="AM13" s="2" t="s">
        <v>149</v>
      </c>
      <c r="AN13" s="2" t="s">
        <v>70</v>
      </c>
    </row>
    <row r="14" spans="1:40" x14ac:dyDescent="0.2">
      <c r="A14" s="2">
        <v>13</v>
      </c>
      <c r="B14" s="2">
        <v>5</v>
      </c>
      <c r="C14" s="2" t="s">
        <v>40</v>
      </c>
      <c r="D14" s="2" t="s">
        <v>40</v>
      </c>
      <c r="E14" s="2" t="s">
        <v>41</v>
      </c>
      <c r="F14" s="2">
        <v>501770480</v>
      </c>
      <c r="G14" s="2" t="s">
        <v>42</v>
      </c>
      <c r="H14" s="2" t="s">
        <v>71</v>
      </c>
      <c r="I14" s="2" t="s">
        <v>150</v>
      </c>
      <c r="J14" s="2">
        <v>50854241</v>
      </c>
      <c r="K14" s="2">
        <v>3199097743</v>
      </c>
      <c r="L14" s="2">
        <v>152401200492</v>
      </c>
      <c r="M14" s="2" t="s">
        <v>138</v>
      </c>
      <c r="N14" s="2" t="s">
        <v>139</v>
      </c>
      <c r="O14" s="3">
        <v>43848.713969907411</v>
      </c>
      <c r="P14" s="3">
        <v>43849.720937500002</v>
      </c>
      <c r="Q14" s="2" t="s">
        <v>151</v>
      </c>
      <c r="R14" s="2" t="s">
        <v>152</v>
      </c>
      <c r="S14" s="2">
        <f>622-81231610722</f>
        <v>-81231610100</v>
      </c>
      <c r="T14" s="2" t="s">
        <v>153</v>
      </c>
      <c r="U14" s="2" t="s">
        <v>154</v>
      </c>
      <c r="V14" s="4">
        <v>11273074401</v>
      </c>
      <c r="W14" s="4">
        <v>-7219307774</v>
      </c>
      <c r="X14" s="2">
        <v>166161218</v>
      </c>
      <c r="Y14" s="2" t="s">
        <v>144</v>
      </c>
      <c r="Z14" s="2" t="s">
        <v>145</v>
      </c>
      <c r="AA14" s="2" t="s">
        <v>146</v>
      </c>
      <c r="AB14" s="3">
        <v>43849.579861111109</v>
      </c>
      <c r="AC14" s="5"/>
      <c r="AD14" s="5"/>
      <c r="AE14" s="5"/>
      <c r="AF14" s="5"/>
      <c r="AG14" s="5"/>
      <c r="AH14" s="2" t="s">
        <v>66</v>
      </c>
      <c r="AI14" s="6">
        <v>43849</v>
      </c>
      <c r="AJ14" s="2" t="s">
        <v>115</v>
      </c>
      <c r="AK14" s="3">
        <v>43848.806840277779</v>
      </c>
      <c r="AL14" s="2" t="s">
        <v>69</v>
      </c>
      <c r="AM14" s="2" t="s">
        <v>149</v>
      </c>
      <c r="AN14" s="2" t="s">
        <v>70</v>
      </c>
    </row>
    <row r="15" spans="1:40" x14ac:dyDescent="0.2">
      <c r="A15" s="2">
        <v>14</v>
      </c>
      <c r="B15" s="2">
        <v>5</v>
      </c>
      <c r="C15" s="2" t="s">
        <v>40</v>
      </c>
      <c r="D15" s="2" t="s">
        <v>40</v>
      </c>
      <c r="E15" s="2" t="s">
        <v>41</v>
      </c>
      <c r="F15" s="2">
        <v>501771972</v>
      </c>
      <c r="G15" s="2" t="s">
        <v>42</v>
      </c>
      <c r="H15" s="2" t="s">
        <v>71</v>
      </c>
      <c r="I15" s="2" t="s">
        <v>155</v>
      </c>
      <c r="J15" s="2">
        <v>50857731</v>
      </c>
      <c r="K15" s="2">
        <v>3199018162</v>
      </c>
      <c r="L15" s="2">
        <v>152401200554</v>
      </c>
      <c r="M15" s="2" t="s">
        <v>45</v>
      </c>
      <c r="N15" s="2" t="s">
        <v>156</v>
      </c>
      <c r="O15" s="3">
        <v>43849.382835648146</v>
      </c>
      <c r="P15" s="3">
        <v>43849.3828587963</v>
      </c>
      <c r="Q15" s="2" t="s">
        <v>157</v>
      </c>
      <c r="R15" s="2" t="s">
        <v>158</v>
      </c>
      <c r="S15" s="2">
        <f>622-83849792423</f>
        <v>-83849791801</v>
      </c>
      <c r="T15" s="2" t="s">
        <v>159</v>
      </c>
      <c r="U15" s="2" t="s">
        <v>160</v>
      </c>
      <c r="V15" s="4">
        <v>1127531956942650</v>
      </c>
      <c r="W15" s="4">
        <v>-7226779976471610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2" t="s">
        <v>147</v>
      </c>
      <c r="AI15" s="6">
        <v>43849</v>
      </c>
      <c r="AJ15" s="2" t="s">
        <v>148</v>
      </c>
      <c r="AK15" s="3">
        <v>43849.392754629633</v>
      </c>
      <c r="AL15" s="2" t="s">
        <v>161</v>
      </c>
      <c r="AM15" s="5"/>
      <c r="AN15" s="2" t="s">
        <v>70</v>
      </c>
    </row>
    <row r="16" spans="1:40" x14ac:dyDescent="0.2">
      <c r="A16" s="2">
        <v>15</v>
      </c>
      <c r="B16" s="2">
        <v>5</v>
      </c>
      <c r="C16" s="2" t="s">
        <v>40</v>
      </c>
      <c r="D16" s="2" t="s">
        <v>40</v>
      </c>
      <c r="E16" s="2" t="s">
        <v>41</v>
      </c>
      <c r="F16" s="2">
        <v>501772181</v>
      </c>
      <c r="G16" s="2" t="s">
        <v>42</v>
      </c>
      <c r="H16" s="2" t="s">
        <v>71</v>
      </c>
      <c r="I16" s="2" t="s">
        <v>162</v>
      </c>
      <c r="J16" s="2">
        <v>50858215</v>
      </c>
      <c r="K16" s="2">
        <v>3199018050</v>
      </c>
      <c r="L16" s="2">
        <v>152401202583</v>
      </c>
      <c r="M16" s="2" t="s">
        <v>45</v>
      </c>
      <c r="N16" s="2" t="s">
        <v>163</v>
      </c>
      <c r="O16" s="3">
        <v>43849.404826388891</v>
      </c>
      <c r="P16" s="3">
        <v>43849.404849537037</v>
      </c>
      <c r="Q16" s="2" t="s">
        <v>164</v>
      </c>
      <c r="R16" s="2" t="s">
        <v>165</v>
      </c>
      <c r="S16" s="2">
        <f>622-82302153432</f>
        <v>-82302152810</v>
      </c>
      <c r="T16" s="2" t="s">
        <v>166</v>
      </c>
      <c r="U16" s="2" t="s">
        <v>167</v>
      </c>
      <c r="V16" s="4">
        <v>1127398</v>
      </c>
      <c r="W16" s="4">
        <v>-72326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" t="s">
        <v>147</v>
      </c>
      <c r="AI16" s="6">
        <v>43849</v>
      </c>
      <c r="AJ16" s="2" t="s">
        <v>148</v>
      </c>
      <c r="AK16" s="3">
        <v>43849.413159722222</v>
      </c>
      <c r="AL16" s="2" t="s">
        <v>107</v>
      </c>
      <c r="AM16" s="5"/>
      <c r="AN16" s="2" t="s">
        <v>70</v>
      </c>
    </row>
    <row r="17" spans="1:40" x14ac:dyDescent="0.2">
      <c r="A17" s="2">
        <v>16</v>
      </c>
      <c r="B17" s="2">
        <v>5</v>
      </c>
      <c r="C17" s="2" t="s">
        <v>40</v>
      </c>
      <c r="D17" s="2" t="s">
        <v>40</v>
      </c>
      <c r="E17" s="2" t="s">
        <v>41</v>
      </c>
      <c r="F17" s="2">
        <v>501772209</v>
      </c>
      <c r="G17" s="2" t="s">
        <v>42</v>
      </c>
      <c r="H17" s="2" t="s">
        <v>71</v>
      </c>
      <c r="I17" s="2" t="s">
        <v>168</v>
      </c>
      <c r="J17" s="2">
        <v>50864157</v>
      </c>
      <c r="K17" s="2">
        <v>3199018860</v>
      </c>
      <c r="L17" s="2">
        <v>152401200549</v>
      </c>
      <c r="M17" s="2" t="s">
        <v>109</v>
      </c>
      <c r="N17" s="2" t="s">
        <v>110</v>
      </c>
      <c r="O17" s="3">
        <v>43849.405833333331</v>
      </c>
      <c r="P17" s="3">
        <v>43849.737407407411</v>
      </c>
      <c r="Q17" s="2" t="s">
        <v>169</v>
      </c>
      <c r="R17" s="2" t="s">
        <v>170</v>
      </c>
      <c r="S17" s="2">
        <f>622-83831242422</f>
        <v>-83831241800</v>
      </c>
      <c r="T17" s="2" t="s">
        <v>171</v>
      </c>
      <c r="U17" s="2" t="s">
        <v>172</v>
      </c>
      <c r="V17" s="4">
        <v>11271781887</v>
      </c>
      <c r="W17" s="4">
        <v>-7242324907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" t="s">
        <v>66</v>
      </c>
      <c r="AI17" s="6">
        <v>43849</v>
      </c>
      <c r="AJ17" s="2" t="s">
        <v>135</v>
      </c>
      <c r="AK17" s="3">
        <v>43849.788298611114</v>
      </c>
      <c r="AL17" s="2" t="s">
        <v>69</v>
      </c>
      <c r="AM17" s="5"/>
      <c r="AN17" s="2" t="s">
        <v>70</v>
      </c>
    </row>
    <row r="18" spans="1:40" x14ac:dyDescent="0.2">
      <c r="A18" s="2">
        <v>17</v>
      </c>
      <c r="B18" s="2">
        <v>5</v>
      </c>
      <c r="C18" s="2" t="s">
        <v>40</v>
      </c>
      <c r="D18" s="2" t="s">
        <v>40</v>
      </c>
      <c r="E18" s="2" t="s">
        <v>41</v>
      </c>
      <c r="F18" s="2">
        <v>501772198</v>
      </c>
      <c r="G18" s="2" t="s">
        <v>42</v>
      </c>
      <c r="H18" s="2" t="s">
        <v>71</v>
      </c>
      <c r="I18" s="2" t="s">
        <v>173</v>
      </c>
      <c r="J18" s="2">
        <v>50863969</v>
      </c>
      <c r="K18" s="2">
        <v>3199018386</v>
      </c>
      <c r="L18" s="2">
        <v>152401200552</v>
      </c>
      <c r="M18" s="2" t="s">
        <v>45</v>
      </c>
      <c r="N18" s="2" t="s">
        <v>174</v>
      </c>
      <c r="O18" s="3">
        <v>43849.406238425923</v>
      </c>
      <c r="P18" s="3">
        <v>43849.406261574077</v>
      </c>
      <c r="Q18" s="2" t="s">
        <v>175</v>
      </c>
      <c r="R18" s="2" t="s">
        <v>176</v>
      </c>
      <c r="S18" s="2">
        <f>622-83162943644</f>
        <v>-83162943022</v>
      </c>
      <c r="T18" s="2" t="s">
        <v>177</v>
      </c>
      <c r="U18" s="2" t="s">
        <v>178</v>
      </c>
      <c r="V18" s="4">
        <v>11272306431</v>
      </c>
      <c r="W18" s="4">
        <v>-7236233332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" t="s">
        <v>147</v>
      </c>
      <c r="AI18" s="6">
        <v>43849</v>
      </c>
      <c r="AJ18" s="2" t="s">
        <v>148</v>
      </c>
      <c r="AK18" s="3">
        <v>43849.413159722222</v>
      </c>
      <c r="AL18" s="2" t="s">
        <v>69</v>
      </c>
      <c r="AM18" s="5"/>
      <c r="AN18" s="2" t="s">
        <v>70</v>
      </c>
    </row>
    <row r="19" spans="1:40" x14ac:dyDescent="0.2">
      <c r="A19" s="2">
        <v>18</v>
      </c>
      <c r="B19" s="2">
        <v>5</v>
      </c>
      <c r="C19" s="2" t="s">
        <v>40</v>
      </c>
      <c r="D19" s="2" t="s">
        <v>40</v>
      </c>
      <c r="E19" s="2" t="s">
        <v>41</v>
      </c>
      <c r="F19" s="2">
        <v>501773518</v>
      </c>
      <c r="G19" s="2" t="s">
        <v>42</v>
      </c>
      <c r="H19" s="2" t="s">
        <v>71</v>
      </c>
      <c r="I19" s="2" t="s">
        <v>179</v>
      </c>
      <c r="J19" s="2">
        <v>50838890</v>
      </c>
      <c r="K19" s="2">
        <v>3199221824</v>
      </c>
      <c r="L19" s="2">
        <v>152401202985</v>
      </c>
      <c r="M19" s="2" t="s">
        <v>45</v>
      </c>
      <c r="N19" s="2" t="s">
        <v>180</v>
      </c>
      <c r="O19" s="3">
        <v>43849.520324074074</v>
      </c>
      <c r="P19" s="3">
        <v>43849.52034722222</v>
      </c>
      <c r="Q19" s="2" t="s">
        <v>181</v>
      </c>
      <c r="R19" s="2" t="s">
        <v>182</v>
      </c>
      <c r="S19" s="2">
        <f>622-81313728889</f>
        <v>-81313728267</v>
      </c>
      <c r="T19" s="2" t="s">
        <v>183</v>
      </c>
      <c r="U19" s="2" t="s">
        <v>184</v>
      </c>
      <c r="V19" s="4">
        <v>1127741354235380</v>
      </c>
      <c r="W19" s="4">
        <v>-7221581931038030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2" t="s">
        <v>147</v>
      </c>
      <c r="AI19" s="6">
        <v>43850</v>
      </c>
      <c r="AJ19" s="2" t="s">
        <v>148</v>
      </c>
      <c r="AK19" s="3">
        <v>43849.527881944443</v>
      </c>
      <c r="AL19" s="2" t="s">
        <v>136</v>
      </c>
      <c r="AM19" s="5"/>
      <c r="AN19" s="2" t="s">
        <v>70</v>
      </c>
    </row>
    <row r="20" spans="1:40" x14ac:dyDescent="0.2">
      <c r="A20" s="2">
        <v>19</v>
      </c>
      <c r="B20" s="2">
        <v>5</v>
      </c>
      <c r="C20" s="2" t="s">
        <v>40</v>
      </c>
      <c r="D20" s="2" t="s">
        <v>40</v>
      </c>
      <c r="E20" s="2" t="s">
        <v>41</v>
      </c>
      <c r="F20" s="2">
        <v>501774611</v>
      </c>
      <c r="G20" s="2" t="s">
        <v>42</v>
      </c>
      <c r="H20" s="2" t="s">
        <v>71</v>
      </c>
      <c r="I20" s="2" t="s">
        <v>185</v>
      </c>
      <c r="J20" s="2">
        <v>50844622</v>
      </c>
      <c r="K20" s="2">
        <v>313503675</v>
      </c>
      <c r="L20" s="2">
        <v>152401204759</v>
      </c>
      <c r="M20" s="2" t="s">
        <v>45</v>
      </c>
      <c r="N20" s="2" t="s">
        <v>186</v>
      </c>
      <c r="O20" s="3">
        <v>43849.613611111112</v>
      </c>
      <c r="P20" s="3">
        <v>43849.613634259258</v>
      </c>
      <c r="Q20" s="2" t="s">
        <v>187</v>
      </c>
      <c r="R20" s="2" t="s">
        <v>188</v>
      </c>
      <c r="S20" s="2">
        <f>622-85646200494</f>
        <v>-85646199872</v>
      </c>
      <c r="T20" s="2" t="s">
        <v>189</v>
      </c>
      <c r="U20" s="2" t="s">
        <v>190</v>
      </c>
      <c r="V20" s="4">
        <v>1127391</v>
      </c>
      <c r="W20" s="4">
        <v>-72245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2" t="s">
        <v>147</v>
      </c>
      <c r="AI20" s="6">
        <v>43850</v>
      </c>
      <c r="AJ20" s="2" t="s">
        <v>148</v>
      </c>
      <c r="AK20" s="3">
        <v>43849.621481481481</v>
      </c>
      <c r="AL20" s="2" t="s">
        <v>69</v>
      </c>
      <c r="AM20" s="5"/>
      <c r="AN20" s="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2020-01-19T17:52:19Z</dcterms:created>
  <dcterms:modified xsi:type="dcterms:W3CDTF">2020-01-20T10:09:49Z</dcterms:modified>
</cp:coreProperties>
</file>