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50039/Documents/"/>
    </mc:Choice>
  </mc:AlternateContent>
  <xr:revisionPtr revIDLastSave="0" documentId="13_ncr:1_{DFA707DF-F4B2-D244-B366-B98DA5DF07DF}" xr6:coauthVersionLast="45" xr6:coauthVersionMax="45" xr10:uidLastSave="{00000000-0000-0000-0000-000000000000}"/>
  <bookViews>
    <workbookView xWindow="0" yWindow="460" windowWidth="28800" windowHeight="16440" xr2:uid="{CBA59CE6-236F-1A42-88A7-9A9567C350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<sst xmlns="http://schemas.openxmlformats.org/spreadsheetml/2006/main" count="272" uniqueCount="141">
  <si>
    <t>NO</t>
  </si>
  <si>
    <t>REGIONAL</t>
  </si>
  <si>
    <t>WITEL</t>
  </si>
  <si>
    <t>DATEL</t>
  </si>
  <si>
    <t>STO</t>
  </si>
  <si>
    <t>ORDER ID</t>
  </si>
  <si>
    <t>TYPE TRANSAKSI</t>
  </si>
  <si>
    <t>JENIS LAYANAN</t>
  </si>
  <si>
    <t>ALPRO</t>
  </si>
  <si>
    <t>NCLI</t>
  </si>
  <si>
    <t>POTS</t>
  </si>
  <si>
    <t>INTERNET</t>
  </si>
  <si>
    <t>STATUS RESUME</t>
  </si>
  <si>
    <t>STATUS MESSAGE</t>
  </si>
  <si>
    <t>ORDER DATE</t>
  </si>
  <si>
    <t>LAST UPDATE STATUS</t>
  </si>
  <si>
    <t>DURASI V1</t>
  </si>
  <si>
    <t>NAMA CUST</t>
  </si>
  <si>
    <t>NO HP</t>
  </si>
  <si>
    <t>ALAMAT</t>
  </si>
  <si>
    <t>K-CONTACT</t>
  </si>
  <si>
    <t>LONG</t>
  </si>
  <si>
    <t>LAT</t>
  </si>
  <si>
    <t>WFM ID</t>
  </si>
  <si>
    <t>STATUS WFM</t>
  </si>
  <si>
    <t>DESK TASK</t>
  </si>
  <si>
    <t>STATUS TASK</t>
  </si>
  <si>
    <t>TGL INSTALL</t>
  </si>
  <si>
    <t>AMCREW</t>
  </si>
  <si>
    <t>TEKNISI1</t>
  </si>
  <si>
    <t>PERSONID</t>
  </si>
  <si>
    <t>TEKNISI2</t>
  </si>
  <si>
    <t>PERSONID2</t>
  </si>
  <si>
    <t>TINDAK LANJUT</t>
  </si>
  <si>
    <t>KETERANGAN</t>
  </si>
  <si>
    <t>USER</t>
  </si>
  <si>
    <t>TGL TINDAK LANJUT</t>
  </si>
  <si>
    <t>PACKAGE NAME</t>
  </si>
  <si>
    <t>ESTIMASI DROP CORE</t>
  </si>
  <si>
    <t>PROVIDER</t>
  </si>
  <si>
    <t>SBY UTARA</t>
  </si>
  <si>
    <t>KBL</t>
  </si>
  <si>
    <t>AO</t>
  </si>
  <si>
    <t>=DATEDIF(O2,NOW(),"d")&amp;" Hari"</t>
  </si>
  <si>
    <t>=DATEDIF(O3,NOW(),"d")&amp;" Hari"</t>
  </si>
  <si>
    <t>Fallout (UIM)</t>
  </si>
  <si>
    <t>=DATEDIF(O4,NOW(),"d")&amp;" Hari"</t>
  </si>
  <si>
    <t>Kendala Sistem</t>
  </si>
  <si>
    <t>Value Low FUP 10 Mbps, free 50 mnt Lokal-SLJJ</t>
  </si>
  <si>
    <t>DCS - UCS V</t>
  </si>
  <si>
    <t>3P</t>
  </si>
  <si>
    <t>=DATEDIF(O5,NOW(),"d")&amp;" Hari"</t>
  </si>
  <si>
    <t>Fallout (WFM)</t>
  </si>
  <si>
    <t>=DATEDIF(O6,NOW(),"d")&amp;" Hari"</t>
  </si>
  <si>
    <t>RIAL WAHYUDI</t>
  </si>
  <si>
    <t>=DATEDIF(O7,NOW(),"d")&amp;" Hari"</t>
  </si>
  <si>
    <t>=DATEDIF(O8,NOW(),"d")&amp;" Hari"</t>
  </si>
  <si>
    <t>20 Mbps, 300 mnt, Movin, IndiHome Music Silver, IndiHome Study, Cloud Storage 8GB</t>
  </si>
  <si>
    <t>ODP-KBL-FEG/15</t>
  </si>
  <si>
    <t>=DATEDIF(O9,NOW(),"d")&amp;" Hari"</t>
  </si>
  <si>
    <t>OTB-KBL-128</t>
  </si>
  <si>
    <t>=DATEDIF(O10,NOW(),"d")&amp;" Hari"</t>
  </si>
  <si>
    <t>INDRAWATI</t>
  </si>
  <si>
    <t>SURABAYA,PERAK UTARA,PERAK BARAT, 379,60165, RT , RW</t>
  </si>
  <si>
    <t>MI;MYIR-10133430910001;SPWAY03;INDRAWATI;082139606014</t>
  </si>
  <si>
    <t>50 Mbps, Usee Entry, HOOQ, Iflix, Catchplay, IndiHome Music Gold</t>
  </si>
  <si>
    <t>=DATEDIF(O11,NOW(),"d")&amp;" Hari"</t>
  </si>
  <si>
    <t>ODP-KBL-FTM/24</t>
  </si>
  <si>
    <t>Provisioning Failed|UIM|IN61234210|1054:Service Port 1-1-8-2 on device GPON14-D5-KBL-3(172.27.142.166) has existing customer.Please check connectivity</t>
  </si>
  <si>
    <t>=DATEDIF(O12,NOW(),"d")&amp;" Hari"</t>
  </si>
  <si>
    <t>Guntur yanuar dwi saputro</t>
  </si>
  <si>
    <t>SURABAYA,PERAK UTARA,TELUK BONE SELATAN, 10,60165, RT 7, RW 5</t>
  </si>
  <si>
    <t>MI;MYIR-10134278250001;SPhsn06-B1152PIU;Guntur yanuar dwi saputro;0812326336660</t>
  </si>
  <si>
    <t>AAN MAULANA</t>
  </si>
  <si>
    <t>10 Mbps, 300 mnt, Movin, IndiHome Music Silver, IndiHome Study, Cloud Storage 8GB</t>
  </si>
  <si>
    <t>FULFILL BILLING COMPLETED</t>
  </si>
  <si>
    <t>Completed</t>
  </si>
  <si>
    <t>=DATEDIF(O13,NOW(),"d")&amp;" Hari"</t>
  </si>
  <si>
    <t>COMPWORK</t>
  </si>
  <si>
    <t>Testing Service Broadband</t>
  </si>
  <si>
    <t>COMPWA</t>
  </si>
  <si>
    <t>Management Janji</t>
  </si>
  <si>
    <t>FCC</t>
  </si>
  <si>
    <t>PASSED</t>
  </si>
  <si>
    <t>=DATEDIF(O14,NOW(),"d")&amp;" Hari"</t>
  </si>
  <si>
    <t>ODP-KBL-FJ/06 FJ/D03/06.01</t>
  </si>
  <si>
    <t>Provisioning Failed|WFM|IN61307961|tidak ada jaringan fiber</t>
  </si>
  <si>
    <t>ACHMAD FATHONI</t>
  </si>
  <si>
    <t>SURABAYA, PERAK UTARA, INTAN, 01</t>
  </si>
  <si>
    <t>PLSCSR:PL062252];GRD;ACHMAD FATHONI; 081246904234; PSB 10MBPS HRG 360000+PPN 10%;PERLU VISIT; CS WIDYA</t>
  </si>
  <si>
    <t>Kendala Teknik</t>
  </si>
  <si>
    <t>NO ODP###tidak ada jaringan fiber</t>
  </si>
  <si>
    <t>- 11_11370;Biaya PSB New DP[150000] - BWY DL;BWY DL ~ Saluran Dua Arah(BothWay)[0] - C19183;C19183 ~ CS19 - IndiHome Fit POTS[0] - C19183~null~ 38150;C19183||1||Abodemen 0[0] - C19183~null~C19183_IN100;IN100 ~ Free Lokal dan SLJJ 100 Menit ~ C19183[20000] - C19184;C19184 ~ CS19 - IndiHome Fit INET[0] - C19184~null~38153;C19184||11||Abodemen 0[0] - C19184~null~C19184_UNL;UNL ~ Internet-Link Unlimited Internet Usage ~ C19184[0] - C19184~null~C19184_INETF10M;INETF10M ~ New Internet Fair Usage Speed 10 Mbps ~ C19184[195007] - C16059_I;C16059 ~ CS16 - Perangkat Modem &amp; ONT (Internet)[0] - C16059_I~null~C16059_SWONT_I;SWONT ~ Biaya Sewa ONT ~ C16059 (Internet)[20000] - C19185;C19185 ~ CS19 - IndiHome Fit USEE + OTT[0] - C19185~null~ 38159;C19185||11||Abodemen 0[0] - C19185~null~C19185_USEEENTRYH;USEEENTRYH ~ New UseeTV Entry HD ~ C19185[40000] - C19185~null~C19185_OTTIFLIX02;OTTIFLIX02 ~ OTT Iflix Hardbundling ~ C19185[10000] - C19185~null~C19185_OTTCATCH02;OTTCATCH02 ~ OTT Catchplay Hardbundling ~ C19185[10000] - C19185~null~C19185_OTTHOOQ02;OTTHOOQ02 ~ OTT Hooq Hardbundling ~ C19185[10000] - C19185~null~C19185_USEE_HD;USEE_HD ~ USEE HD ~ C19185[0] - C16058;C16058 ~ CS16 - Perangkat Set Top Box[0] - C16058~null~C16058_SWSTBHYBRD;SWSTBHYBRD ~ Biaya Sewa Set Top Box Hybrid HD ~ C16058[20000] - C19186;C19186 ~ CS19 - IndiHome Fit Extra Movies[0] - C19186~null~38183;C19186||1||Abodemen 0[0] - C19186~null~C19186_USEEFOXMVH;USEEFOXMVH ~ UseeTv Add On Channel Fox Action Movie HD ~ C19186[15000] - C19186~null~C19186_USEEINDYHD;USEEINDYHD ~ UseeTV Add On IndiKids Lite HD ~ C19186[15000] Total (Sebelum PPN) : 355007</t>
  </si>
  <si>
    <t>ODP-KBL-FTJ/02</t>
  </si>
  <si>
    <t>Provisioning Failed|WFM|IN61285457|call pic alamat tambak wedi ikut so kapasan</t>
  </si>
  <si>
    <t>SUGENG PRIYADI SS</t>
  </si>
  <si>
    <t>SURABAYA,GUNDIH,BABADAN, 22,60172, RT , RW</t>
  </si>
  <si>
    <t>MI;MYIR-10134494820001;SPMRD11;SUGENG PRIYADI SS;081249746634</t>
  </si>
  <si>
    <t>ODP-KBL-FDB/16</t>
  </si>
  <si>
    <t>andiasih susilaning wati</t>
  </si>
  <si>
    <t>SURABAYA,PERAK BARAT,IKAN MUJAIR, 1-E,60177, RT , RW</t>
  </si>
  <si>
    <t>MI;MYIR-10133126490001;SPANT46-B1543PIW;andiasih susilaning wati;081282582000</t>
  </si>
  <si>
    <t>ODP-KBL-FVG/01</t>
  </si>
  <si>
    <t>CHOIRUL HUDA</t>
  </si>
  <si>
    <t>SURABAYA,DUPAK,DUPAK RUKUN 7, 27-A,60179, RT , RW</t>
  </si>
  <si>
    <t>MI;MYIR-10134719730001;SPDAKI1-L1493IK;CHOIRUL HUDA;081217596982</t>
  </si>
  <si>
    <t>Fallout (Activation)</t>
  </si>
  <si>
    <t>Provisioning Failed|ACTIVATION|IN61359748|U31_PORT_NOT_FOUND:ServicePort Not Found / ONT Connectivity is Missing</t>
  </si>
  <si>
    <t>AFIFA</t>
  </si>
  <si>
    <t>SURABAYA,PERAK UTARA,KALIMAS BARU 2 LEBAR, 11-E,60165, RT 006, RW 06</t>
  </si>
  <si>
    <t>MI;MYIR-10134866730001;SPBON92-L1493IK;AFIFA;0852325805020</t>
  </si>
  <si>
    <t>Value Low FUP 10 Mbps, useetv (entry)</t>
  </si>
  <si>
    <t>ODP-KBL-FCM/12</t>
  </si>
  <si>
    <t>mudjiati</t>
  </si>
  <si>
    <t>SURABAYA,ALUN-ALUN CONTONG,JOHAR, 23,60174, RT 004, RW 02</t>
  </si>
  <si>
    <t>MI;MYIR-10134888570001;SPAda45-B1175PIU;mudjiati;085102772677</t>
  </si>
  <si>
    <t>Testing Service IPTV</t>
  </si>
  <si>
    <t>ODP-KBL-FVW/09</t>
  </si>
  <si>
    <t>RIZSA AMALIA</t>
  </si>
  <si>
    <t>SURABAYA,PERAK TIMUR,TAMBAK GRINGSING BARU, 3Gg.8/1A,60164, RT , RW</t>
  </si>
  <si>
    <t>MI;MYIR-10134252970001;SPSam02-B1152PIU;RIZSA AMALIA;08133266186</t>
  </si>
  <si>
    <t>10 Mbps, Usee Entry, HOOQ, Iflix, Catchplay, IndiHome Music Gold</t>
  </si>
  <si>
    <t>ODP-KBL-FAF/03</t>
  </si>
  <si>
    <t>pratika nur darmayati</t>
  </si>
  <si>
    <t>SURABAYA,PERAK BARAT,TANJUNG SADARI, 62,60177, RT , RW</t>
  </si>
  <si>
    <t>MI;MYIR-10134707020001;SPhsn06-B1152PIU;pratika nur darmayati;0821252527270</t>
  </si>
  <si>
    <t>ODP-KBL-FDB/15</t>
  </si>
  <si>
    <t>Provisioning Failed|ACTIVATION|IN61355495|ALU_AMS_PORT_NT_FOUN:ServicePort Not Found / ONT Connectivity is Missing.</t>
  </si>
  <si>
    <t>IKA NURLIA SARI</t>
  </si>
  <si>
    <t>SURABAYA,KREMBANGAN UTARA,SAMPURNA, 6-B,60163, RT , RW</t>
  </si>
  <si>
    <t>MI;MYIR-10135069080001;SPRAWON;IKA NURLIA SARI;081259164661</t>
  </si>
  <si>
    <t>112.73</t>
  </si>
  <si>
    <t>ODP-KBL-FTB/01</t>
  </si>
  <si>
    <t>Nitha</t>
  </si>
  <si>
    <t>SURABAYA,AMPEL,PETUKANGAN TENGAH, GG-2/6,60151, RT 6, RW 5</t>
  </si>
  <si>
    <t>MI;MYIR-10134982640001;SPSTR06-B1250PIW;Nitha;082143311190</t>
  </si>
  <si>
    <t>ODP-KBL-FVW/01</t>
  </si>
  <si>
    <t>Provisioning Failed|ACTIVATION|IN61372240|U31_PORT_NOT_FOUND:ServicePort Not Found / ONT Connectivity is Missing</t>
  </si>
  <si>
    <t>Eben Fransisco tampubolon</t>
  </si>
  <si>
    <t>SURABAYA,KREMBANGAN SELATAN,INDRAPURA, 2,60175, RT , RW</t>
  </si>
  <si>
    <t>MI;MYIR-10134381590001;SPIMDWP;Eben Fransisco tampubolon;081252187316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</si>
</sst>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22" fontId="2" fillId="0" borderId="1" xfId="0" applyNumberFormat="1" applyFont="1" applyBorder="1"/>
    <xf numFmtId="3" fontId="2" fillId="0" borderId="1" xfId="0" applyNumberFormat="1" applyFont="1" applyBorder="1"/>
    <xf numFmtId="0" fontId="0" fillId="0" borderId="1" xfId="0" applyBorder="1"/>
    <xf numFmtId="1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E557-C70F-B34D-AB5D-F25FD37EBE9F}">
  <dimension ref="A1:AN14"/>
  <sheetViews>
    <sheetView tabSelected="1" zoomScale="125" workbookViewId="0">
      <selection activeCell="G3" sqref="G3"/>
    </sheetView>
  </sheetViews>
  <sheetFormatPr baseColWidth="10" defaultRowHeight="16" x14ac:dyDescent="0.2"/>
  <cols>
    <col min="1" max="1" width="3.5" bestFit="1" customWidth="1"/>
    <col min="2" max="2" width="8.5" bestFit="1" customWidth="1"/>
    <col min="3" max="4" width="8.83203125" bestFit="1" customWidth="1"/>
    <col min="5" max="5" width="4" bestFit="1" customWidth="1"/>
    <col min="6" max="6" width="9.33203125" bestFit="1" customWidth="1"/>
    <col min="7" max="7" width="12.83203125" bestFit="1" customWidth="1"/>
    <col min="10" max="12" width="11" bestFit="1" customWidth="1"/>
    <col min="15" max="16" width="12.5" bestFit="1" customWidth="1"/>
    <col min="18" max="18" width="24.33203125" bestFit="1" customWidth="1"/>
    <col min="19" max="19" width="11.83203125" bestFit="1" customWidth="1"/>
    <col min="22" max="22" width="18" bestFit="1" customWidth="1"/>
    <col min="23" max="23" width="18.5" bestFit="1" customWidth="1"/>
    <col min="24" max="24" width="11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2">
        <v>1</v>
      </c>
      <c r="B2" s="2">
        <v>5</v>
      </c>
      <c r="C2" s="2" t="s">
        <v>40</v>
      </c>
      <c r="D2" s="2" t="s">
        <v>40</v>
      </c>
      <c r="E2" s="2" t="s">
        <v>41</v>
      </c>
      <c r="F2" s="2">
        <v>501759746</v>
      </c>
      <c r="G2" s="2" t="s">
        <v>42</v>
      </c>
      <c r="H2" s="2" t="s">
        <v>50</v>
      </c>
      <c r="I2" s="2" t="s">
        <v>67</v>
      </c>
      <c r="J2" s="2">
        <v>50850305</v>
      </c>
      <c r="K2" s="2">
        <v>3199018311</v>
      </c>
      <c r="L2" s="2">
        <v>152401205231</v>
      </c>
      <c r="M2" s="2" t="s">
        <v>45</v>
      </c>
      <c r="N2" s="2" t="s">
        <v>68</v>
      </c>
      <c r="O2" s="3">
        <v>43848.319328703707</v>
      </c>
      <c r="P2" s="3">
        <v>43849.545300925929</v>
      </c>
      <c r="Q2" s="2" t="s">
        <v>43</v>
      </c>
      <c r="R2" s="2" t="s">
        <v>70</v>
      </c>
      <c r="S2" s="2">
        <f>622-812326336660</f>
        <v>-812326336038</v>
      </c>
      <c r="T2" s="2" t="s">
        <v>71</v>
      </c>
      <c r="U2" s="2" t="s">
        <v>72</v>
      </c>
      <c r="V2" s="4">
        <v>11273084821</v>
      </c>
      <c r="W2" s="4">
        <v>-7219241278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2" t="s">
        <v>47</v>
      </c>
      <c r="AI2" s="6">
        <v>43848</v>
      </c>
      <c r="AJ2" s="2" t="s">
        <v>73</v>
      </c>
      <c r="AK2" s="3">
        <v>43849.789143518516</v>
      </c>
      <c r="AL2" s="2" t="s">
        <v>74</v>
      </c>
      <c r="AM2" s="5"/>
      <c r="AN2" s="2" t="s">
        <v>49</v>
      </c>
    </row>
    <row r="3" spans="1:40" x14ac:dyDescent="0.2">
      <c r="A3" s="2">
        <v>2</v>
      </c>
      <c r="B3" s="2">
        <v>5</v>
      </c>
      <c r="C3" s="2" t="s">
        <v>40</v>
      </c>
      <c r="D3" s="2" t="s">
        <v>40</v>
      </c>
      <c r="E3" s="2" t="s">
        <v>41</v>
      </c>
      <c r="F3" s="2">
        <v>501767141</v>
      </c>
      <c r="G3" s="2" t="s">
        <v>42</v>
      </c>
      <c r="H3" s="2" t="s">
        <v>50</v>
      </c>
      <c r="I3" s="2" t="s">
        <v>85</v>
      </c>
      <c r="J3" s="2">
        <v>50864349</v>
      </c>
      <c r="K3" s="2">
        <v>3199018574</v>
      </c>
      <c r="L3" s="2">
        <v>152401201526</v>
      </c>
      <c r="M3" s="2" t="s">
        <v>52</v>
      </c>
      <c r="N3" s="2" t="s">
        <v>86</v>
      </c>
      <c r="O3" s="3">
        <v>43848.57298611111</v>
      </c>
      <c r="P3" s="3">
        <v>43850.707071759258</v>
      </c>
      <c r="Q3" s="2" t="s">
        <v>44</v>
      </c>
      <c r="R3" s="2" t="s">
        <v>87</v>
      </c>
      <c r="S3" s="2">
        <f>62-81246904234</f>
        <v>-81246904172</v>
      </c>
      <c r="T3" s="2" t="s">
        <v>88</v>
      </c>
      <c r="U3" s="2" t="s">
        <v>89</v>
      </c>
      <c r="V3" s="4">
        <v>1127310213134910</v>
      </c>
      <c r="W3" s="4">
        <v>-720803325720829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2" t="s">
        <v>90</v>
      </c>
      <c r="AI3" s="2" t="s">
        <v>91</v>
      </c>
      <c r="AJ3" s="2" t="s">
        <v>54</v>
      </c>
      <c r="AK3" s="3">
        <v>43850.707199074073</v>
      </c>
      <c r="AL3" s="2" t="s">
        <v>92</v>
      </c>
      <c r="AM3" s="5"/>
      <c r="AN3" s="2" t="s">
        <v>49</v>
      </c>
    </row>
    <row r="4" spans="1:40" x14ac:dyDescent="0.2">
      <c r="A4" s="2">
        <v>3</v>
      </c>
      <c r="B4" s="2">
        <v>5</v>
      </c>
      <c r="C4" s="2" t="s">
        <v>40</v>
      </c>
      <c r="D4" s="2" t="s">
        <v>40</v>
      </c>
      <c r="E4" s="2" t="s">
        <v>41</v>
      </c>
      <c r="F4" s="2">
        <v>501778809</v>
      </c>
      <c r="G4" s="2" t="s">
        <v>42</v>
      </c>
      <c r="H4" s="2" t="s">
        <v>50</v>
      </c>
      <c r="I4" s="2" t="s">
        <v>93</v>
      </c>
      <c r="J4" s="2">
        <v>50857577</v>
      </c>
      <c r="K4" s="2">
        <v>3199018167</v>
      </c>
      <c r="L4" s="2">
        <v>152401204535</v>
      </c>
      <c r="M4" s="2" t="s">
        <v>52</v>
      </c>
      <c r="N4" s="2" t="s">
        <v>94</v>
      </c>
      <c r="O4" s="3">
        <v>43850.378622685188</v>
      </c>
      <c r="P4" s="3">
        <v>43850.51326388889</v>
      </c>
      <c r="Q4" s="2" t="s">
        <v>46</v>
      </c>
      <c r="R4" s="2" t="s">
        <v>95</v>
      </c>
      <c r="S4" s="2">
        <f>622-81249746634</f>
        <v>-81249746012</v>
      </c>
      <c r="T4" s="2" t="s">
        <v>96</v>
      </c>
      <c r="U4" s="2" t="s">
        <v>97</v>
      </c>
      <c r="V4" s="4">
        <v>11272606774</v>
      </c>
      <c r="W4" s="4">
        <v>-724506873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2" t="s">
        <v>47</v>
      </c>
      <c r="AI4" s="6">
        <v>43850</v>
      </c>
      <c r="AJ4" s="2" t="s">
        <v>73</v>
      </c>
      <c r="AK4" s="3">
        <v>43850.767314814817</v>
      </c>
      <c r="AL4" s="2" t="s">
        <v>48</v>
      </c>
      <c r="AM4" s="5"/>
      <c r="AN4" s="2" t="s">
        <v>49</v>
      </c>
    </row>
    <row r="5" spans="1:40" x14ac:dyDescent="0.2">
      <c r="A5" s="2">
        <v>4</v>
      </c>
      <c r="B5" s="2">
        <v>5</v>
      </c>
      <c r="C5" s="2" t="s">
        <v>40</v>
      </c>
      <c r="D5" s="2" t="s">
        <v>40</v>
      </c>
      <c r="E5" s="2" t="s">
        <v>41</v>
      </c>
      <c r="F5" s="2">
        <v>501794807</v>
      </c>
      <c r="G5" s="2" t="s">
        <v>42</v>
      </c>
      <c r="H5" s="2" t="s">
        <v>50</v>
      </c>
      <c r="I5" s="2" t="s">
        <v>98</v>
      </c>
      <c r="J5" s="2">
        <v>50809187</v>
      </c>
      <c r="K5" s="2">
        <v>3199097957</v>
      </c>
      <c r="L5" s="2">
        <v>152401205520</v>
      </c>
      <c r="M5" s="2" t="s">
        <v>75</v>
      </c>
      <c r="N5" s="2" t="s">
        <v>76</v>
      </c>
      <c r="O5" s="3">
        <v>43850.684571759259</v>
      </c>
      <c r="P5" s="3">
        <v>43851.557986111111</v>
      </c>
      <c r="Q5" s="2" t="s">
        <v>51</v>
      </c>
      <c r="R5" s="2" t="s">
        <v>99</v>
      </c>
      <c r="S5" s="2">
        <f>622-81282582000</f>
        <v>-81282581378</v>
      </c>
      <c r="T5" s="2" t="s">
        <v>100</v>
      </c>
      <c r="U5" s="2" t="s">
        <v>101</v>
      </c>
      <c r="V5" s="4">
        <v>1127294</v>
      </c>
      <c r="W5" s="4">
        <v>-72253</v>
      </c>
      <c r="X5" s="2">
        <v>166482100</v>
      </c>
      <c r="Y5" s="2" t="s">
        <v>78</v>
      </c>
      <c r="Z5" s="2" t="s">
        <v>79</v>
      </c>
      <c r="AA5" s="2" t="s">
        <v>80</v>
      </c>
      <c r="AB5" s="3">
        <v>43851.579861111109</v>
      </c>
      <c r="AC5" s="5"/>
      <c r="AD5" s="5"/>
      <c r="AE5" s="5"/>
      <c r="AF5" s="5"/>
      <c r="AG5" s="5"/>
      <c r="AH5" s="2" t="s">
        <v>47</v>
      </c>
      <c r="AI5" s="6">
        <v>43851</v>
      </c>
      <c r="AJ5" s="2" t="s">
        <v>73</v>
      </c>
      <c r="AK5" s="3">
        <v>43850.766817129632</v>
      </c>
      <c r="AL5" s="2" t="s">
        <v>48</v>
      </c>
      <c r="AM5" s="2" t="s">
        <v>83</v>
      </c>
      <c r="AN5" s="2" t="s">
        <v>49</v>
      </c>
    </row>
    <row r="6" spans="1:40" x14ac:dyDescent="0.2">
      <c r="A6" s="2">
        <v>5</v>
      </c>
      <c r="B6" s="2">
        <v>5</v>
      </c>
      <c r="C6" s="2" t="s">
        <v>40</v>
      </c>
      <c r="D6" s="2" t="s">
        <v>40</v>
      </c>
      <c r="E6" s="2" t="s">
        <v>41</v>
      </c>
      <c r="F6" s="2">
        <v>501794910</v>
      </c>
      <c r="G6" s="2" t="s">
        <v>42</v>
      </c>
      <c r="H6" s="2" t="s">
        <v>50</v>
      </c>
      <c r="I6" s="2" t="s">
        <v>102</v>
      </c>
      <c r="J6" s="2">
        <v>50864641</v>
      </c>
      <c r="K6" s="2">
        <v>3199093801</v>
      </c>
      <c r="L6" s="2">
        <v>152401202655</v>
      </c>
      <c r="M6" s="2" t="s">
        <v>75</v>
      </c>
      <c r="N6" s="2" t="s">
        <v>76</v>
      </c>
      <c r="O6" s="3">
        <v>43850.685381944444</v>
      </c>
      <c r="P6" s="3">
        <v>43851.494733796295</v>
      </c>
      <c r="Q6" s="2" t="s">
        <v>53</v>
      </c>
      <c r="R6" s="2" t="s">
        <v>103</v>
      </c>
      <c r="S6" s="2">
        <f>622-81217596982</f>
        <v>-81217596360</v>
      </c>
      <c r="T6" s="2" t="s">
        <v>104</v>
      </c>
      <c r="U6" s="2" t="s">
        <v>105</v>
      </c>
      <c r="V6" s="4">
        <v>11271769463</v>
      </c>
      <c r="W6" s="4">
        <v>-7244345708</v>
      </c>
      <c r="X6" s="2">
        <v>166474424</v>
      </c>
      <c r="Y6" s="2" t="s">
        <v>78</v>
      </c>
      <c r="Z6" s="2" t="s">
        <v>79</v>
      </c>
      <c r="AA6" s="2" t="s">
        <v>80</v>
      </c>
      <c r="AB6" s="3">
        <v>43851.579861111109</v>
      </c>
      <c r="AC6" s="5"/>
      <c r="AD6" s="5"/>
      <c r="AE6" s="5"/>
      <c r="AF6" s="5"/>
      <c r="AG6" s="5"/>
      <c r="AH6" s="2" t="s">
        <v>47</v>
      </c>
      <c r="AI6" s="6">
        <v>43851</v>
      </c>
      <c r="AJ6" s="2" t="s">
        <v>73</v>
      </c>
      <c r="AK6" s="3">
        <v>43850.830312500002</v>
      </c>
      <c r="AL6" s="2" t="s">
        <v>48</v>
      </c>
      <c r="AM6" s="2" t="s">
        <v>83</v>
      </c>
      <c r="AN6" s="2" t="s">
        <v>49</v>
      </c>
    </row>
    <row r="7" spans="1:40" x14ac:dyDescent="0.2">
      <c r="A7" s="2">
        <v>6</v>
      </c>
      <c r="B7" s="2">
        <v>5</v>
      </c>
      <c r="C7" s="2" t="s">
        <v>40</v>
      </c>
      <c r="D7" s="2" t="s">
        <v>40</v>
      </c>
      <c r="E7" s="2" t="s">
        <v>41</v>
      </c>
      <c r="F7" s="2">
        <v>501794992</v>
      </c>
      <c r="G7" s="2" t="s">
        <v>42</v>
      </c>
      <c r="H7" s="2" t="s">
        <v>50</v>
      </c>
      <c r="I7" s="2" t="s">
        <v>58</v>
      </c>
      <c r="J7" s="2">
        <v>50869042</v>
      </c>
      <c r="K7" s="5"/>
      <c r="L7" s="2">
        <v>152401202900</v>
      </c>
      <c r="M7" s="2" t="s">
        <v>106</v>
      </c>
      <c r="N7" s="2" t="s">
        <v>107</v>
      </c>
      <c r="O7" s="3">
        <v>43850.686307870368</v>
      </c>
      <c r="P7" s="3">
        <v>43851.493263888886</v>
      </c>
      <c r="Q7" s="2" t="s">
        <v>55</v>
      </c>
      <c r="R7" s="2" t="s">
        <v>108</v>
      </c>
      <c r="S7" s="2">
        <f>622-852325805020</f>
        <v>-852325804398</v>
      </c>
      <c r="T7" s="2" t="s">
        <v>109</v>
      </c>
      <c r="U7" s="2" t="s">
        <v>110</v>
      </c>
      <c r="V7" s="4">
        <v>1127366</v>
      </c>
      <c r="W7" s="4">
        <v>-72129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2" t="s">
        <v>47</v>
      </c>
      <c r="AI7" s="6">
        <v>43851</v>
      </c>
      <c r="AJ7" s="2" t="s">
        <v>73</v>
      </c>
      <c r="AK7" s="3">
        <v>43850.766932870371</v>
      </c>
      <c r="AL7" s="2" t="s">
        <v>111</v>
      </c>
      <c r="AM7" s="5"/>
      <c r="AN7" s="2" t="s">
        <v>49</v>
      </c>
    </row>
    <row r="8" spans="1:40" x14ac:dyDescent="0.2">
      <c r="A8" s="2">
        <v>7</v>
      </c>
      <c r="B8" s="2">
        <v>5</v>
      </c>
      <c r="C8" s="2" t="s">
        <v>40</v>
      </c>
      <c r="D8" s="2" t="s">
        <v>40</v>
      </c>
      <c r="E8" s="2" t="s">
        <v>41</v>
      </c>
      <c r="F8" s="2">
        <v>501795025</v>
      </c>
      <c r="G8" s="2" t="s">
        <v>42</v>
      </c>
      <c r="H8" s="2" t="s">
        <v>50</v>
      </c>
      <c r="I8" s="2" t="s">
        <v>112</v>
      </c>
      <c r="J8" s="2">
        <v>50868898</v>
      </c>
      <c r="K8" s="5"/>
      <c r="L8" s="2">
        <v>152401200058</v>
      </c>
      <c r="M8" s="2" t="s">
        <v>75</v>
      </c>
      <c r="N8" s="2" t="s">
        <v>76</v>
      </c>
      <c r="O8" s="3">
        <v>43850.686793981484</v>
      </c>
      <c r="P8" s="3">
        <v>43851.588634259257</v>
      </c>
      <c r="Q8" s="2" t="s">
        <v>56</v>
      </c>
      <c r="R8" s="2" t="s">
        <v>113</v>
      </c>
      <c r="S8" s="2">
        <f>622-85102772677</f>
        <v>-85102772055</v>
      </c>
      <c r="T8" s="2" t="s">
        <v>114</v>
      </c>
      <c r="U8" s="2" t="s">
        <v>115</v>
      </c>
      <c r="V8" s="4">
        <v>1127385</v>
      </c>
      <c r="W8" s="4">
        <v>-72238</v>
      </c>
      <c r="X8" s="2">
        <v>166503074</v>
      </c>
      <c r="Y8" s="2" t="s">
        <v>78</v>
      </c>
      <c r="Z8" s="2" t="s">
        <v>116</v>
      </c>
      <c r="AA8" s="2" t="s">
        <v>80</v>
      </c>
      <c r="AB8" s="3">
        <v>43851.590277777781</v>
      </c>
      <c r="AC8" s="5"/>
      <c r="AD8" s="5"/>
      <c r="AE8" s="5"/>
      <c r="AF8" s="5"/>
      <c r="AG8" s="5"/>
      <c r="AH8" s="2" t="s">
        <v>47</v>
      </c>
      <c r="AI8" s="6">
        <v>43851</v>
      </c>
      <c r="AJ8" s="2" t="s">
        <v>73</v>
      </c>
      <c r="AK8" s="3">
        <v>43850.76699074074</v>
      </c>
      <c r="AL8" s="2" t="s">
        <v>111</v>
      </c>
      <c r="AM8" s="5"/>
      <c r="AN8" s="2" t="s">
        <v>49</v>
      </c>
    </row>
    <row r="9" spans="1:40" x14ac:dyDescent="0.2">
      <c r="A9" s="2">
        <v>8</v>
      </c>
      <c r="B9" s="2">
        <v>5</v>
      </c>
      <c r="C9" s="2" t="s">
        <v>40</v>
      </c>
      <c r="D9" s="2" t="s">
        <v>40</v>
      </c>
      <c r="E9" s="2" t="s">
        <v>41</v>
      </c>
      <c r="F9" s="2">
        <v>501803738</v>
      </c>
      <c r="G9" s="2" t="s">
        <v>42</v>
      </c>
      <c r="H9" s="2" t="s">
        <v>50</v>
      </c>
      <c r="I9" s="2" t="s">
        <v>117</v>
      </c>
      <c r="J9" s="2">
        <v>50849300</v>
      </c>
      <c r="K9" s="2">
        <v>3199096105</v>
      </c>
      <c r="L9" s="2">
        <v>152401209419</v>
      </c>
      <c r="M9" s="2" t="s">
        <v>75</v>
      </c>
      <c r="N9" s="2" t="s">
        <v>76</v>
      </c>
      <c r="O9" s="3">
        <v>43851.403055555558</v>
      </c>
      <c r="P9" s="3">
        <v>43851.526608796295</v>
      </c>
      <c r="Q9" s="2" t="s">
        <v>59</v>
      </c>
      <c r="R9" s="2" t="s">
        <v>118</v>
      </c>
      <c r="S9" s="2">
        <f>622-8133266186</f>
        <v>-8133265564</v>
      </c>
      <c r="T9" s="2" t="s">
        <v>119</v>
      </c>
      <c r="U9" s="2" t="s">
        <v>120</v>
      </c>
      <c r="V9" s="4">
        <v>11273111744</v>
      </c>
      <c r="W9" s="4">
        <v>-7229014963</v>
      </c>
      <c r="X9" s="2">
        <v>166520119</v>
      </c>
      <c r="Y9" s="2" t="s">
        <v>78</v>
      </c>
      <c r="Z9" s="2" t="s">
        <v>116</v>
      </c>
      <c r="AA9" s="2" t="s">
        <v>80</v>
      </c>
      <c r="AB9" s="3">
        <v>43851.590277777781</v>
      </c>
      <c r="AC9" s="5"/>
      <c r="AD9" s="5"/>
      <c r="AE9" s="5"/>
      <c r="AF9" s="5"/>
      <c r="AG9" s="5"/>
      <c r="AH9" s="2" t="s">
        <v>81</v>
      </c>
      <c r="AI9" s="6">
        <v>43851</v>
      </c>
      <c r="AJ9" s="2" t="s">
        <v>82</v>
      </c>
      <c r="AK9" s="3">
        <v>43851.413344907407</v>
      </c>
      <c r="AL9" s="2" t="s">
        <v>121</v>
      </c>
      <c r="AM9" s="5"/>
      <c r="AN9" s="2" t="s">
        <v>49</v>
      </c>
    </row>
    <row r="10" spans="1:40" x14ac:dyDescent="0.2">
      <c r="A10" s="2">
        <v>9</v>
      </c>
      <c r="B10" s="2">
        <v>5</v>
      </c>
      <c r="C10" s="2" t="s">
        <v>40</v>
      </c>
      <c r="D10" s="2" t="s">
        <v>40</v>
      </c>
      <c r="E10" s="2" t="s">
        <v>41</v>
      </c>
      <c r="F10" s="2">
        <v>501803783</v>
      </c>
      <c r="G10" s="2" t="s">
        <v>42</v>
      </c>
      <c r="H10" s="2" t="s">
        <v>50</v>
      </c>
      <c r="I10" s="2" t="s">
        <v>122</v>
      </c>
      <c r="J10" s="2">
        <v>50864232</v>
      </c>
      <c r="K10" s="2">
        <v>3199220463</v>
      </c>
      <c r="L10" s="2">
        <v>152401200439</v>
      </c>
      <c r="M10" s="2" t="s">
        <v>75</v>
      </c>
      <c r="N10" s="2" t="s">
        <v>76</v>
      </c>
      <c r="O10" s="3">
        <v>43851.40384259259</v>
      </c>
      <c r="P10" s="3">
        <v>43851.491643518515</v>
      </c>
      <c r="Q10" s="2" t="s">
        <v>61</v>
      </c>
      <c r="R10" s="2" t="s">
        <v>123</v>
      </c>
      <c r="S10" s="2">
        <f>622-821252527270</f>
        <v>-821252526648</v>
      </c>
      <c r="T10" s="2" t="s">
        <v>124</v>
      </c>
      <c r="U10" s="2" t="s">
        <v>125</v>
      </c>
      <c r="V10" s="4">
        <v>1127268</v>
      </c>
      <c r="W10" s="4">
        <v>-72239</v>
      </c>
      <c r="X10" s="2">
        <v>166533328</v>
      </c>
      <c r="Y10" s="2" t="s">
        <v>78</v>
      </c>
      <c r="Z10" s="2" t="s">
        <v>79</v>
      </c>
      <c r="AA10" s="2" t="s">
        <v>80</v>
      </c>
      <c r="AB10" s="3">
        <v>43851.579861111109</v>
      </c>
      <c r="AC10" s="5"/>
      <c r="AD10" s="5"/>
      <c r="AE10" s="5"/>
      <c r="AF10" s="5"/>
      <c r="AG10" s="5"/>
      <c r="AH10" s="2" t="s">
        <v>81</v>
      </c>
      <c r="AI10" s="6">
        <v>43851</v>
      </c>
      <c r="AJ10" s="2" t="s">
        <v>82</v>
      </c>
      <c r="AK10" s="3">
        <v>43851.413344907407</v>
      </c>
      <c r="AL10" s="2" t="s">
        <v>57</v>
      </c>
      <c r="AM10" s="2" t="s">
        <v>83</v>
      </c>
      <c r="AN10" s="2" t="s">
        <v>49</v>
      </c>
    </row>
    <row r="11" spans="1:40" x14ac:dyDescent="0.2">
      <c r="A11" s="2">
        <v>10</v>
      </c>
      <c r="B11" s="2">
        <v>5</v>
      </c>
      <c r="C11" s="2" t="s">
        <v>40</v>
      </c>
      <c r="D11" s="2" t="s">
        <v>40</v>
      </c>
      <c r="E11" s="2" t="s">
        <v>41</v>
      </c>
      <c r="F11" s="2">
        <v>501806140</v>
      </c>
      <c r="G11" s="2" t="s">
        <v>42</v>
      </c>
      <c r="H11" s="2" t="s">
        <v>50</v>
      </c>
      <c r="I11" s="2" t="s">
        <v>126</v>
      </c>
      <c r="J11" s="2">
        <v>50873804</v>
      </c>
      <c r="K11" s="5"/>
      <c r="L11" s="2">
        <v>152401200515</v>
      </c>
      <c r="M11" s="2" t="s">
        <v>106</v>
      </c>
      <c r="N11" s="2" t="s">
        <v>127</v>
      </c>
      <c r="O11" s="3">
        <v>43851.444594907407</v>
      </c>
      <c r="P11" s="3">
        <v>43851.470324074071</v>
      </c>
      <c r="Q11" s="2" t="s">
        <v>66</v>
      </c>
      <c r="R11" s="2" t="s">
        <v>128</v>
      </c>
      <c r="S11" s="2">
        <f>622-81259164661</f>
        <v>-81259164039</v>
      </c>
      <c r="T11" s="2" t="s">
        <v>129</v>
      </c>
      <c r="U11" s="2" t="s">
        <v>130</v>
      </c>
      <c r="V11" s="2" t="s">
        <v>131</v>
      </c>
      <c r="W11" s="4">
        <v>-72253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2" t="s">
        <v>81</v>
      </c>
      <c r="AI11" s="6">
        <v>43852</v>
      </c>
      <c r="AJ11" s="2" t="s">
        <v>82</v>
      </c>
      <c r="AK11" s="3">
        <v>43851.455023148148</v>
      </c>
      <c r="AL11" s="2" t="s">
        <v>111</v>
      </c>
      <c r="AM11" s="5"/>
      <c r="AN11" s="2" t="s">
        <v>49</v>
      </c>
    </row>
    <row r="12" spans="1:40" x14ac:dyDescent="0.2">
      <c r="A12" s="2">
        <v>11</v>
      </c>
      <c r="B12" s="2">
        <v>5</v>
      </c>
      <c r="C12" s="2" t="s">
        <v>40</v>
      </c>
      <c r="D12" s="2" t="s">
        <v>40</v>
      </c>
      <c r="E12" s="2" t="s">
        <v>41</v>
      </c>
      <c r="F12" s="2">
        <v>501808864</v>
      </c>
      <c r="G12" s="2" t="s">
        <v>42</v>
      </c>
      <c r="H12" s="2" t="s">
        <v>50</v>
      </c>
      <c r="I12" s="2" t="s">
        <v>132</v>
      </c>
      <c r="J12" s="2">
        <v>50871287</v>
      </c>
      <c r="K12" s="2">
        <v>3199096930</v>
      </c>
      <c r="L12" s="2">
        <v>152401200851</v>
      </c>
      <c r="M12" s="2" t="s">
        <v>75</v>
      </c>
      <c r="N12" s="2" t="s">
        <v>76</v>
      </c>
      <c r="O12" s="3">
        <v>43851.482268518521</v>
      </c>
      <c r="P12" s="3">
        <v>43851.590648148151</v>
      </c>
      <c r="Q12" s="2" t="s">
        <v>69</v>
      </c>
      <c r="R12" s="2" t="s">
        <v>133</v>
      </c>
      <c r="S12" s="2">
        <f>622-82143311190</f>
        <v>-82143310568</v>
      </c>
      <c r="T12" s="2" t="s">
        <v>134</v>
      </c>
      <c r="U12" s="2" t="s">
        <v>135</v>
      </c>
      <c r="V12" s="4">
        <v>11274203349</v>
      </c>
      <c r="W12" s="4">
        <v>-7229249392</v>
      </c>
      <c r="X12" s="2">
        <v>166657080</v>
      </c>
      <c r="Y12" s="2" t="s">
        <v>78</v>
      </c>
      <c r="Z12" s="2" t="s">
        <v>79</v>
      </c>
      <c r="AA12" s="2" t="s">
        <v>80</v>
      </c>
      <c r="AB12" s="3">
        <v>43852.579861111109</v>
      </c>
      <c r="AC12" s="5"/>
      <c r="AD12" s="5"/>
      <c r="AE12" s="5"/>
      <c r="AF12" s="5"/>
      <c r="AG12" s="5"/>
      <c r="AH12" s="2" t="s">
        <v>81</v>
      </c>
      <c r="AI12" s="6">
        <v>43852</v>
      </c>
      <c r="AJ12" s="2" t="s">
        <v>82</v>
      </c>
      <c r="AK12" s="3">
        <v>43851.486400462964</v>
      </c>
      <c r="AL12" s="2" t="s">
        <v>74</v>
      </c>
      <c r="AM12" s="2" t="s">
        <v>83</v>
      </c>
      <c r="AN12" s="2" t="s">
        <v>49</v>
      </c>
    </row>
    <row r="13" spans="1:40" x14ac:dyDescent="0.2">
      <c r="A13" s="2">
        <v>12</v>
      </c>
      <c r="B13" s="2">
        <v>5</v>
      </c>
      <c r="C13" s="2" t="s">
        <v>40</v>
      </c>
      <c r="D13" s="2" t="s">
        <v>40</v>
      </c>
      <c r="E13" s="2" t="s">
        <v>41</v>
      </c>
      <c r="F13" s="2">
        <v>501810526</v>
      </c>
      <c r="G13" s="2" t="s">
        <v>42</v>
      </c>
      <c r="H13" s="2" t="s">
        <v>50</v>
      </c>
      <c r="I13" s="2" t="s">
        <v>136</v>
      </c>
      <c r="J13" s="2">
        <v>50853663</v>
      </c>
      <c r="K13" s="2">
        <v>3199095570</v>
      </c>
      <c r="L13" s="2">
        <v>152401201692</v>
      </c>
      <c r="M13" s="2" t="s">
        <v>106</v>
      </c>
      <c r="N13" s="2" t="s">
        <v>137</v>
      </c>
      <c r="O13" s="3">
        <v>43851.515833333331</v>
      </c>
      <c r="P13" s="3">
        <v>43851.573136574072</v>
      </c>
      <c r="Q13" s="2" t="s">
        <v>77</v>
      </c>
      <c r="R13" s="2" t="s">
        <v>138</v>
      </c>
      <c r="S13" s="2">
        <f>622-81252187316</f>
        <v>-81252186694</v>
      </c>
      <c r="T13" s="2" t="s">
        <v>139</v>
      </c>
      <c r="U13" s="2" t="s">
        <v>140</v>
      </c>
      <c r="V13" s="4">
        <v>11273201126</v>
      </c>
      <c r="W13" s="4">
        <v>-7229349133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2" t="s">
        <v>81</v>
      </c>
      <c r="AI13" s="6">
        <v>43851</v>
      </c>
      <c r="AJ13" s="2" t="s">
        <v>82</v>
      </c>
      <c r="AK13" s="3">
        <v>43851.538391203707</v>
      </c>
      <c r="AL13" s="2" t="s">
        <v>121</v>
      </c>
      <c r="AM13" s="5"/>
      <c r="AN13" s="2" t="s">
        <v>49</v>
      </c>
    </row>
    <row r="14" spans="1:40" x14ac:dyDescent="0.2">
      <c r="A14" s="2">
        <v>13</v>
      </c>
      <c r="B14" s="2">
        <v>5</v>
      </c>
      <c r="C14" s="2" t="s">
        <v>40</v>
      </c>
      <c r="D14" s="2" t="s">
        <v>40</v>
      </c>
      <c r="E14" s="2" t="s">
        <v>41</v>
      </c>
      <c r="F14" s="2">
        <v>501813196</v>
      </c>
      <c r="G14" s="2" t="s">
        <v>42</v>
      </c>
      <c r="H14" s="2" t="s">
        <v>50</v>
      </c>
      <c r="I14" s="2" t="s">
        <v>60</v>
      </c>
      <c r="J14" s="2">
        <v>50820312</v>
      </c>
      <c r="K14" s="5"/>
      <c r="L14" s="2">
        <v>152401200172</v>
      </c>
      <c r="M14" s="2" t="s">
        <v>75</v>
      </c>
      <c r="N14" s="2" t="s">
        <v>76</v>
      </c>
      <c r="O14" s="3">
        <v>43851.575555555559</v>
      </c>
      <c r="P14" s="3">
        <v>43851.638819444444</v>
      </c>
      <c r="Q14" s="2" t="s">
        <v>84</v>
      </c>
      <c r="R14" s="2" t="s">
        <v>62</v>
      </c>
      <c r="S14" s="2">
        <f>622-82139606014</f>
        <v>-82139605392</v>
      </c>
      <c r="T14" s="2" t="s">
        <v>63</v>
      </c>
      <c r="U14" s="2" t="s">
        <v>64</v>
      </c>
      <c r="V14" s="4">
        <v>11273354549</v>
      </c>
      <c r="W14" s="4">
        <v>-7208469566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2" t="s">
        <v>81</v>
      </c>
      <c r="AI14" s="6">
        <v>43848</v>
      </c>
      <c r="AJ14" s="2" t="s">
        <v>82</v>
      </c>
      <c r="AK14" s="3">
        <v>43851.580046296294</v>
      </c>
      <c r="AL14" s="2" t="s">
        <v>65</v>
      </c>
      <c r="AM14" s="5"/>
      <c r="AN14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2020-01-19T17:52:19Z</dcterms:created>
  <dcterms:modified xsi:type="dcterms:W3CDTF">2020-01-21T09:22:37Z</dcterms:modified>
</cp:coreProperties>
</file>