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3. -A02SNQQ (F2)- ALABAMA\ATT CORREECTIONS 1\"/>
    </mc:Choice>
  </mc:AlternateContent>
  <xr:revisionPtr revIDLastSave="0" documentId="13_ncr:1_{6379C059-E108-4B82-A3F1-D0BF666C1F68}"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28920" yWindow="-90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697" i="29"/>
  <c r="J696" i="29"/>
  <c r="J695" i="29"/>
  <c r="J694" i="29"/>
  <c r="J693" i="29"/>
  <c r="J692" i="29"/>
  <c r="J691" i="29"/>
  <c r="J690" i="29"/>
  <c r="J689" i="29"/>
  <c r="J688" i="29"/>
  <c r="J687" i="29"/>
  <c r="J686" i="29"/>
  <c r="J685" i="29"/>
  <c r="J684" i="29"/>
  <c r="J683" i="29"/>
  <c r="J682" i="29"/>
  <c r="J681" i="29"/>
  <c r="J680" i="29"/>
  <c r="J679" i="29"/>
  <c r="J678" i="29"/>
  <c r="J677"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33" i="29"/>
  <c r="J532" i="29"/>
  <c r="J531" i="29"/>
  <c r="J530" i="29"/>
  <c r="J529" i="29"/>
  <c r="J528" i="29"/>
  <c r="J527" i="29"/>
  <c r="J526" i="29"/>
  <c r="J525" i="29"/>
  <c r="J524" i="29"/>
  <c r="J523" i="29"/>
  <c r="J522" i="29"/>
  <c r="J521" i="29"/>
  <c r="J520" i="29"/>
  <c r="J519" i="29"/>
  <c r="J518" i="29"/>
  <c r="J517" i="29"/>
  <c r="J516" i="29"/>
  <c r="J515" i="29"/>
  <c r="J514" i="29"/>
  <c r="J513"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R1199" i="29"/>
  <c r="I1199" i="29"/>
  <c r="X1198" i="29"/>
  <c r="W1198" i="29"/>
  <c r="R1198" i="29"/>
  <c r="I1198" i="29"/>
  <c r="X1197" i="29"/>
  <c r="W1197" i="29"/>
  <c r="R1197" i="29"/>
  <c r="X1196" i="29"/>
  <c r="W1196" i="29"/>
  <c r="R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s="1"/>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I930" i="29" s="1"/>
  <c r="H930"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627" i="29" l="1"/>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Z1588" i="29"/>
  <c r="I459" i="29"/>
  <c r="Z858" i="29"/>
  <c r="I1279" i="29"/>
  <c r="I1238" i="29"/>
  <c r="I172" i="29"/>
  <c r="Z1593" i="29"/>
  <c r="AA163" i="29"/>
  <c r="Z360" i="29"/>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AA446" i="29"/>
  <c r="AA1270" i="29"/>
  <c r="L1484" i="29"/>
  <c r="AA1554" i="29"/>
  <c r="Z1597" i="29"/>
  <c r="AA1639" i="29"/>
  <c r="AA1801" i="29"/>
  <c r="AB1908" i="29"/>
  <c r="AA1909" i="29" s="1"/>
  <c r="AA1925" i="29"/>
  <c r="Z1999"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500" i="29"/>
  <c r="AB514" i="29"/>
  <c r="AA515" i="29" s="1"/>
  <c r="I1156" i="29"/>
  <c r="AA1837" i="29"/>
  <c r="AA1845" i="29"/>
  <c r="Z1874" i="29"/>
  <c r="AA1961" i="29"/>
  <c r="P133" i="29"/>
  <c r="Z1546" i="29"/>
  <c r="W1588" i="29"/>
  <c r="AA1591" i="29" s="1"/>
  <c r="AA1761" i="29"/>
  <c r="Z1800" i="29"/>
  <c r="Z1962" i="29"/>
  <c r="AA1188" i="29"/>
  <c r="Z982" i="29"/>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AB556" i="29"/>
  <c r="AB720" i="29"/>
  <c r="AA1828" i="29"/>
  <c r="L377" i="29"/>
  <c r="AA147" i="29"/>
  <c r="AB1089" i="29"/>
  <c r="L213" i="29"/>
  <c r="AA146"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I3" i="34" l="1"/>
  <c r="FH3" i="34" s="1"/>
  <c r="FH2" i="34" s="1"/>
  <c r="EY3" i="34"/>
  <c r="EX3" i="34" s="1"/>
  <c r="EX2" i="34" s="1"/>
  <c r="DF3" i="34"/>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V461" i="29" s="1"/>
  <c r="AR534" i="29"/>
  <c r="AN575" i="29"/>
  <c r="V543" i="29" s="1"/>
  <c r="AR575" i="29"/>
  <c r="AQ616" i="29"/>
  <c r="AN657" i="29"/>
  <c r="AR657" i="29"/>
  <c r="AQ698" i="29"/>
  <c r="AN739" i="29"/>
  <c r="AR780" i="29"/>
  <c r="AN821" i="29"/>
  <c r="V789" i="29" s="1"/>
  <c r="AR821" i="29"/>
  <c r="AR862" i="29"/>
  <c r="AN903" i="29"/>
  <c r="V871" i="29" s="1"/>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240" i="29" l="1"/>
  <c r="V953" i="29"/>
  <c r="V707" i="29"/>
  <c r="V133" i="29"/>
  <c r="V748" i="29"/>
  <c r="V1158" i="29"/>
  <c r="V1117" i="29"/>
  <c r="V502" i="29"/>
  <c r="V338" i="29"/>
  <c r="V912" i="29"/>
  <c r="V584" i="29"/>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J1056" i="29" s="1"/>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J930" i="29" s="1"/>
  <c r="BA928" i="29"/>
  <c r="J929" i="29" s="1"/>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S1199" i="29" s="1"/>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U1281" i="29" s="1"/>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7" i="29" l="1"/>
  <c r="AW747" i="29"/>
  <c r="AU460" i="29"/>
  <c r="AW460" i="29"/>
  <c r="AV541" i="29"/>
  <c r="AW541" i="29"/>
  <c r="AV745" i="29"/>
  <c r="AW745" i="29"/>
  <c r="AU459" i="29"/>
  <c r="AW459" i="29"/>
  <c r="AV542" i="29"/>
  <c r="AW542" i="29"/>
  <c r="AV746" i="29"/>
  <c r="AW746" i="29"/>
  <c r="AU458" i="29"/>
  <c r="AW458" i="29"/>
  <c r="AX581" i="29"/>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<sst xmlns="http://schemas.openxmlformats.org/spreadsheetml/2006/main" count="8067" uniqueCount="826">
  <si>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</si>
  <si>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</si>
  <si>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</si>
  <si>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</si>
  <si>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</si>
  <si>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</si>
  <si>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</si>
  <si>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</si>
  <si>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</si>
  <si>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</si>
  <si>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</si>
  <si>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</si>
  <si>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</si>
  <si>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</si>
  <si>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</si>
  <si>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</si>
  <si>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</si>
  <si>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</si>
  <si>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</si>
  <si>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</si>
  <si>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</si>
  <si>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</si>
  <si>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</si>
  <si>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</si>
  <si>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</si>
  <si>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</si>
  <si>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</si>
  <si>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</si>
  <si>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</si>
  <si>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</si>
  <si>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</si>
  <si>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</si>
  <si>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</si>
  <si>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</si>
  <si>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</si>
  <si>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</si>
  <si>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</si>
  <si>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</si>
  <si>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</si>
  <si>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</si>
  <si>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</si>
  <si>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</si>
  <si>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</si>
  <si>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</si>
  <si>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</si>
  <si>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</si>
  <si>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</si>
  <si>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</si>
  <si>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</si>
  <si>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</si>
  <si>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</si>
  <si>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</si>
  <si>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</si>
  <si>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</si>
  <si>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</si>
  <si>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</si>
  <si>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</si>
  <si>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</si>
  <si>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</si>
  <si>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</si>
  <si>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</si>
  <si>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</si>
  <si>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</si>
  <si>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</si>
  <si>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</si>
  <si>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</si>
  <si>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</si>
  <si>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</si>
  <si>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</si>
  <si>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</si>
  <si>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</si>
  <si>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</si>
  <si>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</si>
  <si>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</si>
  <si>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</si>
  <si>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</si>
  <si>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</si>
  <si>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</si>
  <si>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</si>
  <si>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</si>
  <si>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</si>
  <si>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</si>
  <si>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</si>
  <si>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</si>
  <si>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</si>
  <si>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</si>
  <si>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</si>
  <si>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</si>
  <si>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</si>
  <si>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</si>
  <si>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</si>
  <si>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</si>
  <si>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</si>
  <si>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</si>
  <si>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</si>
  <si>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</si>
  <si>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</si>
  <si>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</si>
  <si>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</si>
  <si>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</si>
  <si>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</si>
  <si>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</si>
  <si>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</si>
  <si>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</si>
  <si>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</si>
  <si>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</si>
  <si>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</si>
  <si>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</si>
  <si>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</si>
  <si>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</si>
  <si>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</si>
  <si>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</si>
  <si>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</si>
  <si>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</si>
  <si>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</si>
  <si>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</si>
  <si>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</si>
  <si>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</si>
  <si>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</si>
  <si>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</si>
  <si>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</si>
  <si>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</si>
  <si>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</si>
  <si>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</si>
  <si>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</si>
  <si>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</si>
  <si>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</si>
  <si>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</si>
  <si>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</si>
  <si>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</si>
  <si>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</si>
  <si>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</si>
  <si>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</si>
  <si>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</si>
  <si>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</si>
  <si>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</si>
  <si>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</si>
  <si>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</si>
  <si>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</si>
  <si>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</si>
  <si>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</si>
  <si>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</si>
  <si>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</si>
  <si>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</si>
  <si>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</si>
  <si>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</si>
  <si>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</si>
  <si>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</si>
  <si>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</si>
  <si>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</si>
  <si>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</si>
  <si>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</si>
  <si>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</si>
  <si>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</si>
  <si>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</si>
  <si>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</si>
  <si>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</si>
  <si>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</si>
  <si>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</si>
  <si>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</si>
  <si>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</si>
  <si>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</si>
  <si>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</si>
  <si>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</si>
  <si>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</si>
  <si>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</si>
  <si>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</si>
  <si>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</si>
  <si>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</si>
  <si>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</si>
  <si>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</si>
  <si>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</si>
  <si>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</si>
  <si>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</si>
  <si>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</si>
  <si>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</si>
  <si>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</si>
  <si>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</si>
  <si>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</si>
  <si>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</si>
  <si>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</si>
  <si>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</si>
  <si>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</si>
  <si>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</si>
  <si>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</si>
  <si>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</si>
  <si>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</si>
  <si>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</si>
  <si>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</si>
  <si>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</si>
  <si>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</si>
  <si>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</si>
  <si>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</si>
  <si>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</si>
  <si>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</si>
  <si>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</si>
  <si>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</si>
  <si>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</si>
  <si>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</si>
  <si>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</si>
  <si>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</si>
  <si>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</si>
  <si>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</si>
  <si>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</si>
  <si>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</si>
  <si>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</si>
  <si>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</si>
  <si>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</si>
  <si>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</si>
  <si>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</si>
  <si>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</si>
  <si>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</si>
  <si>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</si>
  <si>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</si>
  <si>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</si>
  <si>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</si>
  <si>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</si>
  <si>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</si>
  <si>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</si>
  <si>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</si>
  <si>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</si>
  <si>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</si>
  <si>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</si>
  <si>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</si>
  <si>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</si>
  <si>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</si>
  <si>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</si>
  <si>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</si>
  <si>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</si>
  <si>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</si>
  <si>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</si>
  <si>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</si>
  <si>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</si>
  <si>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</si>
  <si>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</si>
  <si>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</si>
  <si>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</si>
  <si>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</si>
  <si>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</si>
  <si>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</si>
  <si>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</si>
  <si>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</si>
  <si>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</si>
  <si>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</si>
  <si>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</si>
  <si>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</si>
  <si>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</si>
  <si>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</si>
  <si>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</si>
  <si>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</si>
  <si>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</si>
  <si>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</si>
  <si>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</si>
  <si>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</si>
  <si>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</si>
  <si>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</si>
  <si>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</si>
  <si>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</si>
  <si>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</si>
  <si>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</si>
  <si>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</si>
  <si>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</si>
  <si>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</si>
  <si>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</si>
  <si>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</si>
  <si>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</si>
  <si>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</si>
  <si>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</si>
  <si>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</si>
  <si>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</si>
  <si>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</si>
  <si>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</si>
  <si>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</si>
  <si>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</si>
  <si>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</si>
  <si>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</si>
  <si>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</si>
  <si>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</si>
  <si>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</si>
  <si>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</si>
  <si>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</si>
  <si>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</si>
  <si>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</si>
  <si>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</si>
  <si>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</si>
  <si>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</si>
  <si>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</si>
  <si>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</si>
  <si>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</si>
  <si>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</si>
  <si>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</si>
  <si>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</si>
  <si>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</si>
  <si>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</si>
  <si>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</si>
  <si>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</si>
  <si>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</si>
  <si>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</si>
  <si>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</si>
  <si>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</si>
  <si>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</si>
  <si>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</si>
  <si>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</si>
  <si>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</si>
  <si>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</si>
  <si>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</si>
  <si>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</si>
  <si>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</si>
  <si>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</si>
  <si>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</si>
  <si>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</si>
  <si>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</si>
  <si>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</si>
  <si>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</si>
  <si>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</si>
  <si>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</si>
  <si>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</si>
  <si>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</si>
  <si>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</si>
  <si>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</si>
  <si>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</si>
  <si>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</si>
  <si>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</si>
  <si>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</si>
  <si>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</si>
  <si>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</si>
  <si>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</si>
  <si>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</si>
  <si>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</si>
  <si>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</si>
  <si>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</si>
  <si>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</si>
  <si>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</si>
  <si>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</si>
  <si>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</si>
  <si>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</si>
  <si>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</si>
  <si>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</si>
  <si>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</si>
  <si>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</si>
  <si>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</si>
  <si>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</si>
  <si>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</si>
  <si>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</si>
  <si>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</si>
  <si>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</si>
  <si>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</si>
  <si>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</si>
  <si>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</si>
  <si>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</si>
  <si>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</si>
  <si>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</si>
  <si>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</si>
  <si>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</si>
  <si>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</si>
  <si>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</si>
  <si>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</si>
  <si>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</si>
  <si>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</si>
  <si>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</si>
  <si>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</si>
  <si>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</si>
  <si>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</si>
  <si>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</si>
  <si>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</si>
  <si>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</si>
  <si>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</si>
  <si>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</si>
  <si>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</si>
  <si>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</si>
  <si>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</si>
  <si>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</si>
  <si>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</si>
  <si>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</si>
  <si>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</si>
  <si>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</si>
  <si>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</si>
  <si>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</si>
  <si>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</si>
  <si>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</si>
  <si>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</si>
  <si>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</si>
  <si>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</si>
  <si>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</si>
  <si>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</si>
  <si>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</si>
  <si>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</si>
  <si>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</si>
  <si>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</si>
  <si>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</si>
  <si>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</si>
  <si>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</si>
  <si>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</si>
  <si>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</si>
  <si>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</si>
  <si>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</si>
  <si>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</si>
  <si>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</si>
  <si>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</si>
  <si>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</si>
  <si>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</si>
  <si>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</si>
  <si>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</si>
  <si>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</si>
  <si>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</si>
  <si>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</si>
  <si>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</si>
  <si>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</si>
  <si>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</si>
  <si>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</si>
  <si>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</si>
  <si>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</si>
  <si>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</si>
  <si>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</si>
  <si>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</si>
  <si>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</si>
  <si>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</si>
  <si>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</si>
  <si>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</si>
  <si>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</si>
  <si>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</si>
  <si>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</si>
  <si>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</si>
  <si>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</si>
  <si>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</si>
  <si>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</si>
  <si>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</si>
  <si>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</si>
  <si>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</si>
  <si>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</si>
  <si>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</si>
  <si>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</si>
  <si>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</si>
  <si>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</si>
  <si>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</si>
  <si>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</si>
  <si>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</si>
  <si>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</si>
  <si>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</si>
  <si>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</si>
  <si>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</si>
  <si>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</si>
  <si>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</si>
  <si>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</si>
  <si>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</si>
  <si>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</si>
  <si>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</si>
  <si>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</si>
  <si>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</si>
  <si>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</si>
  <si>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</si>
  <si>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</si>
  <si>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</si>
  <si>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</si>
  <si>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</si>
  <si>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</si>
  <si>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</si>
  <si>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</si>
  <si>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</si>
  <si>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</si>
  <si>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</si>
  <si>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</si>
  <si>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</si>
  <si>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</si>
  <si>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</si>
  <si>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</si>
  <si>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</si>
  <si>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</si>
  <si>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</si>
  <si>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</si>
  <si>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</si>
  <si>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</si>
  <si>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</si>
  <si>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</si>
  <si>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</si>
  <si>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</si>
  <si>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</si>
  <si>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</si>
  <si>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</si>
  <si>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</si>
  <si>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</si>
  <si>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</si>
  <si>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</si>
  <si>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</si>
  <si>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</si>
  <si>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</si>
  <si>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</si>
  <si>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</si>
  <si>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</si>
  <si>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</si>
  <si>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</si>
  <si>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</si>
  <si>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</si>
  <si>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</si>
  <si>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</si>
  <si>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</si>
  <si>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</si>
  <si>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</si>
  <si>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</si>
  <si>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</si>
  <si>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</si>
  <si>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</si>
  <si>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</si>
  <si>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</si>
  <si>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</si>
  <si>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</si>
  <si>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</si>
  <si>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</si>
  <si>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</si>
  <si>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</si>
  <si>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</si>
  <si>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</si>
  <si>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</si>
  <si>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</si>
  <si>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</si>
  <si>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</si>
  <si>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</si>
  <si>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</si>
  <si>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</si>
  <si>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</si>
  <si>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</si>
  <si>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</si>
  <si>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</si>
  <si>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</si>
  <si>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</si>
  <si>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</si>
  <si>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</si>
  <si>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</si>
  <si>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</si>
  <si>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</si>
  <si>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</si>
  <si>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</si>
  <si>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</si>
  <si>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</si>
  <si>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</si>
  <si>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</si>
  <si>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</si>
  <si>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</si>
  <si>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</si>
  <si>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</si>
  <si>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</si>
  <si>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</si>
  <si>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</si>
  <si>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</si>
  <si>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</si>
  <si>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</si>
  <si>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</si>
  <si>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</si>
  <si>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</si>
  <si>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</si>
  <si>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</si>
  <si>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</si>
  <si>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</si>
  <si>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</si>
  <si>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</si>
  <si>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</si>
  <si>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</si>
  <si>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</si>
  <si>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</si>
  <si>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</si>
  <si>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</si>
  <si>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</si>
  <si>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</si>
  <si>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</si>
  <si>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</si>
  <si>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</si>
  <si>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</si>
  <si>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</si>
  <si>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</si>
  <si>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</si>
  <si>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</si>
  <si>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</si>
  <si>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</si>
  <si>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</si>
  <si>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</si>
  <si>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</si>
  <si>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</si>
  <si>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</si>
  <si>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</si>
  <si>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</si>
  <si>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</si>
  <si>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</si>
  <si>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</si>
  <si>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</si>
  <si>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</si>
  <si>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</si>
  <si>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</si>
  <si>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</si>
  <si>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</si>
  <si>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</si>
  <si>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</si>
  <si>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</si>
  <si>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</si>
  <si>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</si>
  <si>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</si>
  <si>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</si>
  <si>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</si>
  <si>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</si>
  <si>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</si>
  <si>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</si>
  <si>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</si>
  <si>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</si>
  <si>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</si>
  <si>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</si>
  <si>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</si>
  <si>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</si>
  <si>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</si>
  <si>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</si>
  <si>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</si>
  <si>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</si>
  <si>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</si>
  <si>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</si>
  <si>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</si>
  <si>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</si>
  <si>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</si>
  <si>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</si>
  <si>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</si>
  <si>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</si>
  <si>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</si>
  <si>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</si>
  <si>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</si>
  <si>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</si>
  <si>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</si>
  <si>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</si>
  <si>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</si>
  <si>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</si>
  <si>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</si>
  <si>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</si>
  <si>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</si>
  <si>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</si>
  <si>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</si>
  <si>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</si>
  <si>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</si>
  <si>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</si>
  <si>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</si>
  <si>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</si>
  <si>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</si>
  <si>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</si>
  <si>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</si>
  <si>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</si>
  <si>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</si>
  <si>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</si>
  <si>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</si>
  <si>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</si>
  <si>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</si>
  <si>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</si>
  <si>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</si>
  <si>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</si>
  <si>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</si>
  <si>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</si>
  <si>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</si>
  <si>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</si>
  <si>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</si>
  <si>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</si>
  <si>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</si>
  <si>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</si>
  <si>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</si>
  <si>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</si>
  <si>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</si>
  <si>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</si>
  <si>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</si>
  <si>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</si>
  <si>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</si>
  <si>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</si>
  <si>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</si>
  <si>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</si>
  <si>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</si>
  <si>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</si>
  <si>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</si>
  <si>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</si>
  <si>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</si>
  <si>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</si>
  <si>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</si>
  <si>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</si>
  <si>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</si>
  <si>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</si>
  <si>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</si>
  <si>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</si>
  <si>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</si>
  <si>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</si>
  <si>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</si>
  <si>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</si>
  <si>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</si>
  <si>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</si>
  <si>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</si>
  <si>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</si>
  <si>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</si>
  <si>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</si>
  <si>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</si>
  <si>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</si>
  <si>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</si>
  <si>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</si>
  <si>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</si>
  <si>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</si>
  <si>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</si>
  <si>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</si>
  <si>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</si>
  <si>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</si>
  <si>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</si>
  <si>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</si>
  <si>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</si>
  <si>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</si>
  <si>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</si>
  <si>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</si>
  <si>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</si>
  <si>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</si>
  <si>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</si>
  <si>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</si>
  <si>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</si>
  <si>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</si>
  <si>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</si>
  <si>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</si>
  <si>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</si>
  <si>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</si>
  <si>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</si>
  <si>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</si>
  <si>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</si>
  <si>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</si>
  <si>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</si>
  <si>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</si>
  <si>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</si>
  <si>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</si>
  <si>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</si>
  <si>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</si>
  <si>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</si>
  <si>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</si>
  <si>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</si>
  <si>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</si>
  <si>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</si>
  <si>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</si>
  <si>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</si>
  <si>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</si>
  <si>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</si>
  <si>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</si>
  <si>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</si>
  <si>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</si>
  <si>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</si>
  <si>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F 6679-1 HIGHWAY 22</t>
  </si>
  <si>
    <t>F 6691-1 HIGHWAY 22</t>
  </si>
  <si>
    <t>F 6875-1 HIGHWAY 22</t>
  </si>
  <si>
    <t>F 6475-1 HIGHWAY 22</t>
  </si>
  <si>
    <t>F 6199-1 HIGHWAY 22</t>
  </si>
  <si>
    <t>F 6065-1 HIGHWAY 22</t>
  </si>
  <si>
    <t>F 6011-1 HIGHWAY 22</t>
  </si>
  <si>
    <t>F 5926-1 HIGHWAY 22</t>
  </si>
  <si>
    <t>F 5730-1 HIGHWAY 22</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</si>
  <si>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</si>
  <si>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</si>
  <si>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</si>
  <si>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</si>
  <si>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</si>
  <si>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</si>
  <si>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</si>
  <si>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</si>
  <si>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</si>
  <si>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</si>
  <si>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</si>
  <si>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</si>
  <si>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</si>
  <si>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</si>
  <si>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</si>
  <si>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</si>
  <si>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</si>
  <si>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</si>
  <si>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</si>
  <si>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</si>
  <si>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</si>
  <si>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</si>
  <si>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</si>
  <si>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</si>
  <si>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</si>
  <si>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</si>
  <si>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</si>
  <si>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</si>
  <si>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</si>
  <si>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</si>
  <si>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</si>
  <si>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</si>
  <si>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</si>
  <si>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</si>
  <si>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</si>
  <si>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</si>
  <si>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</si>
  <si>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</si>
  <si>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</si>
  <si>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</si>
  <si>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</si>
  <si>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</si>
  <si>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</si>
  <si>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</si>
  <si>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</si>
  <si>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</si>
  <si>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</si>
  <si>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</si>
  <si>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</si>
  <si>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</si>
  <si>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</si>
  <si>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</si>
  <si>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</si>
  <si>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</si>
  <si>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</si>
  <si>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</si>
  <si>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</si>
  <si>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</si>
  <si>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</si>
  <si>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</si>
  <si>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</si>
  <si>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</si>
  <si>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</si>
  <si>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</si>
  <si>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</si>
  <si>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</si>
  <si>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</si>
  <si>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</si>
  <si>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</si>
  <si>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</si>
  <si>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</si>
  <si>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</si>
  <si>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F 6577-2 HIGHWAY 22</t>
  </si>
  <si>
    <t>F 1005-1 PARKERS COVE</t>
  </si>
  <si>
    <t>F 1013-1 PARKERS COVE</t>
  </si>
  <si>
    <t>F 1021-1 PARKERS COVE</t>
  </si>
  <si>
    <t>REEL 16 (349-576)</t>
  </si>
  <si>
    <t>REEL 17 (493-564)</t>
  </si>
  <si>
    <t>REEL 18 (349-492)</t>
  </si>
  <si>
    <t>REEL 15 (349-588)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</si>
</sst>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6" dataDxfId="1624" headerRowBorderDxfId="1625" tableBorderDxfId="1623" totalsRowBorderDxfId="1622">
  <autoFilter ref="A1:AP499" xr:uid="{00000000-0009-0000-0100-000003000000}"/>
  <tableColumns count="42">
    <tableColumn id="1" xr3:uid="{00000000-0010-0000-0000-000001000000}" name="DWG#" dataDxfId="1621"/>
    <tableColumn id="61" xr3:uid="{00000000-0010-0000-0000-00003D000000}" name="10x15 HH" dataDxfId="1620"/>
    <tableColumn id="9" xr3:uid="{00000000-0010-0000-0000-000009000000}" name="IDUCT 1" dataDxfId="1619"/>
    <tableColumn id="10" xr3:uid="{00000000-0010-0000-0000-00000A000000}" name="IDUCT 2" dataDxfId="1618"/>
    <tableColumn id="11" xr3:uid="{00000000-0010-0000-0000-00000B000000}" name="IDUCT 3" dataDxfId="1617"/>
    <tableColumn id="12" xr3:uid="{00000000-0010-0000-0000-00000C000000}" name="IDUCT 4" dataDxfId="1616"/>
    <tableColumn id="13" xr3:uid="{00000000-0010-0000-0000-00000D000000}" name="IDUCT 5" dataDxfId="1615"/>
    <tableColumn id="14" xr3:uid="{00000000-0010-0000-0000-00000E000000}" name="IDUCT 6" dataDxfId="1614"/>
    <tableColumn id="15" xr3:uid="{00000000-0010-0000-0000-00000F000000}" name="IDUCT 7" dataDxfId="1613"/>
    <tableColumn id="16" xr3:uid="{00000000-0010-0000-0000-000010000000}" name="IDUCT 8" dataDxfId="1612"/>
    <tableColumn id="17" xr3:uid="{00000000-0010-0000-0000-000011000000}" name="IDUCT 9" dataDxfId="1611"/>
    <tableColumn id="18" xr3:uid="{00000000-0010-0000-0000-000012000000}" name="IDUCT 10" dataDxfId="1610"/>
    <tableColumn id="19" xr3:uid="{00000000-0010-0000-0000-000013000000}" name="IDUCT 11" dataDxfId="1609"/>
    <tableColumn id="20" xr3:uid="{00000000-0010-0000-0000-000014000000}" name="IDUCT 12" dataDxfId="1608"/>
    <tableColumn id="21" xr3:uid="{00000000-0010-0000-0000-000015000000}" name="IDUCT 13" dataDxfId="1607"/>
    <tableColumn id="22" xr3:uid="{00000000-0010-0000-0000-000016000000}" name="IDUCT 14" dataDxfId="1606"/>
    <tableColumn id="23" xr3:uid="{00000000-0010-0000-0000-000017000000}" name="IDUCT 15" dataDxfId="1605"/>
    <tableColumn id="24" xr3:uid="{00000000-0010-0000-0000-000018000000}" name="IDUCT 16" dataDxfId="1604"/>
    <tableColumn id="25" xr3:uid="{00000000-0010-0000-0000-000019000000}" name="IDUCT 17" dataDxfId="1603"/>
    <tableColumn id="26" xr3:uid="{00000000-0010-0000-0000-00001A000000}" name="IDUCT 18" dataDxfId="1602"/>
    <tableColumn id="27" xr3:uid="{00000000-0010-0000-0000-00001B000000}" name="IDUCT 19" dataDxfId="1601"/>
    <tableColumn id="28" xr3:uid="{00000000-0010-0000-0000-00001C000000}" name="IDUCT 20" dataDxfId="1600"/>
    <tableColumn id="29" xr3:uid="{00000000-0010-0000-0000-00001D000000}" name="Pullback IDUCT 1" dataDxfId="1599"/>
    <tableColumn id="30" xr3:uid="{00000000-0010-0000-0000-00001E000000}" name="Pullback IDUCT 2" dataDxfId="1598"/>
    <tableColumn id="31" xr3:uid="{00000000-0010-0000-0000-00001F000000}" name="Pullback IDUCT 3" dataDxfId="1597"/>
    <tableColumn id="32" xr3:uid="{00000000-0010-0000-0000-000020000000}" name="Pullback IDUCT 4" dataDxfId="1596"/>
    <tableColumn id="33" xr3:uid="{00000000-0010-0000-0000-000021000000}" name="Pullback IDUCT 5" dataDxfId="1595"/>
    <tableColumn id="34" xr3:uid="{00000000-0010-0000-0000-000022000000}" name="Pullback IDUCT 6" dataDxfId="1594"/>
    <tableColumn id="35" xr3:uid="{00000000-0010-0000-0000-000023000000}" name="Pullback IDUCT 7" dataDxfId="1593"/>
    <tableColumn id="36" xr3:uid="{00000000-0010-0000-0000-000024000000}" name="Pullback IDUCT 8" dataDxfId="1592"/>
    <tableColumn id="37" xr3:uid="{00000000-0010-0000-0000-000025000000}" name="Pullback IDUCT 9" dataDxfId="1591"/>
    <tableColumn id="38" xr3:uid="{00000000-0010-0000-0000-000026000000}" name="Pullback IDUCT 10" dataDxfId="1590"/>
    <tableColumn id="49" xr3:uid="{00000000-0010-0000-0000-000031000000}" name="ROD Duct 1" dataDxfId="1589"/>
    <tableColumn id="50" xr3:uid="{00000000-0010-0000-0000-000032000000}" name="ROD Duct 2" dataDxfId="1588"/>
    <tableColumn id="51" xr3:uid="{00000000-0010-0000-0000-000033000000}" name="ROD Duct 3" dataDxfId="1587"/>
    <tableColumn id="52" xr3:uid="{00000000-0010-0000-0000-000034000000}" name="ROD Duct 4" dataDxfId="1586"/>
    <tableColumn id="53" xr3:uid="{00000000-0010-0000-0000-000035000000}" name="ROD Duct 5" dataDxfId="1585"/>
    <tableColumn id="54" xr3:uid="{00000000-0010-0000-0000-000036000000}" name="ROD Duct 6" dataDxfId="1584"/>
    <tableColumn id="55" xr3:uid="{00000000-0010-0000-0000-000037000000}" name="ROD Duct 7" dataDxfId="1583"/>
    <tableColumn id="56" xr3:uid="{00000000-0010-0000-0000-000038000000}" name="ROD Duct 8" dataDxfId="1582"/>
    <tableColumn id="57" xr3:uid="{00000000-0010-0000-0000-000039000000}" name="ROD Duct 9" dataDxfId="1581"/>
    <tableColumn id="58" xr3:uid="{00000000-0010-0000-0000-00003A000000}" name="ROD Duct 10" dataDxfId="158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12</v>
      </c>
    </row>
    <row r="6" spans="1:11" x14ac:dyDescent="0.25">
      <c r="A6" s="118" t="str">
        <f t="shared" si="0"/>
        <v>F 6875-1 HIGHWAY 22</v>
      </c>
      <c r="G6" t="str">
        <f>IF('Assignment Tool'!C6="","",IF('Assignment Tool'!C6="FST",'Assignment Tool'!D6,""))</f>
        <v/>
      </c>
      <c r="H6">
        <v>6</v>
      </c>
      <c r="I6">
        <f t="shared" si="1"/>
        <v>37</v>
      </c>
      <c r="J6" t="str">
        <f t="array" ref="J6">IFERROR(INDEX($G$2:$G$2050,_xlfn.AGGREGATE(15,6,(ROW($G$2:$G$2050)-ROW($G$2)+1)/($G$2:$G$2050&lt;&gt;""),ROWS(J$1:J6))),"")</f>
        <v>F 6199-1 HIGHWAY 22</v>
      </c>
      <c r="K6">
        <f>IF(J6="","",INDEX('Assignment Tool'!E22:E2055,MATCH(FA_DATA!J6,'Assignment Tool'!D22:D2055,0)))</f>
        <v>4</v>
      </c>
    </row>
    <row r="7" spans="1:11" x14ac:dyDescent="0.25">
      <c r="A7" s="118" t="str">
        <f t="shared" si="0"/>
        <v>F 6691-1 HIGHWAY 22</v>
      </c>
      <c r="G7" t="str">
        <f>IF('Assignment Tool'!C7="","",IF('Assignment Tool'!C7="FST",'Assignment Tool'!D7,""))</f>
        <v/>
      </c>
      <c r="H7">
        <v>7</v>
      </c>
      <c r="I7">
        <f t="shared" si="1"/>
        <v>41</v>
      </c>
      <c r="J7" t="str">
        <f t="array" ref="J7">IFERROR(INDEX($G$2:$G$2050,_xlfn.AGGREGATE(15,6,(ROW($G$2:$G$2050)-ROW($G$2)+1)/($G$2:$G$2050&lt;&gt;""),ROWS(J$1:J7))),"")</f>
        <v>F 6065-1 HIGHWAY 22</v>
      </c>
      <c r="K7">
        <f>IF(J7="","",INDEX('Assignment Tool'!E23:E2056,MATCH(FA_DATA!J7,'Assignment Tool'!D23:D2056,0)))</f>
        <v>4</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6011-1 HIGHWAY 22</v>
      </c>
      <c r="K8">
        <f>IF(J8="","",INDEX('Assignment Tool'!E24:E2057,MATCH(FA_DATA!J8,'Assignment Tool'!D24:D2057,0)))</f>
        <v>4</v>
      </c>
    </row>
    <row r="9" spans="1:11" x14ac:dyDescent="0.25">
      <c r="A9" s="118" t="str">
        <f t="shared" si="0"/>
        <v>F 6691-1 HIGHWAY 22</v>
      </c>
      <c r="G9" t="str">
        <f>IF('Assignment Tool'!C9="","",IF('Assignment Tool'!C9="FST",'Assignment Tool'!D9,""))</f>
        <v/>
      </c>
      <c r="H9">
        <v>9</v>
      </c>
      <c r="I9">
        <f t="shared" si="1"/>
        <v>49</v>
      </c>
      <c r="J9" t="str">
        <f t="array" ref="J9">IFERROR(INDEX($G$2:$G$2050,_xlfn.AGGREGATE(15,6,(ROW($G$2:$G$2050)-ROW($G$2)+1)/($G$2:$G$2050&lt;&gt;""),ROWS(J$1:J9))),"")</f>
        <v>F 128-2 MOUNTAINVIEW DR</v>
      </c>
      <c r="K9">
        <f>IF(J9="","",INDEX('Assignment Tool'!E25:E2058,MATCH(FA_DATA!J9,'Assignment Tool'!D25:D2058,0)))</f>
        <v>4</v>
      </c>
    </row>
    <row r="10" spans="1:11" x14ac:dyDescent="0.25">
      <c r="A10" s="118" t="str">
        <f t="shared" si="0"/>
        <v>F 6691-1 HIGHWAY 22</v>
      </c>
      <c r="G10" t="str">
        <f>IF('Assignment Tool'!C10="","",IF('Assignment Tool'!C10="FST",'Assignment Tool'!D10,""))</f>
        <v/>
      </c>
      <c r="H10">
        <v>10</v>
      </c>
      <c r="I10">
        <f t="shared" si="1"/>
        <v>53</v>
      </c>
      <c r="J10" t="str">
        <f t="array" ref="J10">IFERROR(INDEX($G$2:$G$2050,_xlfn.AGGREGATE(15,6,(ROW($G$2:$G$2050)-ROW($G$2)+1)/($G$2:$G$2050&lt;&gt;""),ROWS(J$1:J10))),"")</f>
        <v>F 210-2 MOUNTAINVIEW DR</v>
      </c>
      <c r="K10">
        <f>IF(J10="","",INDEX('Assignment Tool'!E26:E2059,MATCH(FA_DATA!J10,'Assignment Tool'!D26:D2059,0)))</f>
        <v>8</v>
      </c>
    </row>
    <row r="11" spans="1:11" x14ac:dyDescent="0.25">
      <c r="A11" s="118" t="str">
        <f t="shared" si="0"/>
        <v>F 6691-1 HIGHWAY 22</v>
      </c>
      <c r="G11" t="str">
        <f>IF('Assignment Tool'!C11="","",IF('Assignment Tool'!C11="FST",'Assignment Tool'!D11,""))</f>
        <v/>
      </c>
      <c r="H11">
        <v>11</v>
      </c>
      <c r="I11">
        <f t="shared" si="1"/>
        <v>61</v>
      </c>
      <c r="J11" t="str">
        <f t="array" ref="J11">IFERROR(INDEX($G$2:$G$2050,_xlfn.AGGREGATE(15,6,(ROW($G$2:$G$2050)-ROW($G$2)+1)/($G$2:$G$2050&lt;&gt;""),ROWS(J$1:J11))),"")</f>
        <v>F 5926-1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65</v>
      </c>
      <c r="J12" t="str">
        <f t="array" ref="J12">IFERROR(INDEX($G$2:$G$2050,_xlfn.AGGREGATE(15,6,(ROW($G$2:$G$2050)-ROW($G$2)+1)/($G$2:$G$2050&lt;&gt;""),ROWS(J$1:J12))),"")</f>
        <v>F 5730-1 HIGHWAY 22</v>
      </c>
      <c r="K12">
        <f>IF(J12="","",INDEX('Assignment Tool'!E28:E2061,MATCH(FA_DATA!J12,'Assignment Tool'!D28:D2061,0)))</f>
        <v>8</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4656-2 HIGHWAY 119</v>
      </c>
      <c r="K13">
        <f>IF(J13="","",INDEX('Assignment Tool'!E29:E2062,MATCH(FA_DATA!J13,'Assignment Tool'!D29:D2062,0)))</f>
        <v>6</v>
      </c>
    </row>
    <row r="14" spans="1:11" x14ac:dyDescent="0.25">
      <c r="A14" s="118" t="str">
        <f t="shared" si="0"/>
        <v>F 6691-1 HIGHWAY 22</v>
      </c>
      <c r="G14" t="str">
        <f>IF('Assignment Tool'!C14="","",IF('Assignment Tool'!C14="FST",'Assignment Tool'!D14,""))</f>
        <v/>
      </c>
      <c r="H14">
        <v>14</v>
      </c>
      <c r="I14">
        <f t="shared" si="1"/>
        <v>79</v>
      </c>
      <c r="J14" t="str">
        <f t="array" ref="J14">IFERROR(INDEX($G$2:$G$2050,_xlfn.AGGREGATE(15,6,(ROW($G$2:$G$2050)-ROW($G$2)+1)/($G$2:$G$2050&lt;&gt;""),ROWS(J$1:J14))),"")</f>
        <v>F 4610-2 HIGHWAY 119</v>
      </c>
      <c r="K14">
        <f>IF(J14="","",INDEX('Assignment Tool'!E30:E2063,MATCH(FA_DATA!J14,'Assignment Tool'!D30:D2063,0)))</f>
        <v>4</v>
      </c>
    </row>
    <row r="15" spans="1:11" x14ac:dyDescent="0.25">
      <c r="A15" s="118" t="str">
        <f t="shared" si="0"/>
        <v>F 6679-1 HIGHWAY 22</v>
      </c>
      <c r="G15" t="str">
        <f>IF('Assignment Tool'!C15="","",IF('Assignment Tool'!C15="FST",'Assignment Tool'!D15,""))</f>
        <v/>
      </c>
      <c r="H15">
        <v>15</v>
      </c>
      <c r="I15">
        <f t="shared" si="1"/>
        <v>83</v>
      </c>
      <c r="J15" t="str">
        <f t="array" ref="J15">IFERROR(INDEX($G$2:$G$2050,_xlfn.AGGREGATE(15,6,(ROW($G$2:$G$2050)-ROW($G$2)+1)/($G$2:$G$2050&lt;&gt;""),ROWS(J$1:J15))),"")</f>
        <v>F 4560-2 HIGHWAY 119</v>
      </c>
      <c r="K15">
        <f>IF(J15="","",INDEX('Assignment Tool'!E31:E2064,MATCH(FA_DATA!J15,'Assignment Tool'!D31:D2064,0)))</f>
        <v>6</v>
      </c>
    </row>
    <row r="16" spans="1:11" x14ac:dyDescent="0.25">
      <c r="A16" s="118" t="str">
        <f t="shared" si="0"/>
        <v>F 6679-1 HIGHWAY 22</v>
      </c>
      <c r="G16" t="str">
        <f>IF('Assignment Tool'!C16="","",IF('Assignment Tool'!C16="FST",'Assignment Tool'!D16,""))</f>
        <v/>
      </c>
      <c r="H16">
        <v>16</v>
      </c>
      <c r="I16">
        <f t="shared" si="1"/>
        <v>89</v>
      </c>
      <c r="J16" t="str">
        <f t="array" ref="J16">IFERROR(INDEX($G$2:$G$2050,_xlfn.AGGREGATE(15,6,(ROW($G$2:$G$2050)-ROW($G$2)+1)/($G$2:$G$2050&lt;&gt;""),ROWS(J$1:J16))),"")</f>
        <v>S 4560-2 HIGHWAY 119</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97</v>
      </c>
      <c r="J17" t="str">
        <f t="array" ref="J17">IFERROR(INDEX($G$2:$G$2050,_xlfn.AGGREGATE(15,6,(ROW($G$2:$G$2050)-ROW($G$2)+1)/($G$2:$G$2050&lt;&gt;""),ROWS(J$1:J17))),"")</f>
        <v>OPP 7011-1 HIGHWAY 22</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105</v>
      </c>
      <c r="J18" t="str">
        <f t="array" ref="J18">IFERROR(INDEX($G$2:$G$2050,_xlfn.AGGREGATE(15,6,(ROW($G$2:$G$2050)-ROW($G$2)+1)/($G$2:$G$2050&lt;&gt;""),ROWS(J$1:J18))),"")</f>
        <v>F 7020-1 HIGHWAY 22</v>
      </c>
      <c r="K18">
        <f>IF(J18="","",INDEX('Assignment Tool'!E34:E2067,MATCH(FA_DATA!J18,'Assignment Tool'!D34:D2067,0)))</f>
        <v>4</v>
      </c>
    </row>
    <row r="19" spans="1:11" x14ac:dyDescent="0.25">
      <c r="A19" s="118" t="str">
        <f t="shared" si="0"/>
        <v>F 6577-2 HIGHWAY 22</v>
      </c>
      <c r="G19" t="str">
        <f>IF('Assignment Tool'!C19="","",IF('Assignment Tool'!C19="FST",'Assignment Tool'!D19,""))</f>
        <v>F 6679-1 HIGHWAY 22</v>
      </c>
      <c r="H19">
        <v>19</v>
      </c>
      <c r="I19">
        <f t="shared" si="1"/>
        <v>109</v>
      </c>
      <c r="J19" t="str">
        <f t="array" ref="J19">IFERROR(INDEX($G$2:$G$2050,_xlfn.AGGREGATE(15,6,(ROW($G$2:$G$2050)-ROW($G$2)+1)/($G$2:$G$2050&lt;&gt;""),ROWS(J$1:J19))),"")</f>
        <v>F 4741-2 HIGHWAY 119</v>
      </c>
      <c r="K19">
        <f>IF(J19="","",INDEX('Assignment Tool'!E35:E2068,MATCH(FA_DATA!J19,'Assignment Tool'!D35:D2068,0)))</f>
        <v>6</v>
      </c>
    </row>
    <row r="20" spans="1:11" x14ac:dyDescent="0.25">
      <c r="A20" s="118" t="str">
        <f t="shared" si="0"/>
        <v>F 6577-2 HIGHWAY 22</v>
      </c>
      <c r="G20" t="str">
        <f>IF('Assignment Tool'!C20="","",IF('Assignment Tool'!C20="FST",'Assignment Tool'!D20,""))</f>
        <v>F 6577-2 HIGHWAY 22</v>
      </c>
      <c r="H20">
        <v>20</v>
      </c>
      <c r="I20">
        <f t="shared" si="1"/>
        <v>115</v>
      </c>
      <c r="J20" t="str">
        <f t="array" ref="J20">IFERROR(INDEX($G$2:$G$2050,_xlfn.AGGREGATE(15,6,(ROW($G$2:$G$2050)-ROW($G$2)+1)/($G$2:$G$2050&lt;&gt;""),ROWS(J$1:J20))),"")</f>
        <v>F 4767-2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121</v>
      </c>
      <c r="J21" t="str">
        <f t="array" ref="J21">IFERROR(INDEX($G$2:$G$2050,_xlfn.AGGREGATE(15,6,(ROW($G$2:$G$2050)-ROW($G$2)+1)/($G$2:$G$2050&lt;&gt;""),ROWS(J$1:J21))),"")</f>
        <v>F 200-1 AMMERSEE LAKES DR</v>
      </c>
      <c r="K21">
        <f>IF(J21="","",INDEX('Assignment Tool'!E37:E2070,MATCH(FA_DATA!J21,'Assignment Tool'!D37:D2070,0)))</f>
        <v>4</v>
      </c>
    </row>
    <row r="22" spans="1:11" x14ac:dyDescent="0.25">
      <c r="A22" s="118" t="str">
        <f t="shared" si="0"/>
        <v>F 6577-2 HIGHWAY 22</v>
      </c>
      <c r="G22" t="str">
        <f>IF('Assignment Tool'!C22="","",IF('Assignment Tool'!C22="FST",'Assignment Tool'!D22,""))</f>
        <v/>
      </c>
      <c r="H22">
        <v>22</v>
      </c>
      <c r="I22">
        <f t="shared" si="1"/>
        <v>125</v>
      </c>
      <c r="J22" t="str">
        <f t="array" ref="J22">IFERROR(INDEX($G$2:$G$2050,_xlfn.AGGREGATE(15,6,(ROW($G$2:$G$2050)-ROW($G$2)+1)/($G$2:$G$2050&lt;&gt;""),ROWS(J$1:J22))),"")</f>
        <v>F 204-1 AMMERSEE LAKES DR</v>
      </c>
      <c r="K22">
        <f>IF(J22="","",INDEX('Assignment Tool'!E38:E2071,MATCH(FA_DATA!J22,'Assignment Tool'!D38:D2071,0)))</f>
        <v>4</v>
      </c>
    </row>
    <row r="23" spans="1:11" x14ac:dyDescent="0.25">
      <c r="A23" s="118" t="str">
        <f t="shared" si="0"/>
        <v>F 6577-2 HIGHWAY 22</v>
      </c>
      <c r="G23" t="str">
        <f>IF('Assignment Tool'!C23="","",IF('Assignment Tool'!C23="FST",'Assignment Tool'!D23,""))</f>
        <v/>
      </c>
      <c r="H23">
        <v>23</v>
      </c>
      <c r="I23">
        <f t="shared" si="1"/>
        <v>129</v>
      </c>
      <c r="J23" t="str">
        <f t="array" ref="J23">IFERROR(INDEX($G$2:$G$2050,_xlfn.AGGREGATE(15,6,(ROW($G$2:$G$2050)-ROW($G$2)+1)/($G$2:$G$2050&lt;&gt;""),ROWS(J$1:J23))),"")</f>
        <v>F 212-2 AMMERSEE LAKES DR</v>
      </c>
      <c r="K23">
        <f>IF(J23="","",INDEX('Assignment Tool'!E39:E2072,MATCH(FA_DATA!J23,'Assignment Tool'!D39:D2072,0)))</f>
        <v>8</v>
      </c>
    </row>
    <row r="24" spans="1:11" x14ac:dyDescent="0.25">
      <c r="A24" s="118" t="str">
        <f t="shared" si="0"/>
        <v>F 6577-2 HIGHWAY 22</v>
      </c>
      <c r="G24" t="str">
        <f>IF('Assignment Tool'!C24="","",IF('Assignment Tool'!C24="FST",'Assignment Tool'!D24,""))</f>
        <v/>
      </c>
      <c r="H24">
        <v>24</v>
      </c>
      <c r="I24">
        <f t="shared" si="1"/>
        <v>137</v>
      </c>
      <c r="J24" t="str">
        <f t="array" ref="J24">IFERROR(INDEX($G$2:$G$2050,_xlfn.AGGREGATE(15,6,(ROW($G$2:$G$2050)-ROW($G$2)+1)/($G$2:$G$2050&lt;&gt;""),ROWS(J$1:J24))),"")</f>
        <v>F 220-1 AMMERSEE LAKES DR</v>
      </c>
      <c r="K24">
        <f>IF(J24="","",INDEX('Assignment Tool'!E40:E2073,MATCH(FA_DATA!J24,'Assignment Tool'!D40:D2073,0)))</f>
        <v>4</v>
      </c>
    </row>
    <row r="25" spans="1:11" x14ac:dyDescent="0.25">
      <c r="A25" s="118" t="str">
        <f t="shared" si="0"/>
        <v>F 6475-1 HIGHWAY 22</v>
      </c>
      <c r="G25" t="str">
        <f>IF('Assignment Tool'!C25="","",IF('Assignment Tool'!C25="FST",'Assignment Tool'!D25,""))</f>
        <v/>
      </c>
      <c r="H25">
        <v>25</v>
      </c>
      <c r="I25">
        <f t="shared" si="1"/>
        <v>141</v>
      </c>
      <c r="J25" t="str">
        <f t="array" ref="J25">IFERROR(INDEX($G$2:$G$2050,_xlfn.AGGREGATE(15,6,(ROW($G$2:$G$2050)-ROW($G$2)+1)/($G$2:$G$2050&lt;&gt;""),ROWS(J$1:J25))),"")</f>
        <v>F 226-1 AMMERSEE LAKES DR</v>
      </c>
      <c r="K25">
        <f>IF(J25="","",INDEX('Assignment Tool'!E41:E2074,MATCH(FA_DATA!J25,'Assignment Tool'!D41:D2074,0)))</f>
        <v>8</v>
      </c>
    </row>
    <row r="26" spans="1:11" x14ac:dyDescent="0.25">
      <c r="A26" s="118" t="str">
        <f t="shared" si="0"/>
        <v>F 6475-1 HIGHWAY 22</v>
      </c>
      <c r="G26" t="str">
        <f>IF('Assignment Tool'!C26="","",IF('Assignment Tool'!C26="FST",'Assignment Tool'!D26,""))</f>
        <v/>
      </c>
      <c r="H26">
        <v>26</v>
      </c>
      <c r="I26">
        <f t="shared" si="1"/>
        <v>149</v>
      </c>
      <c r="J26" t="str">
        <f t="array" ref="J26">IFERROR(INDEX($G$2:$G$2050,_xlfn.AGGREGATE(15,6,(ROW($G$2:$G$2050)-ROW($G$2)+1)/($G$2:$G$2050&lt;&gt;""),ROWS(J$1:J26))),"")</f>
        <v>F 236-2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153</v>
      </c>
      <c r="J27" t="str">
        <f t="array" ref="J27">IFERROR(INDEX($G$2:$G$2050,_xlfn.AGGREGATE(15,6,(ROW($G$2:$G$2050)-ROW($G$2)+1)/($G$2:$G$2050&lt;&gt;""),ROWS(J$1:J27))),"")</f>
        <v>F 244-2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157</v>
      </c>
      <c r="J28" t="str">
        <f t="array" ref="J28">IFERROR(INDEX($G$2:$G$2050,_xlfn.AGGREGATE(15,6,(ROW($G$2:$G$2050)-ROW($G$2)+1)/($G$2:$G$2050&lt;&gt;""),ROWS(J$1:J28))),"")</f>
        <v>F 252-2 AMMERSEE LAKES DR</v>
      </c>
      <c r="K28">
        <f>IF(J28="","",INDEX('Assignment Tool'!E44:E2077,MATCH(FA_DATA!J28,'Assignment Tool'!D44:D2077,0)))</f>
        <v>4</v>
      </c>
    </row>
    <row r="29" spans="1:11" x14ac:dyDescent="0.25">
      <c r="A29" s="118" t="str">
        <f t="shared" si="0"/>
        <v>F 6475-1 HIGHWAY 22</v>
      </c>
      <c r="G29" t="str">
        <f>IF('Assignment Tool'!C29="","",IF('Assignment Tool'!C29="FST",'Assignment Tool'!D29,""))</f>
        <v/>
      </c>
      <c r="H29">
        <v>29</v>
      </c>
      <c r="I29">
        <f t="shared" si="1"/>
        <v>161</v>
      </c>
      <c r="J29" t="str">
        <f t="array" ref="J29">IFERROR(INDEX($G$2:$G$2050,_xlfn.AGGREGATE(15,6,(ROW($G$2:$G$2050)-ROW($G$2)+1)/($G$2:$G$2050&lt;&gt;""),ROWS(J$1:J29))),"")</f>
        <v>F 260-2 AMMERSEE LAKES DR</v>
      </c>
      <c r="K29">
        <f>IF(J29="","",INDEX('Assignment Tool'!E45:E2078,MATCH(FA_DATA!J29,'Assignment Tool'!D45:D2078,0)))</f>
        <v>8</v>
      </c>
    </row>
    <row r="30" spans="1:11" x14ac:dyDescent="0.25">
      <c r="A30" s="118" t="str">
        <f t="shared" si="0"/>
        <v>F 6475-1 HIGHWAY 22</v>
      </c>
      <c r="G30" t="str">
        <f>IF('Assignment Tool'!C30="","",IF('Assignment Tool'!C30="FST",'Assignment Tool'!D30,""))</f>
        <v/>
      </c>
      <c r="H30">
        <v>30</v>
      </c>
      <c r="I30">
        <f t="shared" si="1"/>
        <v>169</v>
      </c>
      <c r="J30" t="str">
        <f t="array" ref="J30">IFERROR(INDEX($G$2:$G$2050,_xlfn.AGGREGATE(15,6,(ROW($G$2:$G$2050)-ROW($G$2)+1)/($G$2:$G$2050&lt;&gt;""),ROWS(J$1:J30))),"")</f>
        <v>F 272-1 AMMERSEE LAKES DR</v>
      </c>
      <c r="K30">
        <f>IF(J30="","",INDEX('Assignment Tool'!E46:E2079,MATCH(FA_DATA!J30,'Assignment Tool'!D46:D2079,0)))</f>
        <v>4</v>
      </c>
    </row>
    <row r="31" spans="1:11" x14ac:dyDescent="0.25">
      <c r="A31" s="118" t="str">
        <f t="shared" si="0"/>
        <v>F 6475-1 HIGHWAY 22</v>
      </c>
      <c r="G31" t="str">
        <f>IF('Assignment Tool'!C31="","",IF('Assignment Tool'!C31="FST",'Assignment Tool'!D31,""))</f>
        <v/>
      </c>
      <c r="H31">
        <v>31</v>
      </c>
      <c r="I31">
        <f t="shared" si="1"/>
        <v>173</v>
      </c>
      <c r="J31" t="str">
        <f t="array" ref="J31">IFERROR(INDEX($G$2:$G$2050,_xlfn.AGGREGATE(15,6,(ROW($G$2:$G$2050)-ROW($G$2)+1)/($G$2:$G$2050&lt;&gt;""),ROWS(J$1:J31))),"")</f>
        <v>F 276-2 AMMERSEE LAKES DR</v>
      </c>
      <c r="K31">
        <f>IF(J31="","",INDEX('Assignment Tool'!E47:E2080,MATCH(FA_DATA!J31,'Assignment Tool'!D47:D2080,0)))</f>
        <v>4</v>
      </c>
    </row>
    <row r="32" spans="1:11" x14ac:dyDescent="0.25">
      <c r="A32" s="118" t="str">
        <f t="shared" si="0"/>
        <v>F 6475-1 HIGHWAY 22</v>
      </c>
      <c r="G32" t="str">
        <f>IF('Assignment Tool'!C32="","",IF('Assignment Tool'!C32="FST",'Assignment Tool'!D32,""))</f>
        <v/>
      </c>
      <c r="H32">
        <v>32</v>
      </c>
      <c r="I32">
        <f t="shared" si="1"/>
        <v>177</v>
      </c>
      <c r="J32" t="str">
        <f t="array" ref="J32">IFERROR(INDEX($G$2:$G$2050,_xlfn.AGGREGATE(15,6,(ROW($G$2:$G$2050)-ROW($G$2)+1)/($G$2:$G$2050&lt;&gt;""),ROWS(J$1:J32))),"")</f>
        <v>F 284-1 AMMERSEE LAKES DR</v>
      </c>
      <c r="K32">
        <f>IF(J32="","",INDEX('Assignment Tool'!E48:E2081,MATCH(FA_DATA!J32,'Assignment Tool'!D48:D2081,0)))</f>
        <v>4</v>
      </c>
    </row>
    <row r="33" spans="1:11" x14ac:dyDescent="0.25">
      <c r="A33" s="118" t="str">
        <f t="shared" si="0"/>
        <v>F 6475-1 HIGHWAY 22</v>
      </c>
      <c r="G33" t="str">
        <f>IF('Assignment Tool'!C33="","",IF('Assignment Tool'!C33="FST",'Assignment Tool'!D33,""))</f>
        <v/>
      </c>
      <c r="H33">
        <v>33</v>
      </c>
      <c r="I33">
        <f t="shared" si="1"/>
        <v>181</v>
      </c>
      <c r="J33" t="str">
        <f t="array" ref="J33">IFERROR(INDEX($G$2:$G$2050,_xlfn.AGGREGATE(15,6,(ROW($G$2:$G$2050)-ROW($G$2)+1)/($G$2:$G$2050&lt;&gt;""),ROWS(J$1:J33))),"")</f>
        <v>F 101-1 MOORES SPRING RD</v>
      </c>
      <c r="K33">
        <f>IF(J33="","",INDEX('Assignment Tool'!E49:E2082,MATCH(FA_DATA!J33,'Assignment Tool'!D49:D2082,0)))</f>
        <v>8</v>
      </c>
    </row>
    <row r="34" spans="1:11" x14ac:dyDescent="0.25">
      <c r="A34" s="118" t="str">
        <f t="shared" si="0"/>
        <v>F 6475-1 HIGHWAY 22</v>
      </c>
      <c r="G34" t="str">
        <f>IF('Assignment Tool'!C34="","",IF('Assignment Tool'!C34="FST",'Assignment Tool'!D34,""))</f>
        <v/>
      </c>
      <c r="H34">
        <v>34</v>
      </c>
      <c r="I34">
        <f t="shared" si="1"/>
        <v>189</v>
      </c>
      <c r="J34" t="str">
        <f t="array" ref="J34">IFERROR(INDEX($G$2:$G$2050,_xlfn.AGGREGATE(15,6,(ROW($G$2:$G$2050)-ROW($G$2)+1)/($G$2:$G$2050&lt;&gt;""),ROWS(J$1:J34))),"")</f>
        <v>F 109-1 MOORES SPRING RD</v>
      </c>
      <c r="K34">
        <f>IF(J34="","",INDEX('Assignment Tool'!E50:E2083,MATCH(FA_DATA!J34,'Assignment Tool'!D50:D2083,0)))</f>
        <v>4</v>
      </c>
    </row>
    <row r="35" spans="1:11" x14ac:dyDescent="0.25">
      <c r="A35" s="118" t="str">
        <f t="shared" si="0"/>
        <v>F 6475-1 HIGHWAY 22</v>
      </c>
      <c r="G35" t="str">
        <f>IF('Assignment Tool'!C35="","",IF('Assignment Tool'!C35="FST",'Assignment Tool'!D35,""))</f>
        <v/>
      </c>
      <c r="H35">
        <v>35</v>
      </c>
      <c r="I35">
        <f t="shared" si="1"/>
        <v>193</v>
      </c>
      <c r="J35" t="str">
        <f t="array" ref="J35">IFERROR(INDEX($G$2:$G$2050,_xlfn.AGGREGATE(15,6,(ROW($G$2:$G$2050)-ROW($G$2)+1)/($G$2:$G$2050&lt;&gt;""),ROWS(J$1:J35))),"")</f>
        <v>F 116-1 MOORES SPRING RD</v>
      </c>
      <c r="K35">
        <f>IF(J35="","",INDEX('Assignment Tool'!E51:E2084,MATCH(FA_DATA!J35,'Assignment Tool'!D51:D2084,0)))</f>
        <v>2</v>
      </c>
    </row>
    <row r="36" spans="1:11" x14ac:dyDescent="0.25">
      <c r="A36" s="118" t="str">
        <f t="shared" si="0"/>
        <v>F 6475-1 HIGHWAY 22</v>
      </c>
      <c r="G36" t="str">
        <f>IF('Assignment Tool'!C36="","",IF('Assignment Tool'!C36="FST",'Assignment Tool'!D36,""))</f>
        <v/>
      </c>
      <c r="H36">
        <v>36</v>
      </c>
      <c r="I36">
        <f t="shared" si="1"/>
        <v>195</v>
      </c>
      <c r="J36" t="str">
        <f t="array" ref="J36">IFERROR(INDEX($G$2:$G$2050,_xlfn.AGGREGATE(15,6,(ROW($G$2:$G$2050)-ROW($G$2)+1)/($G$2:$G$2050&lt;&gt;""),ROWS(J$1:J36))),"")</f>
        <v>F 1005-1 PARKERS COVE</v>
      </c>
      <c r="K36">
        <f>IF(J36="","",INDEX('Assignment Tool'!E52:E2085,MATCH(FA_DATA!J36,'Assignment Tool'!D52:D2085,0)))</f>
        <v>2</v>
      </c>
    </row>
    <row r="37" spans="1:11" x14ac:dyDescent="0.25">
      <c r="A37" s="118" t="str">
        <f t="shared" si="0"/>
        <v>F 6199-1 HIGHWAY 22</v>
      </c>
      <c r="G37" t="str">
        <f>IF('Assignment Tool'!C37="","",IF('Assignment Tool'!C37="FST",'Assignment Tool'!D37,""))</f>
        <v/>
      </c>
      <c r="H37">
        <v>37</v>
      </c>
      <c r="I37">
        <f t="shared" si="1"/>
        <v>197</v>
      </c>
      <c r="J37" t="str">
        <f t="array" ref="J37">IFERROR(INDEX($G$2:$G$2050,_xlfn.AGGREGATE(15,6,(ROW($G$2:$G$2050)-ROW($G$2)+1)/($G$2:$G$2050&lt;&gt;""),ROWS(J$1:J37))),"")</f>
        <v>F 1013-1 PARKERS COVE</v>
      </c>
      <c r="K37">
        <f>IF(J37="","",INDEX('Assignment Tool'!E53:E2086,MATCH(FA_DATA!J37,'Assignment Tool'!D53:D2086,0)))</f>
        <v>4</v>
      </c>
    </row>
    <row r="38" spans="1:11" x14ac:dyDescent="0.25">
      <c r="A38" s="118" t="str">
        <f t="shared" si="0"/>
        <v>F 6199-1 HIGHWAY 22</v>
      </c>
      <c r="G38" t="str">
        <f>IF('Assignment Tool'!C38="","",IF('Assignment Tool'!C38="FST",'Assignment Tool'!D38,""))</f>
        <v/>
      </c>
      <c r="H38">
        <v>38</v>
      </c>
      <c r="I38">
        <f t="shared" si="1"/>
        <v>201</v>
      </c>
      <c r="J38" t="str">
        <f t="array" ref="J38">IFERROR(INDEX($G$2:$G$2050,_xlfn.AGGREGATE(15,6,(ROW($G$2:$G$2050)-ROW($G$2)+1)/($G$2:$G$2050&lt;&gt;""),ROWS(J$1:J38))),"")</f>
        <v>F 1021-1 PARKERS COVE</v>
      </c>
      <c r="K38">
        <f>IF(J38="","",INDEX('Assignment Tool'!E54:E2087,MATCH(FA_DATA!J38,'Assignment Tool'!D54:D2087,0)))</f>
        <v>4</v>
      </c>
    </row>
    <row r="39" spans="1:11" x14ac:dyDescent="0.25">
      <c r="A39" s="118" t="str">
        <f t="shared" si="0"/>
        <v>F 6199-1 HIGHWAY 22</v>
      </c>
      <c r="G39" t="str">
        <f>IF('Assignment Tool'!C39="","",IF('Assignment Tool'!C39="FST",'Assignment Tool'!D39,""))</f>
        <v/>
      </c>
      <c r="H39">
        <v>39</v>
      </c>
      <c r="I39">
        <f t="shared" si="1"/>
        <v>205</v>
      </c>
      <c r="J39" t="str">
        <f t="array" ref="J39">IFERROR(INDEX($G$2:$G$2050,_xlfn.AGGREGATE(15,6,(ROW($G$2:$G$2050)-ROW($G$2)+1)/($G$2:$G$2050&lt;&gt;""),ROWS(J$1:J39))),"")</f>
        <v>F 127-2 MOORES SPRING RD</v>
      </c>
      <c r="K39">
        <f>IF(J39="","",INDEX('Assignment Tool'!E55:E2088,MATCH(FA_DATA!J39,'Assignment Tool'!D55:D2088,0)))</f>
        <v>4</v>
      </c>
    </row>
    <row r="40" spans="1:11" x14ac:dyDescent="0.25">
      <c r="A40" s="118" t="str">
        <f t="shared" si="0"/>
        <v>F 6199-1 HIGHWAY 22</v>
      </c>
      <c r="G40" t="str">
        <f>IF('Assignment Tool'!C40="","",IF('Assignment Tool'!C40="FST",'Assignment Tool'!D40,""))</f>
        <v/>
      </c>
      <c r="H40">
        <v>40</v>
      </c>
      <c r="I40">
        <f t="shared" si="1"/>
        <v>209</v>
      </c>
      <c r="J40" t="str">
        <f t="array" ref="J40">IFERROR(INDEX($G$2:$G$2050,_xlfn.AGGREGATE(15,6,(ROW($G$2:$G$2050)-ROW($G$2)+1)/($G$2:$G$2050&lt;&gt;""),ROWS(J$1:J40))),"")</f>
        <v>F 135-1 MOORES SPRING RD</v>
      </c>
      <c r="K40">
        <f>IF(J40="","",INDEX('Assignment Tool'!E56:E2089,MATCH(FA_DATA!J40,'Assignment Tool'!D56:D2089,0)))</f>
        <v>4</v>
      </c>
    </row>
    <row r="41" spans="1:11" x14ac:dyDescent="0.25">
      <c r="A41" s="118" t="str">
        <f t="shared" si="0"/>
        <v>F 6065-1 HIGHWAY 22</v>
      </c>
      <c r="G41" t="str">
        <f>IF('Assignment Tool'!C41="","",IF('Assignment Tool'!C41="FST",'Assignment Tool'!D41,""))</f>
        <v/>
      </c>
      <c r="H41">
        <v>41</v>
      </c>
      <c r="I41">
        <f t="shared" si="1"/>
        <v>213</v>
      </c>
      <c r="J41" t="str">
        <f t="array" ref="J41">IFERROR(INDEX($G$2:$G$2050,_xlfn.AGGREGATE(15,6,(ROW($G$2:$G$2050)-ROW($G$2)+1)/($G$2:$G$2050&lt;&gt;""),ROWS(J$1:J41))),"")</f>
        <v>F 143-1 MOORES SPRING RD</v>
      </c>
      <c r="K41">
        <f>IF(J41="","",INDEX('Assignment Tool'!E57:E2090,MATCH(FA_DATA!J41,'Assignment Tool'!D57:D2090,0)))</f>
        <v>4</v>
      </c>
    </row>
    <row r="42" spans="1:11" x14ac:dyDescent="0.25">
      <c r="A42" s="118" t="str">
        <f t="shared" si="0"/>
        <v>F 6065-1 HIGHWAY 22</v>
      </c>
      <c r="G42" t="str">
        <f>IF('Assignment Tool'!C42="","",IF('Assignment Tool'!C42="FST",'Assignment Tool'!D42,""))</f>
        <v/>
      </c>
      <c r="H42">
        <v>42</v>
      </c>
      <c r="I42">
        <f t="shared" si="1"/>
        <v>217</v>
      </c>
      <c r="J42" t="str">
        <f t="array" ref="J42">IFERROR(INDEX($G$2:$G$2050,_xlfn.AGGREGATE(15,6,(ROW($G$2:$G$2050)-ROW($G$2)+1)/($G$2:$G$2050&lt;&gt;""),ROWS(J$1:J42))),"")</f>
        <v>F 151-1 MOORES SPRING RD</v>
      </c>
      <c r="K42">
        <f>IF(J42="","",INDEX('Assignment Tool'!E58:E2091,MATCH(FA_DATA!J42,'Assignment Tool'!D58:D2091,0)))</f>
        <v>4</v>
      </c>
    </row>
    <row r="43" spans="1:11" x14ac:dyDescent="0.25">
      <c r="A43" s="118" t="str">
        <f t="shared" si="0"/>
        <v>F 6065-1 HIGHWAY 22</v>
      </c>
      <c r="G43" t="str">
        <f>IF('Assignment Tool'!C43="","",IF('Assignment Tool'!C43="FST",'Assignment Tool'!D43,""))</f>
        <v/>
      </c>
      <c r="H43">
        <v>43</v>
      </c>
      <c r="I43">
        <f t="shared" si="1"/>
        <v>221</v>
      </c>
      <c r="J43" t="str">
        <f t="array" ref="J43">IFERROR(INDEX($G$2:$G$2050,_xlfn.AGGREGATE(15,6,(ROW($G$2:$G$2050)-ROW($G$2)+1)/($G$2:$G$2050&lt;&gt;""),ROWS(J$1:J43))),"")</f>
        <v>F 159-2 MOORES SPRING RD</v>
      </c>
      <c r="K43">
        <f>IF(J43="","",INDEX('Assignment Tool'!E59:E2092,MATCH(FA_DATA!J43,'Assignment Tool'!D59:D2092,0)))</f>
        <v>4</v>
      </c>
    </row>
    <row r="44" spans="1:11" x14ac:dyDescent="0.25">
      <c r="A44" s="118" t="str">
        <f t="shared" si="0"/>
        <v>F 6065-1 HIGHWAY 22</v>
      </c>
      <c r="G44" t="str">
        <f>IF('Assignment Tool'!C44="","",IF('Assignment Tool'!C44="FST",'Assignment Tool'!D44,""))</f>
        <v/>
      </c>
      <c r="H44">
        <v>44</v>
      </c>
      <c r="I44">
        <f t="shared" si="1"/>
        <v>225</v>
      </c>
      <c r="J44" t="str">
        <f t="array" ref="J44">IFERROR(INDEX($G$2:$G$2050,_xlfn.AGGREGATE(15,6,(ROW($G$2:$G$2050)-ROW($G$2)+1)/($G$2:$G$2050&lt;&gt;""),ROWS(J$1:J44))),"")</f>
        <v>F 167-1 MOORES SPRING RD</v>
      </c>
      <c r="K44">
        <f>IF(J44="","",INDEX('Assignment Tool'!E60:E2093,MATCH(FA_DATA!J44,'Assignment Tool'!D60:D2093,0)))</f>
        <v>8</v>
      </c>
    </row>
    <row r="45" spans="1:11" x14ac:dyDescent="0.25">
      <c r="A45" s="118" t="str">
        <f t="shared" si="0"/>
        <v>F 6011-1 HIGHWAY 22</v>
      </c>
      <c r="G45" t="str">
        <f>IF('Assignment Tool'!C45="","",IF('Assignment Tool'!C45="FST",'Assignment Tool'!D45,""))</f>
        <v/>
      </c>
      <c r="H45">
        <v>45</v>
      </c>
      <c r="I45">
        <f t="shared" si="1"/>
        <v>233</v>
      </c>
      <c r="J45" t="str">
        <f t="array" ref="J45">IFERROR(INDEX($G$2:$G$2050,_xlfn.AGGREGATE(15,6,(ROW($G$2:$G$2050)-ROW($G$2)+1)/($G$2:$G$2050&lt;&gt;""),ROWS(J$1:J45))),"")</f>
        <v>F 175-2 MOORES SPRING RD</v>
      </c>
      <c r="K45">
        <f>IF(J45="","",INDEX('Assignment Tool'!E61:E2094,MATCH(FA_DATA!J45,'Assignment Tool'!D61:D2094,0)))</f>
        <v>4</v>
      </c>
    </row>
    <row r="46" spans="1:11" x14ac:dyDescent="0.25">
      <c r="A46" s="118" t="str">
        <f t="shared" si="0"/>
        <v>F 6011-1 HIGHWAY 22</v>
      </c>
      <c r="G46" t="str">
        <f>IF('Assignment Tool'!C46="","",IF('Assignment Tool'!C46="FST",'Assignment Tool'!D46,""))</f>
        <v/>
      </c>
      <c r="H46">
        <v>46</v>
      </c>
      <c r="I46">
        <f t="shared" si="1"/>
        <v>237</v>
      </c>
      <c r="J46" t="str">
        <f t="array" ref="J46">IFERROR(INDEX($G$2:$G$2050,_xlfn.AGGREGATE(15,6,(ROW($G$2:$G$2050)-ROW($G$2)+1)/($G$2:$G$2050&lt;&gt;""),ROWS(J$1:J46))),"")</f>
        <v>F 179-1 MOORES SPRING RD</v>
      </c>
      <c r="K46">
        <f>IF(J46="","",INDEX('Assignment Tool'!E62:E2095,MATCH(FA_DATA!J46,'Assignment Tool'!D62:D2095,0)))</f>
        <v>4</v>
      </c>
    </row>
    <row r="47" spans="1:11" x14ac:dyDescent="0.25">
      <c r="A47" s="118" t="str">
        <f t="shared" si="0"/>
        <v>F 6011-1 HIGHWAY 22</v>
      </c>
      <c r="G47" t="str">
        <f>IF('Assignment Tool'!C47="","",IF('Assignment Tool'!C47="FST",'Assignment Tool'!D47,""))</f>
        <v/>
      </c>
      <c r="H47">
        <v>47</v>
      </c>
      <c r="I47">
        <f t="shared" si="1"/>
        <v>241</v>
      </c>
      <c r="J47" t="str">
        <f t="array" ref="J47">IFERROR(INDEX($G$2:$G$2050,_xlfn.AGGREGATE(15,6,(ROW($G$2:$G$2050)-ROW($G$2)+1)/($G$2:$G$2050&lt;&gt;""),ROWS(J$1:J47))),"")</f>
        <v>F 7390-1 HIGHWAY 22</v>
      </c>
      <c r="K47">
        <f>IF(J47="","",INDEX('Assignment Tool'!E63:E2096,MATCH(FA_DATA!J47,'Assignment Tool'!D63:D2096,0)))</f>
        <v>12</v>
      </c>
    </row>
    <row r="48" spans="1:11" x14ac:dyDescent="0.25">
      <c r="A48" s="118" t="str">
        <f t="shared" si="0"/>
        <v>F 6011-1 HIGHWAY 22</v>
      </c>
      <c r="G48" t="str">
        <f>IF('Assignment Tool'!C48="","",IF('Assignment Tool'!C48="FST",'Assignment Tool'!D48,""))</f>
        <v/>
      </c>
      <c r="H48">
        <v>48</v>
      </c>
      <c r="I48">
        <f t="shared" si="1"/>
        <v>253</v>
      </c>
      <c r="J48" t="str">
        <f t="array" ref="J48">IFERROR(INDEX($G$2:$G$2050,_xlfn.AGGREGATE(15,6,(ROW($G$2:$G$2050)-ROW($G$2)+1)/($G$2:$G$2050&lt;&gt;""),ROWS(J$1:J48))),"")</f>
        <v>F 7490-1 HIGHWAY 22</v>
      </c>
      <c r="K48">
        <f>IF(J48="","",INDEX('Assignment Tool'!E64:E2097,MATCH(FA_DATA!J48,'Assignment Tool'!D64:D2097,0)))</f>
        <v>4</v>
      </c>
    </row>
    <row r="49" spans="1:11" x14ac:dyDescent="0.25">
      <c r="A49" s="118" t="str">
        <f t="shared" si="0"/>
        <v>F 128-2 MOUNTAINVIEW DR</v>
      </c>
      <c r="G49" t="str">
        <f>IF('Assignment Tool'!C49="","",IF('Assignment Tool'!C49="FST",'Assignment Tool'!D49,""))</f>
        <v/>
      </c>
      <c r="H49">
        <v>49</v>
      </c>
      <c r="I49">
        <f t="shared" si="1"/>
        <v>257</v>
      </c>
      <c r="J49" t="str">
        <f t="array" ref="J49">IFERROR(INDEX($G$2:$G$2050,_xlfn.AGGREGATE(15,6,(ROW($G$2:$G$2050)-ROW($G$2)+1)/($G$2:$G$2050&lt;&gt;""),ROWS(J$1:J49))),"")</f>
        <v>OPP 7615-1 HIGHWAY 22</v>
      </c>
      <c r="K49">
        <f>IF(J49="","",INDEX('Assignment Tool'!E65:E2098,MATCH(FA_DATA!J49,'Assignment Tool'!D65:D2098,0)))</f>
        <v>4</v>
      </c>
    </row>
    <row r="50" spans="1:11" x14ac:dyDescent="0.25">
      <c r="A50" s="118" t="str">
        <f t="shared" si="0"/>
        <v>F 128-2 MOUNTAINVIEW DR</v>
      </c>
      <c r="G50" t="str">
        <f>IF('Assignment Tool'!C50="","",IF('Assignment Tool'!C50="FST",'Assignment Tool'!D50,""))</f>
        <v/>
      </c>
      <c r="H50">
        <v>50</v>
      </c>
      <c r="I50">
        <f t="shared" si="1"/>
        <v>261</v>
      </c>
      <c r="J50" t="str">
        <f t="array" ref="J50">IFERROR(INDEX($G$2:$G$2050,_xlfn.AGGREGATE(15,6,(ROW($G$2:$G$2050)-ROW($G$2)+1)/($G$2:$G$2050&lt;&gt;""),ROWS(J$1:J50))),"")</f>
        <v>F 7706-1 HIGHWAY 22</v>
      </c>
      <c r="K50">
        <f>IF(J50="","",INDEX('Assignment Tool'!E66:E2099,MATCH(FA_DATA!J50,'Assignment Tool'!D66:D2099,0)))</f>
        <v>4</v>
      </c>
    </row>
    <row r="51" spans="1:11" x14ac:dyDescent="0.25">
      <c r="A51" s="118" t="str">
        <f t="shared" si="0"/>
        <v>F 128-2 MOUNTAINVIEW DR</v>
      </c>
      <c r="G51" t="str">
        <f>IF('Assignment Tool'!C51="","",IF('Assignment Tool'!C51="FST",'Assignment Tool'!D51,""))</f>
        <v/>
      </c>
      <c r="H51">
        <v>51</v>
      </c>
      <c r="I51">
        <f t="shared" si="1"/>
        <v>265</v>
      </c>
      <c r="J51" t="str">
        <f t="array" ref="J51">IFERROR(INDEX($G$2:$G$2050,_xlfn.AGGREGATE(15,6,(ROW($G$2:$G$2050)-ROW($G$2)+1)/($G$2:$G$2050&lt;&gt;""),ROWS(J$1:J51))),"")</f>
        <v>F 6512-1 HIGHWAY 16</v>
      </c>
      <c r="K51">
        <f>IF(J51="","",INDEX('Assignment Tool'!E67:E2100,MATCH(FA_DATA!J51,'Assignment Tool'!D67:D2100,0)))</f>
        <v>4</v>
      </c>
    </row>
    <row r="52" spans="1:11" x14ac:dyDescent="0.25">
      <c r="A52" s="118" t="str">
        <f t="shared" si="0"/>
        <v>F 128-2 MOUNTAINVIEW DR</v>
      </c>
      <c r="G52" t="str">
        <f>IF('Assignment Tool'!C52="","",IF('Assignment Tool'!C52="FST",'Assignment Tool'!D52,""))</f>
        <v/>
      </c>
      <c r="H52">
        <v>52</v>
      </c>
      <c r="I52">
        <f t="shared" si="1"/>
        <v>269</v>
      </c>
      <c r="J52" t="str">
        <f t="array" ref="J52">IFERROR(INDEX($G$2:$G$2050,_xlfn.AGGREGATE(15,6,(ROW($G$2:$G$2050)-ROW($G$2)+1)/($G$2:$G$2050&lt;&gt;""),ROWS(J$1:J52))),"")</f>
        <v>F 6418-1 HIGHWAY 16</v>
      </c>
      <c r="K52">
        <f>IF(J52="","",INDEX('Assignment Tool'!E68:E2101,MATCH(FA_DATA!J52,'Assignment Tool'!D68:D2101,0)))</f>
        <v>4</v>
      </c>
    </row>
    <row r="53" spans="1:11" x14ac:dyDescent="0.25">
      <c r="A53" s="118" t="str">
        <f t="shared" si="0"/>
        <v>F 210-2 MOUNTAINVIEW DR</v>
      </c>
      <c r="G53" t="str">
        <f>IF('Assignment Tool'!C53="","",IF('Assignment Tool'!C53="FST",'Assignment Tool'!D53,""))</f>
        <v/>
      </c>
      <c r="H53">
        <v>53</v>
      </c>
      <c r="I53">
        <f t="shared" si="1"/>
        <v>273</v>
      </c>
      <c r="J53" t="str">
        <f t="array" ref="J53">IFERROR(INDEX($G$2:$G$2050,_xlfn.AGGREGATE(15,6,(ROW($G$2:$G$2050)-ROW($G$2)+1)/($G$2:$G$2050&lt;&gt;""),ROWS(J$1:J53))),"")</f>
        <v>F 6305-1 HIGHWAY 16</v>
      </c>
      <c r="K53">
        <f>IF(J53="","",INDEX('Assignment Tool'!E69:E2102,MATCH(FA_DATA!J53,'Assignment Tool'!D69:D2102,0)))</f>
        <v>4</v>
      </c>
    </row>
    <row r="54" spans="1:11" x14ac:dyDescent="0.25">
      <c r="A54" s="118" t="str">
        <f t="shared" si="0"/>
        <v>F 210-2 MOUNTAINVIEW DR</v>
      </c>
      <c r="G54" t="str">
        <f>IF('Assignment Tool'!C54="","",IF('Assignment Tool'!C54="FST",'Assignment Tool'!D54,""))</f>
        <v/>
      </c>
      <c r="H54">
        <v>54</v>
      </c>
      <c r="I54">
        <f t="shared" si="1"/>
        <v>277</v>
      </c>
      <c r="J54" t="str">
        <f t="array" ref="J54">IFERROR(INDEX($G$2:$G$2050,_xlfn.AGGREGATE(15,6,(ROW($G$2:$G$2050)-ROW($G$2)+1)/($G$2:$G$2050&lt;&gt;""),ROWS(J$1:J54))),"")</f>
        <v>F 6233-1 HIGHWAY 16</v>
      </c>
      <c r="K54">
        <f>IF(J54="","",INDEX('Assignment Tool'!E70:E2103,MATCH(FA_DATA!J54,'Assignment Tool'!D70:D2103,0)))</f>
        <v>8</v>
      </c>
    </row>
    <row r="55" spans="1:11" x14ac:dyDescent="0.25">
      <c r="A55" s="118" t="str">
        <f t="shared" si="0"/>
        <v>F 210-2 MOUNTAINVIEW DR</v>
      </c>
      <c r="G55" t="str">
        <f>IF('Assignment Tool'!C55="","",IF('Assignment Tool'!C55="FST",'Assignment Tool'!D55,""))</f>
        <v/>
      </c>
      <c r="H55">
        <v>55</v>
      </c>
      <c r="I55">
        <f t="shared" si="1"/>
        <v>285</v>
      </c>
      <c r="J55" t="str">
        <f t="array" ref="J55">IFERROR(INDEX($G$2:$G$2050,_xlfn.AGGREGATE(15,6,(ROW($G$2:$G$2050)-ROW($G$2)+1)/($G$2:$G$2050&lt;&gt;""),ROWS(J$1:J55))),"")</f>
        <v>F 6169-1 HIGHWAY 16</v>
      </c>
      <c r="K55">
        <f>IF(J55="","",INDEX('Assignment Tool'!E71:E2104,MATCH(FA_DATA!J55,'Assignment Tool'!D71:D2104,0)))</f>
        <v>8</v>
      </c>
    </row>
    <row r="56" spans="1:11" x14ac:dyDescent="0.25">
      <c r="A56" s="118" t="str">
        <f t="shared" si="0"/>
        <v>F 210-2 MOUNTAINVIEW DR</v>
      </c>
      <c r="G56" t="str">
        <f>IF('Assignment Tool'!C56="","",IF('Assignment Tool'!C56="FST",'Assignment Tool'!D56,""))</f>
        <v/>
      </c>
      <c r="H56">
        <v>56</v>
      </c>
      <c r="I56">
        <f t="shared" si="1"/>
        <v>293</v>
      </c>
      <c r="J56" t="str">
        <f t="array" ref="J56">IFERROR(INDEX($G$2:$G$2050,_xlfn.AGGREGATE(15,6,(ROW($G$2:$G$2050)-ROW($G$2)+1)/($G$2:$G$2050&lt;&gt;""),ROWS(J$1:J56))),"")</f>
        <v>OPP 6116-1 HIGHWAY 16</v>
      </c>
      <c r="K56">
        <f>IF(J56="","",INDEX('Assignment Tool'!E72:E2105,MATCH(FA_DATA!J56,'Assignment Tool'!D72:D2105,0)))</f>
        <v>8</v>
      </c>
    </row>
    <row r="57" spans="1:11" x14ac:dyDescent="0.25">
      <c r="A57" s="118" t="str">
        <f t="shared" si="0"/>
        <v>F 210-2 MOUNTAINVIEW DR</v>
      </c>
      <c r="G57" t="str">
        <f>IF('Assignment Tool'!C57="","",IF('Assignment Tool'!C57="FST",'Assignment Tool'!D57,""))</f>
        <v/>
      </c>
      <c r="H57">
        <v>57</v>
      </c>
      <c r="I57">
        <f t="shared" si="1"/>
        <v>301</v>
      </c>
      <c r="J57" t="str">
        <f t="array" ref="J57">IFERROR(INDEX($G$2:$G$2050,_xlfn.AGGREGATE(15,6,(ROW($G$2:$G$2050)-ROW($G$2)+1)/($G$2:$G$2050&lt;&gt;""),ROWS(J$1:J57))),"")</f>
        <v>F 6087-1 HIGHWAY 16</v>
      </c>
      <c r="K57">
        <f>IF(J57="","",INDEX('Assignment Tool'!E73:E2106,MATCH(FA_DATA!J57,'Assignment Tool'!D73:D2106,0)))</f>
        <v>4</v>
      </c>
    </row>
    <row r="58" spans="1:11" x14ac:dyDescent="0.25">
      <c r="A58" s="118" t="str">
        <f t="shared" si="0"/>
        <v>F 210-2 MOUNTAINVIEW DR</v>
      </c>
      <c r="G58" t="str">
        <f>IF('Assignment Tool'!C58="","",IF('Assignment Tool'!C58="FST",'Assignment Tool'!D58,""))</f>
        <v>F 6475-1 HIGHWAY 22</v>
      </c>
      <c r="H58">
        <v>58</v>
      </c>
      <c r="I58">
        <f t="shared" si="1"/>
        <v>305</v>
      </c>
      <c r="J58" t="str">
        <f t="array" ref="J58">IFERROR(INDEX($G$2:$G$2050,_xlfn.AGGREGATE(15,6,(ROW($G$2:$G$2050)-ROW($G$2)+1)/($G$2:$G$2050&lt;&gt;""),ROWS(J$1:J58))),"")</f>
        <v>F 5691-1 HIGHWAY 16</v>
      </c>
      <c r="K58">
        <f>IF(J58="","",INDEX('Assignment Tool'!E74:E2107,MATCH(FA_DATA!J58,'Assignment Tool'!D74:D2107,0)))</f>
        <v>8</v>
      </c>
    </row>
    <row r="59" spans="1:11" x14ac:dyDescent="0.25">
      <c r="A59" s="118" t="str">
        <f t="shared" si="0"/>
        <v>F 210-2 MOUNTAINVIEW DR</v>
      </c>
      <c r="G59" t="str">
        <f>IF('Assignment Tool'!C59="","",IF('Assignment Tool'!C59="FST",'Assignment Tool'!D59,""))</f>
        <v/>
      </c>
      <c r="H59">
        <v>59</v>
      </c>
      <c r="I59">
        <f t="shared" si="1"/>
        <v>313</v>
      </c>
      <c r="J59" t="str">
        <f t="array" ref="J59">IFERROR(INDEX($G$2:$G$2050,_xlfn.AGGREGATE(15,6,(ROW($G$2:$G$2050)-ROW($G$2)+1)/($G$2:$G$2050&lt;&gt;""),ROWS(J$1:J59))),"")</f>
        <v>F 5569-1 HIGHWAY 16</v>
      </c>
      <c r="K59">
        <f>IF(J59="","",INDEX('Assignment Tool'!E75:E2108,MATCH(FA_DATA!J59,'Assignment Tool'!D75:D2108,0)))</f>
        <v>8</v>
      </c>
    </row>
    <row r="60" spans="1:11" x14ac:dyDescent="0.25">
      <c r="A60" s="118" t="str">
        <f t="shared" si="0"/>
        <v>F 210-2 MOUNTAINVIEW DR</v>
      </c>
      <c r="G60" t="str">
        <f>IF('Assignment Tool'!C60="","",IF('Assignment Tool'!C60="FST",'Assignment Tool'!D60,""))</f>
        <v/>
      </c>
      <c r="H60">
        <v>60</v>
      </c>
      <c r="I60">
        <f t="shared" si="1"/>
        <v>321</v>
      </c>
      <c r="J60" t="str">
        <f t="array" ref="J60">IFERROR(INDEX($G$2:$G$2050,_xlfn.AGGREGATE(15,6,(ROW($G$2:$G$2050)-ROW($G$2)+1)/($G$2:$G$2050&lt;&gt;""),ROWS(J$1:J60))),"")</f>
        <v>OPP 5464-1 HIGHWAY 16</v>
      </c>
      <c r="K60">
        <f>IF(J60="","",INDEX('Assignment Tool'!E76:E2109,MATCH(FA_DATA!J60,'Assignment Tool'!D76:D2109,0)))</f>
        <v>8</v>
      </c>
    </row>
    <row r="61" spans="1:11" x14ac:dyDescent="0.25">
      <c r="A61" s="118" t="str">
        <f t="shared" si="0"/>
        <v>F 5926-1 HIGHWAY 22</v>
      </c>
      <c r="G61" t="str">
        <f>IF('Assignment Tool'!C61="","",IF('Assignment Tool'!C61="FST",'Assignment Tool'!D61,""))</f>
        <v/>
      </c>
      <c r="H61">
        <v>61</v>
      </c>
      <c r="I61">
        <f t="shared" si="1"/>
        <v>329</v>
      </c>
      <c r="J61" t="str">
        <f t="array" ref="J61">IFERROR(INDEX($G$2:$G$2050,_xlfn.AGGREGATE(15,6,(ROW($G$2:$G$2050)-ROW($G$2)+1)/($G$2:$G$2050&lt;&gt;""),ROWS(J$1:J61))),"")</f>
        <v>F 5385-1 HIGHWAY 16</v>
      </c>
      <c r="K61">
        <f>IF(J61="","",INDEX('Assignment Tool'!E77:E2110,MATCH(FA_DATA!J61,'Assignment Tool'!D77:D2110,0)))</f>
        <v>4</v>
      </c>
    </row>
    <row r="62" spans="1:11" x14ac:dyDescent="0.25">
      <c r="A62" s="118" t="str">
        <f t="shared" si="0"/>
        <v>F 5926-1 HIGHWAY 22</v>
      </c>
      <c r="G62" t="str">
        <f>IF('Assignment Tool'!C62="","",IF('Assignment Tool'!C62="FST",'Assignment Tool'!D62,""))</f>
        <v/>
      </c>
      <c r="H62">
        <v>62</v>
      </c>
      <c r="I62">
        <f t="shared" si="1"/>
        <v>333</v>
      </c>
      <c r="J62" t="str">
        <f t="array" ref="J62">IFERROR(INDEX($G$2:$G$2050,_xlfn.AGGREGATE(15,6,(ROW($G$2:$G$2050)-ROW($G$2)+1)/($G$2:$G$2050&lt;&gt;""),ROWS(J$1:J62))),"")</f>
        <v>F 5343-1 HIGHWAY 16</v>
      </c>
      <c r="K62">
        <f>IF(J62="","",INDEX('Assignment Tool'!E78:E2111,MATCH(FA_DATA!J62,'Assignment Tool'!D78:D2111,0)))</f>
        <v>4</v>
      </c>
    </row>
    <row r="63" spans="1:11" x14ac:dyDescent="0.25">
      <c r="A63" s="118" t="str">
        <f t="shared" si="0"/>
        <v>F 5926-1 HIGHWAY 22</v>
      </c>
      <c r="G63" t="str">
        <f>IF('Assignment Tool'!C63="","",IF('Assignment Tool'!C63="FST",'Assignment Tool'!D63,""))</f>
        <v/>
      </c>
      <c r="H63">
        <v>63</v>
      </c>
      <c r="I63">
        <f t="shared" si="1"/>
        <v>337</v>
      </c>
      <c r="J63" t="str">
        <f t="array" ref="J63">IFERROR(INDEX($G$2:$G$2050,_xlfn.AGGREGATE(15,6,(ROW($G$2:$G$2050)-ROW($G$2)+1)/($G$2:$G$2050&lt;&gt;""),ROWS(J$1:J63))),"")</f>
        <v>F 7920-1 HIGHWAY 22</v>
      </c>
      <c r="K63">
        <f>IF(J63="","",INDEX('Assignment Tool'!E79:E2112,MATCH(FA_DATA!J63,'Assignment Tool'!D79:D2112,0)))</f>
        <v>2</v>
      </c>
    </row>
    <row r="64" spans="1:11" x14ac:dyDescent="0.25">
      <c r="A64" s="118" t="str">
        <f t="shared" si="0"/>
        <v>F 5926-1 HIGHWAY 22</v>
      </c>
      <c r="G64" t="str">
        <f>IF('Assignment Tool'!C64="","",IF('Assignment Tool'!C64="FST",'Assignment Tool'!D64,""))</f>
        <v/>
      </c>
      <c r="H64">
        <v>64</v>
      </c>
      <c r="I64">
        <f t="shared" si="1"/>
        <v>339</v>
      </c>
      <c r="J64" t="str">
        <f t="array" ref="J64">IFERROR(INDEX($G$2:$G$2050,_xlfn.AGGREGATE(15,6,(ROW($G$2:$G$2050)-ROW($G$2)+1)/($G$2:$G$2050&lt;&gt;""),ROWS(J$1:J64))),"")</f>
        <v>F 7966-1 HIGHWAY 22</v>
      </c>
      <c r="K64">
        <f>IF(J64="","",INDEX('Assignment Tool'!E80:E2113,MATCH(FA_DATA!J64,'Assignment Tool'!D80:D2113,0)))</f>
        <v>2</v>
      </c>
    </row>
    <row r="65" spans="1:11" x14ac:dyDescent="0.25">
      <c r="A65" s="118" t="str">
        <f t="shared" si="0"/>
        <v>F 5730-1 HIGHWAY 22</v>
      </c>
      <c r="G65" t="str">
        <f>IF('Assignment Tool'!C65="","",IF('Assignment Tool'!C65="FST",'Assignment Tool'!D65,""))</f>
        <v/>
      </c>
      <c r="H65">
        <v>65</v>
      </c>
      <c r="I65">
        <f t="shared" si="1"/>
        <v>341</v>
      </c>
      <c r="J65" t="str">
        <f t="array" ref="J65">IFERROR(INDEX($G$2:$G$2050,_xlfn.AGGREGATE(15,6,(ROW($G$2:$G$2050)-ROW($G$2)+1)/($G$2:$G$2050&lt;&gt;""),ROWS(J$1:J65))),"")</f>
        <v>F 8154-1 HIGHWAY 22</v>
      </c>
      <c r="K65">
        <f>IF(J65="","",INDEX('Assignment Tool'!E81:E2114,MATCH(FA_DATA!J65,'Assignment Tool'!D81:D2114,0)))</f>
        <v>8</v>
      </c>
    </row>
    <row r="66" spans="1:11" x14ac:dyDescent="0.25">
      <c r="A66" s="118" t="str">
        <f t="shared" ref="A66:A129" si="2">VLOOKUP(H66,$I$1:$J$1000,2)</f>
        <v>F 5730-1 HIGHWAY 22</v>
      </c>
      <c r="G66" t="str">
        <f>IF('Assignment Tool'!C66="","",IF('Assignment Tool'!C66="FST",'Assignment Tool'!D66,""))</f>
        <v/>
      </c>
      <c r="H66">
        <v>66</v>
      </c>
      <c r="I66">
        <f t="shared" si="1"/>
        <v>349</v>
      </c>
      <c r="J66" t="str">
        <f t="array" ref="J66">IFERROR(INDEX($G$2:$G$2050,_xlfn.AGGREGATE(15,6,(ROW($G$2:$G$2050)-ROW($G$2)+1)/($G$2:$G$2050&lt;&gt;""),ROWS(J$1:J66))),"")</f>
        <v>F 30-1 HIGHWAY 107</v>
      </c>
      <c r="K66">
        <f>IF(J66="","",INDEX('Assignment Tool'!E82:E2115,MATCH(FA_DATA!J66,'Assignment Tool'!D82:D2115,0)))</f>
        <v>4</v>
      </c>
    </row>
    <row r="67" spans="1:11" x14ac:dyDescent="0.25">
      <c r="A67" s="118" t="str">
        <f t="shared" si="2"/>
        <v>F 5730-1 HIGHWAY 22</v>
      </c>
      <c r="G67" t="str">
        <f>IF('Assignment Tool'!C67="","",IF('Assignment Tool'!C67="FST",'Assignment Tool'!D67,""))</f>
        <v/>
      </c>
      <c r="H67">
        <v>67</v>
      </c>
      <c r="I67">
        <f t="shared" ref="I67:I130" si="3">IFERROR((I66+K66),"")</f>
        <v>353</v>
      </c>
      <c r="J67" t="str">
        <f t="array" ref="J67">IFERROR(INDEX($G$2:$G$2050,_xlfn.AGGREGATE(15,6,(ROW($G$2:$G$2050)-ROW($G$2)+1)/($G$2:$G$2050&lt;&gt;""),ROWS(J$1:J67))),"")</f>
        <v>F 27-1 AMBERWOOD TRL</v>
      </c>
      <c r="K67">
        <f>IF(J67="","",INDEX('Assignment Tool'!E83:E2116,MATCH(FA_DATA!J67,'Assignment Tool'!D83:D2116,0)))</f>
        <v>8</v>
      </c>
    </row>
    <row r="68" spans="1:11" x14ac:dyDescent="0.25">
      <c r="A68" s="118" t="str">
        <f t="shared" si="2"/>
        <v>F 5730-1 HIGHWAY 22</v>
      </c>
      <c r="G68" t="str">
        <f>IF('Assignment Tool'!C68="","",IF('Assignment Tool'!C68="FST",'Assignment Tool'!D68,""))</f>
        <v/>
      </c>
      <c r="H68">
        <v>68</v>
      </c>
      <c r="I68">
        <f t="shared" si="3"/>
        <v>361</v>
      </c>
      <c r="J68" t="str">
        <f t="array" ref="J68">IFERROR(INDEX($G$2:$G$2050,_xlfn.AGGREGATE(15,6,(ROW($G$2:$G$2050)-ROW($G$2)+1)/($G$2:$G$2050&lt;&gt;""),ROWS(J$1:J68))),"")</f>
        <v>F 1-2 HIGHWAY 107</v>
      </c>
      <c r="K68">
        <f>IF(J68="","",INDEX('Assignment Tool'!E84:E2117,MATCH(FA_DATA!J68,'Assignment Tool'!D84:D2117,0)))</f>
        <v>4</v>
      </c>
    </row>
    <row r="69" spans="1:11" x14ac:dyDescent="0.25">
      <c r="A69" s="118" t="str">
        <f t="shared" si="2"/>
        <v>F 5730-1 HIGHWAY 22</v>
      </c>
      <c r="G69" t="str">
        <f>IF('Assignment Tool'!C69="","",IF('Assignment Tool'!C69="FST",'Assignment Tool'!D69,""))</f>
        <v/>
      </c>
      <c r="H69">
        <v>69</v>
      </c>
      <c r="I69">
        <f t="shared" si="3"/>
        <v>365</v>
      </c>
      <c r="J69" t="str">
        <f t="array" ref="J69">IFERROR(INDEX($G$2:$G$2050,_xlfn.AGGREGATE(15,6,(ROW($G$2:$G$2050)-ROW($G$2)+1)/($G$2:$G$2050&lt;&gt;""),ROWS(J$1:J69))),"")</f>
        <v>F 169-2 HIGHWAY 107</v>
      </c>
      <c r="K69">
        <f>IF(J69="","",INDEX('Assignment Tool'!E85:E2118,MATCH(FA_DATA!J69,'Assignment Tool'!D85:D2118,0)))</f>
        <v>8</v>
      </c>
    </row>
    <row r="70" spans="1:11" x14ac:dyDescent="0.25">
      <c r="A70" s="118" t="str">
        <f t="shared" si="2"/>
        <v>F 5730-1 HIGHWAY 22</v>
      </c>
      <c r="G70" t="str">
        <f>IF('Assignment Tool'!C70="","",IF('Assignment Tool'!C70="FST",'Assignment Tool'!D70,""))</f>
        <v/>
      </c>
      <c r="H70">
        <v>70</v>
      </c>
      <c r="I70">
        <f t="shared" si="3"/>
        <v>373</v>
      </c>
      <c r="J70" t="str">
        <f t="array" ref="J70">IFERROR(INDEX($G$2:$G$2050,_xlfn.AGGREGATE(15,6,(ROW($G$2:$G$2050)-ROW($G$2)+1)/($G$2:$G$2050&lt;&gt;""),ROWS(J$1:J70))),"")</f>
        <v>OPP 314-2 HIGHWAY 107</v>
      </c>
      <c r="K70">
        <f>IF(J70="","",INDEX('Assignment Tool'!E86:E2119,MATCH(FA_DATA!J70,'Assignment Tool'!D86:D2119,0)))</f>
        <v>8</v>
      </c>
    </row>
    <row r="71" spans="1:11" x14ac:dyDescent="0.25">
      <c r="A71" s="118" t="str">
        <f t="shared" si="2"/>
        <v>F 5730-1 HIGHWAY 22</v>
      </c>
      <c r="G71" t="str">
        <f>IF('Assignment Tool'!C71="","",IF('Assignment Tool'!C71="FST",'Assignment Tool'!D71,""))</f>
        <v/>
      </c>
      <c r="H71">
        <v>71</v>
      </c>
      <c r="I71">
        <f t="shared" si="3"/>
        <v>381</v>
      </c>
      <c r="J71" t="str">
        <f t="array" ref="J71">IFERROR(INDEX($G$2:$G$2050,_xlfn.AGGREGATE(15,6,(ROW($G$2:$G$2050)-ROW($G$2)+1)/($G$2:$G$2050&lt;&gt;""),ROWS(J$1:J71))),"")</f>
        <v>F 399-2 HIGHWAY 107</v>
      </c>
      <c r="K71">
        <f>IF(J71="","",INDEX('Assignment Tool'!E87:E2120,MATCH(FA_DATA!J71,'Assignment Tool'!D87:D2120,0)))</f>
        <v>4</v>
      </c>
    </row>
    <row r="72" spans="1:11" x14ac:dyDescent="0.25">
      <c r="A72" s="118" t="str">
        <f t="shared" si="2"/>
        <v>F 5730-1 HIGHWAY 22</v>
      </c>
      <c r="G72" t="str">
        <f>IF('Assignment Tool'!C72="","",IF('Assignment Tool'!C72="FST",'Assignment Tool'!D72,""))</f>
        <v/>
      </c>
      <c r="H72">
        <v>72</v>
      </c>
      <c r="I72">
        <f t="shared" si="3"/>
        <v>385</v>
      </c>
      <c r="J72" t="str">
        <f t="array" ref="J72">IFERROR(INDEX($G$2:$G$2050,_xlfn.AGGREGATE(15,6,(ROW($G$2:$G$2050)-ROW($G$2)+1)/($G$2:$G$2050&lt;&gt;""),ROWS(J$1:J72))),"")</f>
        <v>OPP 566-2 HIGHWAY 107</v>
      </c>
      <c r="K72">
        <f>IF(J72="","",INDEX('Assignment Tool'!E88:E2121,MATCH(FA_DATA!J72,'Assignment Tool'!D88:D2121,0)))</f>
        <v>4</v>
      </c>
    </row>
    <row r="73" spans="1:11" x14ac:dyDescent="0.25">
      <c r="A73" s="118" t="str">
        <f t="shared" si="2"/>
        <v>F 4656-2 HIGHWAY 119</v>
      </c>
      <c r="G73" t="str">
        <f>IF('Assignment Tool'!C73="","",IF('Assignment Tool'!C73="FST",'Assignment Tool'!D73,""))</f>
        <v/>
      </c>
      <c r="H73">
        <v>73</v>
      </c>
      <c r="I73">
        <f t="shared" si="3"/>
        <v>389</v>
      </c>
      <c r="J73" t="str">
        <f t="array" ref="J73">IFERROR(INDEX($G$2:$G$2050,_xlfn.AGGREGATE(15,6,(ROW($G$2:$G$2050)-ROW($G$2)+1)/($G$2:$G$2050&lt;&gt;""),ROWS(J$1:J73))),"")</f>
        <v>F 643-2 HIGHWAY 107</v>
      </c>
      <c r="K73">
        <f>IF(J73="","",INDEX('Assignment Tool'!E89:E2122,MATCH(FA_DATA!J73,'Assignment Tool'!D89:D2122,0)))</f>
        <v>4</v>
      </c>
    </row>
    <row r="74" spans="1:11" x14ac:dyDescent="0.25">
      <c r="A74" s="118" t="str">
        <f t="shared" si="2"/>
        <v>F 4656-2 HIGHWAY 119</v>
      </c>
      <c r="G74" t="str">
        <f>IF('Assignment Tool'!C74="","",IF('Assignment Tool'!C74="FST",'Assignment Tool'!D74,""))</f>
        <v/>
      </c>
      <c r="H74">
        <v>74</v>
      </c>
      <c r="I74">
        <f t="shared" si="3"/>
        <v>393</v>
      </c>
      <c r="J74" t="str">
        <f t="array" ref="J74">IFERROR(INDEX($G$2:$G$2050,_xlfn.AGGREGATE(15,6,(ROW($G$2:$G$2050)-ROW($G$2)+1)/($G$2:$G$2050&lt;&gt;""),ROWS(J$1:J74))),"")</f>
        <v>F 661-2 HIGHWAY 107</v>
      </c>
      <c r="K74">
        <f>IF(J74="","",INDEX('Assignment Tool'!E90:E2123,MATCH(FA_DATA!J74,'Assignment Tool'!D90:D2123,0)))</f>
        <v>4</v>
      </c>
    </row>
    <row r="75" spans="1:11" x14ac:dyDescent="0.25">
      <c r="A75" s="118" t="str">
        <f t="shared" si="2"/>
        <v>F 4656-2 HIGHWAY 119</v>
      </c>
      <c r="G75" t="str">
        <f>IF('Assignment Tool'!C75="","",IF('Assignment Tool'!C75="FST",'Assignment Tool'!D75,""))</f>
        <v/>
      </c>
      <c r="H75">
        <v>75</v>
      </c>
      <c r="I75">
        <f t="shared" si="3"/>
        <v>397</v>
      </c>
      <c r="J75" t="str">
        <f t="array" ref="J75">IFERROR(INDEX($G$2:$G$2050,_xlfn.AGGREGATE(15,6,(ROW($G$2:$G$2050)-ROW($G$2)+1)/($G$2:$G$2050&lt;&gt;""),ROWS(J$1:J75))),"")</f>
        <v>OPP 780-2 HIGHWAY 107</v>
      </c>
      <c r="K75">
        <f>IF(J75="","",INDEX('Assignment Tool'!E91:E2124,MATCH(FA_DATA!J75,'Assignment Tool'!D91:D2124,0)))</f>
        <v>4</v>
      </c>
    </row>
    <row r="76" spans="1:11" x14ac:dyDescent="0.25">
      <c r="A76" s="118" t="str">
        <f t="shared" si="2"/>
        <v>F 4656-2 HIGHWAY 119</v>
      </c>
      <c r="G76" t="str">
        <f>IF('Assignment Tool'!C76="","",IF('Assignment Tool'!C76="FST",'Assignment Tool'!D76,""))</f>
        <v/>
      </c>
      <c r="H76">
        <v>76</v>
      </c>
      <c r="I76">
        <f t="shared" si="3"/>
        <v>401</v>
      </c>
      <c r="J76" t="str">
        <f t="array" ref="J76">IFERROR(INDEX($G$2:$G$2050,_xlfn.AGGREGATE(15,6,(ROW($G$2:$G$2050)-ROW($G$2)+1)/($G$2:$G$2050&lt;&gt;""),ROWS(J$1:J76))),"")</f>
        <v>F 815-2 HIGHWAY 107</v>
      </c>
      <c r="K76">
        <f>IF(J76="","",INDEX('Assignment Tool'!E92:E2125,MATCH(FA_DATA!J76,'Assignment Tool'!D92:D2125,0)))</f>
        <v>4</v>
      </c>
    </row>
    <row r="77" spans="1:11" x14ac:dyDescent="0.25">
      <c r="A77" s="118" t="str">
        <f t="shared" si="2"/>
        <v>F 4656-2 HIGHWAY 119</v>
      </c>
      <c r="G77" t="str">
        <f>IF('Assignment Tool'!C77="","",IF('Assignment Tool'!C77="FST",'Assignment Tool'!D77,""))</f>
        <v/>
      </c>
      <c r="H77">
        <v>77</v>
      </c>
      <c r="I77">
        <f t="shared" si="3"/>
        <v>405</v>
      </c>
      <c r="J77" t="str">
        <f t="array" ref="J77">IFERROR(INDEX($G$2:$G$2050,_xlfn.AGGREGATE(15,6,(ROW($G$2:$G$2050)-ROW($G$2)+1)/($G$2:$G$2050&lt;&gt;""),ROWS(J$1:J77))),"")</f>
        <v>F 941-2 HIGHWAY 107</v>
      </c>
      <c r="K77">
        <f>IF(J77="","",INDEX('Assignment Tool'!E93:E2126,MATCH(FA_DATA!J77,'Assignment Tool'!D93:D2126,0)))</f>
        <v>4</v>
      </c>
    </row>
    <row r="78" spans="1:11" x14ac:dyDescent="0.25">
      <c r="A78" s="118" t="str">
        <f t="shared" si="2"/>
        <v>F 4656-2 HIGHWAY 119</v>
      </c>
      <c r="G78" t="str">
        <f>IF('Assignment Tool'!C78="","",IF('Assignment Tool'!C78="FST",'Assignment Tool'!D78,""))</f>
        <v/>
      </c>
      <c r="H78">
        <v>78</v>
      </c>
      <c r="I78">
        <f t="shared" si="3"/>
        <v>409</v>
      </c>
      <c r="J78" t="str">
        <f t="array" ref="J78">IFERROR(INDEX($G$2:$G$2050,_xlfn.AGGREGATE(15,6,(ROW($G$2:$G$2050)-ROW($G$2)+1)/($G$2:$G$2050&lt;&gt;""),ROWS(J$1:J78))),"")</f>
        <v>F 985-2 HIGHWAY 107</v>
      </c>
      <c r="K78">
        <f>IF(J78="","",INDEX('Assignment Tool'!E94:E2127,MATCH(FA_DATA!J78,'Assignment Tool'!D94:D2127,0)))</f>
        <v>4</v>
      </c>
    </row>
    <row r="79" spans="1:11" x14ac:dyDescent="0.25">
      <c r="A79" s="118" t="str">
        <f t="shared" si="2"/>
        <v>F 4610-2 HIGHWAY 119</v>
      </c>
      <c r="G79" t="str">
        <f>IF('Assignment Tool'!C79="","",IF('Assignment Tool'!C79="FST",'Assignment Tool'!D79,""))</f>
        <v/>
      </c>
      <c r="H79">
        <v>79</v>
      </c>
      <c r="I79">
        <f t="shared" si="3"/>
        <v>413</v>
      </c>
      <c r="J79" t="str">
        <f t="array" ref="J79">IFERROR(INDEX($G$2:$G$2050,_xlfn.AGGREGATE(15,6,(ROW($G$2:$G$2050)-ROW($G$2)+1)/($G$2:$G$2050&lt;&gt;""),ROWS(J$1:J79))),"")</f>
        <v>S 1023-2 HIGHWAY 107</v>
      </c>
      <c r="K79">
        <f>IF(J79="","",INDEX('Assignment Tool'!E95:E2128,MATCH(FA_DATA!J79,'Assignment Tool'!D95:D2128,0)))</f>
        <v>4</v>
      </c>
    </row>
    <row r="80" spans="1:11" x14ac:dyDescent="0.25">
      <c r="A80" s="118" t="str">
        <f t="shared" si="2"/>
        <v>F 4610-2 HIGHWAY 119</v>
      </c>
      <c r="G80" t="str">
        <f>IF('Assignment Tool'!C80="","",IF('Assignment Tool'!C80="FST",'Assignment Tool'!D80,""))</f>
        <v/>
      </c>
      <c r="H80">
        <v>80</v>
      </c>
      <c r="I80">
        <f t="shared" si="3"/>
        <v>417</v>
      </c>
      <c r="J80" t="str">
        <f t="array" ref="J80">IFERROR(INDEX($G$2:$G$2050,_xlfn.AGGREGATE(15,6,(ROW($G$2:$G$2050)-ROW($G$2)+1)/($G$2:$G$2050&lt;&gt;""),ROWS(J$1:J80))),"")</f>
        <v>F 1055-2 HIGHWAY 107</v>
      </c>
      <c r="K80">
        <f>IF(J80="","",INDEX('Assignment Tool'!E96:E2129,MATCH(FA_DATA!J80,'Assignment Tool'!D96:D2129,0)))</f>
        <v>4</v>
      </c>
    </row>
    <row r="81" spans="1:11" x14ac:dyDescent="0.25">
      <c r="A81" s="118" t="str">
        <f t="shared" si="2"/>
        <v>F 4610-2 HIGHWAY 119</v>
      </c>
      <c r="G81" t="str">
        <f>IF('Assignment Tool'!C81="","",IF('Assignment Tool'!C81="FST",'Assignment Tool'!D81,""))</f>
        <v/>
      </c>
      <c r="H81">
        <v>81</v>
      </c>
      <c r="I81">
        <f t="shared" si="3"/>
        <v>421</v>
      </c>
      <c r="J81" t="str">
        <f t="array" ref="J81">IFERROR(INDEX($G$2:$G$2050,_xlfn.AGGREGATE(15,6,(ROW($G$2:$G$2050)-ROW($G$2)+1)/($G$2:$G$2050&lt;&gt;""),ROWS(J$1:J81))),"")</f>
        <v>F 195-1 BUTTERCUP LN</v>
      </c>
      <c r="K81">
        <f>IF(J81="","",INDEX('Assignment Tool'!E97:E2130,MATCH(FA_DATA!J81,'Assignment Tool'!D97:D2130,0)))</f>
        <v>4</v>
      </c>
    </row>
    <row r="82" spans="1:11" x14ac:dyDescent="0.25">
      <c r="A82" s="118" t="str">
        <f t="shared" si="2"/>
        <v>F 4610-2 HIGHWAY 119</v>
      </c>
      <c r="G82" t="str">
        <f>IF('Assignment Tool'!C82="","",IF('Assignment Tool'!C82="FST",'Assignment Tool'!D82,""))</f>
        <v/>
      </c>
      <c r="H82">
        <v>82</v>
      </c>
      <c r="I82">
        <f t="shared" si="3"/>
        <v>425</v>
      </c>
      <c r="J82" t="str">
        <f t="array" ref="J82">IFERROR(INDEX($G$2:$G$2050,_xlfn.AGGREGATE(15,6,(ROW($G$2:$G$2050)-ROW($G$2)+1)/($G$2:$G$2050&lt;&gt;""),ROWS(J$1:J82))),"")</f>
        <v>OPP 180-1 BUTTERCUP LN</v>
      </c>
      <c r="K82">
        <f>IF(J82="","",INDEX('Assignment Tool'!E98:E2131,MATCH(FA_DATA!J82,'Assignment Tool'!D98:D2131,0)))</f>
        <v>8</v>
      </c>
    </row>
    <row r="83" spans="1:11" x14ac:dyDescent="0.25">
      <c r="A83" s="118" t="str">
        <f t="shared" si="2"/>
        <v>F 4560-2 HIGHWAY 119</v>
      </c>
      <c r="G83" t="str">
        <f>IF('Assignment Tool'!C83="","",IF('Assignment Tool'!C83="FST",'Assignment Tool'!D83,""))</f>
        <v/>
      </c>
      <c r="H83">
        <v>83</v>
      </c>
      <c r="I83">
        <f t="shared" si="3"/>
        <v>433</v>
      </c>
      <c r="J83" t="str">
        <f t="array" ref="J83">IFERROR(INDEX($G$2:$G$2050,_xlfn.AGGREGATE(15,6,(ROW($G$2:$G$2050)-ROW($G$2)+1)/($G$2:$G$2050&lt;&gt;""),ROWS(J$1:J83))),"")</f>
        <v>F 365-1 BUTTERCUP LN</v>
      </c>
      <c r="K83">
        <f>IF(J83="","",INDEX('Assignment Tool'!E99:E2132,MATCH(FA_DATA!J83,'Assignment Tool'!D99:D2132,0)))</f>
        <v>12</v>
      </c>
    </row>
    <row r="84" spans="1:11" x14ac:dyDescent="0.25">
      <c r="A84" s="118" t="str">
        <f t="shared" si="2"/>
        <v>F 4560-2 HIGHWAY 119</v>
      </c>
      <c r="G84" t="str">
        <f>IF('Assignment Tool'!C84="","",IF('Assignment Tool'!C84="FST",'Assignment Tool'!D84,""))</f>
        <v/>
      </c>
      <c r="H84">
        <v>84</v>
      </c>
      <c r="I84">
        <f t="shared" si="3"/>
        <v>445</v>
      </c>
      <c r="J84" t="str">
        <f t="array" ref="J84">IFERROR(INDEX($G$2:$G$2050,_xlfn.AGGREGATE(15,6,(ROW($G$2:$G$2050)-ROW($G$2)+1)/($G$2:$G$2050&lt;&gt;""),ROWS(J$1:J84))),"")</f>
        <v>F 122-1 LEGACY OAKS DR</v>
      </c>
      <c r="K84">
        <f>IF(J84="","",INDEX('Assignment Tool'!E100:E2133,MATCH(FA_DATA!J84,'Assignment Tool'!D100:D2133,0)))</f>
        <v>12</v>
      </c>
    </row>
    <row r="85" spans="1:11" x14ac:dyDescent="0.25">
      <c r="A85" s="118" t="str">
        <f t="shared" si="2"/>
        <v>F 4560-2 HIGHWAY 119</v>
      </c>
      <c r="G85" t="str">
        <f>IF('Assignment Tool'!C85="","",IF('Assignment Tool'!C85="FST",'Assignment Tool'!D85,""))</f>
        <v/>
      </c>
      <c r="H85">
        <v>85</v>
      </c>
      <c r="I85">
        <f t="shared" si="3"/>
        <v>457</v>
      </c>
      <c r="J85" t="str">
        <f t="array" ref="J85">IFERROR(INDEX($G$2:$G$2050,_xlfn.AGGREGATE(15,6,(ROW($G$2:$G$2050)-ROW($G$2)+1)/($G$2:$G$2050&lt;&gt;""),ROWS(J$1:J85))),"")</f>
        <v/>
      </c>
      <c r="K85" t="str">
        <f>IF(J85="","",INDEX('Assignment Tool'!E101:E2134,MATCH(FA_DATA!J85,'Assignment Tool'!D101:D2134,0)))</f>
        <v/>
      </c>
    </row>
    <row r="86" spans="1:11" x14ac:dyDescent="0.25">
      <c r="A86" s="118" t="str">
        <f t="shared" si="2"/>
        <v>F 4560-2 HIGHWAY 119</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4560-2 HIGHWAY 119</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4560-2 HIGHWAY 119</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S 4560-2 HIGHWAY 119</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S 4560-2 HIGHWAY 119</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S 4560-2 HIGHWAY 119</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S 4560-2 HIGHWAY 119</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S 4560-2 HIGHWAY 119</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4560-2 HIGHWAY 119</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4560-2 HIGHWAY 119</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4560-2 HIGHWAY 119</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OPP 7011-1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OPP 7011-1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OPP 7011-1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OPP 7011-1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OPP 7011-1 HIGHWAY 22</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OPP 7011-1 HIGHWAY 22</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OPP 7011-1 HIGHWAY 22</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OPP 7011-1 HIGHWAY 22</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7020-1 HIGHWAY 22</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7020-1 HIGHWAY 22</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7020-1 HIGHWAY 22</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7020-1 HIGHWAY 22</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4741-2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4741-2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4741-2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4741-2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4741-2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4741-2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4767-2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4767-2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4767-2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4767-2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4767-2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4767-2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200-1 AMMERSEE LAKES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200-1 AMMERSEE LAKES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200-1 AMMERSEE LAKES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200-1 AMMERSEE LAKES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204-1 AMMERSEE LAKES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204-1 AMMERSEE LAKES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204-1 AMMERSEE LAKES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204-1 AMMERSEE LAKES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212-2 AMMERSEE LAKES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212-2 AMMERSEE LAKES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212-2 AMMERSEE LAKES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212-2 AMMERSEE LAKES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212-2 AMMERSEE LAKES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212-2 AMMERSEE LAKES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212-2 AMMERSEE LAKES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212-2 AMMERSEE LAKES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220-1 AMMERSEE LAKES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220-1 AMMERSEE LAKES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220-1 AMMERSEE LAKES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220-1 AMMERSEE LAKES DR</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226-1 AMMERSEE LAKES DR</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226-1 AMMERSEE LAKES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226-1 AMMERSEE LAKES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226-1 AMMERSEE LAKES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226-1 AMMERSEE LAKES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226-1 AMMERSEE LAKES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226-1 AMMERSEE LAKES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226-1 AMMERSEE LAKES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236-2 AMMERSEE LAKES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236-2 AMMERSEE LAKES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236-2 AMMERSEE LAKES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236-2 AMMERSEE LAKES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244-2 AMMERSEE LAKES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244-2 AMMERSEE LAKES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244-2 AMMERSEE LAKES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244-2 AMMERSEE LAKES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252-2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252-2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252-2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252-2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260-2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260-2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260-2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260-2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260-2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260-2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260-2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260-2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272-1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272-1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272-1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272-1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276-2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276-2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276-2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276-2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284-1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284-1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284-1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284-1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101-1 MOORES SPRING RD</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101-1 MOORES SPRING RD</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101-1 MOORES SPRING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101-1 MOORES SPRING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101-1 MOORES SPRING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101-1 MOORES SPRING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101-1 MOORES SPRING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101-1 MOORES SPRING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109-1 MOORES SPRING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109-1 MOORES SPRING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109-1 MOORES SPRING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109-1 MOORES SPRING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116-1 MOORES SPRING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116-1 MOORES SPRING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1005-1 PARKERS COVE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1005-1 PARKERS COVE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1013-1 PARKERS COVE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1013-1 PARKERS COVE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1013-1 PARKERS COVE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1013-1 PARKERS COVE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1021-1 PARKERS COVE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1021-1 PARKERS COVE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1021-1 PARKERS COVE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1021-1 PARKERS COVE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127-2 MOORES SPRING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127-2 MOORES SPRING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127-2 MOORES SPRING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127-2 MOORES SPRING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135-1 MOORES SPRING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135-1 MOORES SPRING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135-1 MOORES SPRING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135-1 MOORES SPRING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143-1 MOORES SPRING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143-1 MOORES SPRING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143-1 MOORES SPRING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143-1 MOORES SPRING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159-2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159-2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159-2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159-2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167-1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167-1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167-1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167-1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167-1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167-1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167-1 MOORES SPRING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167-1 MOORES SPRING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175-2 MOORES SPRING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175-2 MOORES SPRING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175-2 MOORES SPRING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175-2 MOORES SPRING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179-1 MOORES SPRING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179-1 MOORES SPRING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179-1 MOORES SPRING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179-1 MOORES SPRING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7390-1 HIGHWAY 22</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7390-1 HIGHWAY 22</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7390-1 HIGHWAY 22</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7390-1 HIGHWAY 22</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7390-1 HIGHWAY 22</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7390-1 HIGHWAY 22</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7390-1 HIGHWAY 22</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7390-1 HIGHWAY 22</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7390-1 HIGHWAY 22</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7390-1 HIGHWAY 22</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7390-1 HIGHWAY 22</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7390-1 HIGHWAY 22</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7490-1 HIGHWAY 22</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7490-1 HIGHWAY 22</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7490-1 HIGHWAY 22</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7490-1 HIGHWAY 22</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OPP 7615-1 HIGHWAY 22</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OPP 7615-1 HIGHWAY 22</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OPP 7615-1 HIGHWAY 22</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OPP 7615-1 HIGHWAY 22</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7706-1 HIGHWAY 22</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7706-1 HIGHWAY 22</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7706-1 HIGHWAY 22</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7706-1 HIGHWAY 22</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6512-1 HIGHWAY 16</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6512-1 HIGHWAY 16</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6512-1 HIGHWAY 16</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6512-1 HIGHWAY 16</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6418-1 HIGHWAY 16</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6418-1 HIGHWAY 16</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6418-1 HIGHWAY 16</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6418-1 HIGHWAY 16</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6305-1 HIGHWAY 16</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6305-1 HIGHWAY 16</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6305-1 HIGHWAY 16</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6305-1 HIGHWAY 16</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6233-1 HIGHWAY 16</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6233-1 HIGHWAY 16</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6233-1 HIGHWAY 16</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6233-1 HIGHWAY 16</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6233-1 HIGHWAY 16</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6233-1 HIGHWAY 16</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6233-1 HIGHWAY 16</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6233-1 HIGHWAY 16</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6169-1 HIGHWAY 16</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6169-1 HIGHWAY 16</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6169-1 HIGHWAY 16</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6169-1 HIGHWAY 16</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6169-1 HIGHWAY 16</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6169-1 HIGHWAY 16</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6169-1 HIGHWAY 16</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6169-1 HIGHWAY 16</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6116-1 HIGHWAY 16</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6116-1 HIGHWAY 16</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6116-1 HIGHWAY 16</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6116-1 HIGHWAY 16</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6116-1 HIGHWAY 16</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6116-1 HIGHWAY 16</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6116-1 HIGHWAY 16</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6116-1 HIGHWAY 16</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6087-1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6087-1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6087-1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6087-1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5691-1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5691-1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5691-1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5691-1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5691-1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5691-1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5691-1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5691-1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5569-1 HIGHWAY 16</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5569-1 HIGHWAY 16</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5569-1 HIGHWAY 16</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5569-1 HIGHWAY 16</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5569-1 HIGHWAY 16</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5569-1 HIGHWAY 16</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5569-1 HIGHWAY 16</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5569-1 HIGHWAY 16</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OPP 5464-1 HIGHWAY 16</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OPP 5464-1 HIGHWAY 16</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OPP 5464-1 HIGHWAY 16</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OPP 5464-1 HIGHWAY 16</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5464-1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5464-1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5464-1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5464-1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5385-1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5385-1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5385-1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5385-1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5343-1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5343-1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5343-1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5343-1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7920-1 HIGHWAY 22</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7920-1 HIGHWAY 22</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7966-1 HIGHWAY 22</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7966-1 HIGHWAY 22</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8154-1 HIGHWAY 22</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8154-1 HIGHWAY 22</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8154-1 HIGHWAY 22</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8154-1 HIGHWAY 22</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8154-1 HIGHWAY 22</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8154-1 HIGHWAY 22</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8154-1 HIGHWAY 22</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8154-1 HIGHWAY 22</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30-1 HIGHWAY 107</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30-1 HIGHWAY 107</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30-1 HIGHWAY 107</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30-1 HIGHWAY 107</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27-1 AMBERWOOD TRL</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27-1 AMBERWOOD TRL</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27-1 AMBERWOOD TRL</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27-1 AMBERWOOD TRL</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27-1 AMBERWOOD TRL</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27-1 AMBERWOOD TRL</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27-1 AMBERWOOD TRL</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27-1 AMBERWOOD TRL</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1-2 HIGHWAY 107</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1-2 HIGHWAY 107</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1-2 HIGHWAY 107</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1-2 HIGHWAY 107</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169-2 HIGHWAY 107</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169-2 HIGHWAY 107</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169-2 HIGHWAY 107</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169-2 HIGHWAY 107</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169-2 HIGHWAY 107</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169-2 HIGHWAY 107</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169-2 HIGHWAY 107</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169-2 HIGHWAY 107</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314-2 HIGHWAY 107</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314-2 HIGHWAY 107</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314-2 HIGHWAY 107</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314-2 HIGHWAY 107</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OPP 314-2 HIGHWAY 107</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OPP 314-2 HIGHWAY 107</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OPP 314-2 HIGHWAY 107</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OPP 314-2 HIGHWAY 107</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399-2 HIGHWAY 107</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399-2 HIGHWAY 107</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399-2 HIGHWAY 107</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399-2 HIGHWAY 107</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OPP 566-2 HIGHWAY 107</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OPP 566-2 HIGHWAY 107</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OPP 566-2 HIGHWAY 107</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OPP 566-2 HIGHWAY 107</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643-2 HIGHWAY 107</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643-2 HIGHWAY 107</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643-2 HIGHWAY 107</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643-2 HIGHWAY 107</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661-2 HIGHWAY 107</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661-2 HIGHWAY 107</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661-2 HIGHWAY 107</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661-2 HIGHWAY 107</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OPP 780-2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OPP 780-2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OPP 780-2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OPP 780-2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815-2 HIGHWAY 107</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815-2 HIGHWAY 107</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815-2 HIGHWAY 107</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815-2 HIGHWAY 107</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941-2 HIGHWAY 107</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941-2 HIGHWAY 107</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941-2 HIGHWAY 107</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941-2 HIGHWAY 107</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985-2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985-2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985-2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985-2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S 1023-2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S 1023-2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S 1023-2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S 1023-2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1055-2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1055-2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1055-2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1055-2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195-1 BUTTERCUP LN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195-1 BUTTERCUP LN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195-1 BUTTERCUP LN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195-1 BUTTERCUP LN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180-1 BUTTERCUP LN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180-1 BUTTERCUP LN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180-1 BUTTERCUP LN</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180-1 BUTTERCUP LN</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180-1 BUTTERCUP LN</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180-1 BUTTERCUP LN</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180-1 BUTTERCUP LN</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180-1 BUTTERCUP LN</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365-1 BUTTERCUP LN</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365-1 BUTTERCUP LN</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365-1 BUTTERCUP LN</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365-1 BUTTERCUP LN</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365-1 BUTTERCUP LN</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365-1 BUTTERCUP LN</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365-1 BUTTERCUP LN</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365-1 BUTTERCUP LN</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365-1 BUTTERCUP LN</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365-1 BUTTERCUP LN</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365-1 BUTTERCUP LN</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365-1 BUTTERCUP LN</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122-1 LEGACY OAKS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122-1 LEGACY OAKS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122-1 LEGACY OAKS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122-1 LEGACY OAKS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122-1 LEGACY OAKS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122-1 LEGACY OAKS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122-1 LEGACY OAKS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122-1 LEGACY OAKS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122-1 LEGACY OAKS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122-1 LEGACY OAKS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122-1 LEGACY OAKS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122-1 LEGACY OAKS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7920-1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7966-1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8154-1 HIGHWAY 22</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566-2 HIGHWAY 107</v>
      </c>
    </row>
    <row r="1043" spans="7:7" x14ac:dyDescent="0.25">
      <c r="G1043" t="str">
        <f>IF('Assignment Tool'!C1043="","",IF('Assignment Tool'!C1043="FST",'Assignment Tool'!D1043,""))</f>
        <v>F 643-2 HIGHWAY 107</v>
      </c>
    </row>
    <row r="1044" spans="7:7" x14ac:dyDescent="0.25">
      <c r="G1044" t="str">
        <f>IF('Assignment Tool'!C1044="","",IF('Assignment Tool'!C1044="FST",'Assignment Tool'!D1044,""))</f>
        <v>F 661-2 HIGHWAY 107</v>
      </c>
    </row>
    <row r="1045" spans="7:7" x14ac:dyDescent="0.25">
      <c r="G1045" t="str">
        <f>IF('Assignment Tool'!C1045="","",IF('Assignment Tool'!C1045="FST",'Assignment Tool'!D1045,""))</f>
        <v>OPP 780-2 HIGHWAY 107</v>
      </c>
    </row>
    <row r="1046" spans="7:7" x14ac:dyDescent="0.25">
      <c r="G1046" t="str">
        <f>IF('Assignment Tool'!C1046="","",IF('Assignment Tool'!C1046="FST",'Assignment Tool'!D1046,""))</f>
        <v>F 815-2 HIGHWAY 107</v>
      </c>
    </row>
    <row r="1047" spans="7:7" x14ac:dyDescent="0.25">
      <c r="G1047" t="str">
        <f>IF('Assignment Tool'!C1047="","",IF('Assignment Tool'!C1047="FST",'Assignment Tool'!D1047,""))</f>
        <v>F 941-2 HIGHWAY 107</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122-1 LEGACY OAKS DR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J21" sqref="J2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4282</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4150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2775</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33</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53</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4</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EB1" zoomScale="115" zoomScaleNormal="115" workbookViewId="0">
      <pane ySplit="8" topLeftCell="A9" activePane="bottomLeft" state="frozen"/>
      <selection pane="bottomLeft" activeCell="DG9" sqref="DG9:DG16"/>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948</v>
      </c>
      <c r="K2" s="276" t="s">
        <v>173</v>
      </c>
      <c r="L2" s="276"/>
      <c r="M2" s="276"/>
      <c r="N2" s="14">
        <f>IF(N3="","",IF(AND(N5="Y",N6="N"),N3,IF(N3&lt;1000,N3+10,N3+20)))</f>
        <v>1835</v>
      </c>
      <c r="P2" s="276" t="s">
        <v>173</v>
      </c>
      <c r="Q2" s="276"/>
      <c r="R2" s="276"/>
      <c r="S2" s="14">
        <f>IF(S3="","",IF(AND(S5="Y",S6="N"),S3,IF(S3&lt;1000,S3+10,S3+20)))</f>
        <v>1579</v>
      </c>
      <c r="U2" s="276" t="s">
        <v>173</v>
      </c>
      <c r="V2" s="276"/>
      <c r="W2" s="276"/>
      <c r="X2" s="14">
        <f>IF(X3="","",IF(AND(X5="Y",X6="N"),X3,IF(X3&lt;1000,X3+10,X3+20)))</f>
        <v>1175</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573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808</v>
      </c>
      <c r="CM2" s="276" t="s">
        <v>173</v>
      </c>
      <c r="CN2" s="276"/>
      <c r="CO2" s="276"/>
      <c r="CP2" s="14">
        <f>IF(CP3="","",IF(AND(CP5="Y",CP6="N"),CP3,IF(CP3&lt;1000,CP3+10,CP3+20)))</f>
        <v>1505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1155</v>
      </c>
      <c r="DL2" s="276" t="s">
        <v>173</v>
      </c>
      <c r="DM2" s="276"/>
      <c r="DN2" s="276"/>
      <c r="DO2" s="14">
        <f>IF(DO3="","",IF(AND(DO5="Y",DO6="N"),DO3,IF(DO3&lt;1000,DO3+10,DO3+20)))</f>
        <v>757</v>
      </c>
      <c r="DQ2" s="276" t="s">
        <v>173</v>
      </c>
      <c r="DR2" s="276"/>
      <c r="DS2" s="276"/>
      <c r="DT2" s="14">
        <f>IF(DT3="","",IF(AND(DT5="Y",DT6="N"),DT3,IF(DT3&lt;1000,DT3+10,DT3+20)))</f>
        <v>2839</v>
      </c>
      <c r="DV2" s="276" t="s">
        <v>173</v>
      </c>
      <c r="DW2" s="276"/>
      <c r="DX2" s="276"/>
      <c r="DY2" s="14">
        <f>IF(DY3="","",IF(AND(DY5="Y",DY6="N"),DY3,IF(DY3&lt;1000,DY3+10,DY3+20)))</f>
        <v>2166</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f>IF(EN3="","",IF(AND(EN5="Y",EN6="N"),EN3,IF(EN3&lt;1000,EN3+10,EN3+20)))</f>
        <v>850</v>
      </c>
      <c r="EP2" s="276" t="s">
        <v>173</v>
      </c>
      <c r="EQ2" s="276"/>
      <c r="ER2" s="276"/>
      <c r="ES2" s="14">
        <f>IF(ES3="","",IF(AND(ES5="Y",ES6="N"),ES3,IF(ES3&lt;1000,ES3+10,ES3+20)))</f>
        <v>875</v>
      </c>
      <c r="EU2" s="276" t="s">
        <v>173</v>
      </c>
      <c r="EV2" s="276"/>
      <c r="EW2" s="276"/>
      <c r="EX2" s="14">
        <f>IF(EX3="","",IF(AND(EX5="Y",EX6="N"),EX3,IF(EX3&lt;1000,EX3+10,EX3+20)))</f>
        <v>1389</v>
      </c>
      <c r="EZ2" s="276" t="s">
        <v>173</v>
      </c>
      <c r="FA2" s="276"/>
      <c r="FB2" s="276"/>
      <c r="FC2" s="14">
        <f>IF(FC3="","",IF(AND(FC5="Y",FC6="N"),FC3,IF(FC3&lt;1000,FC3+10,FC3+20)))</f>
        <v>1063</v>
      </c>
      <c r="FE2" s="276" t="s">
        <v>173</v>
      </c>
      <c r="FF2" s="276"/>
      <c r="FG2" s="276"/>
      <c r="FH2" s="14">
        <f>IF(FH3="","",IF(AND(FH5="Y",FH6="N"),FH3,IF(FH3&lt;1000,FH3+10,FH3+20)))</f>
        <v>952</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938</v>
      </c>
      <c r="J3" s="16">
        <f>IF(J9="","",SUM(J9:J208,G9:G208,I9:I208))</f>
        <v>938</v>
      </c>
      <c r="K3" s="276" t="s">
        <v>174</v>
      </c>
      <c r="L3" s="276"/>
      <c r="M3" s="276"/>
      <c r="N3" s="15">
        <f>IF(O3="","",SUM(O3,O5,O6))</f>
        <v>1815</v>
      </c>
      <c r="O3" s="16">
        <f>IF(O9="","",SUM(O9:O208,L9:L208,N9:N208))</f>
        <v>1790</v>
      </c>
      <c r="P3" s="276" t="s">
        <v>174</v>
      </c>
      <c r="Q3" s="276"/>
      <c r="R3" s="276"/>
      <c r="S3" s="15">
        <f>IF(T3="","",SUM(T3,T5,T6))</f>
        <v>1579</v>
      </c>
      <c r="T3" s="16">
        <f>IF(T9="","",SUM(T9:T208,Q9:Q208,S9:S208))</f>
        <v>1529</v>
      </c>
      <c r="U3" s="276" t="s">
        <v>174</v>
      </c>
      <c r="V3" s="276"/>
      <c r="W3" s="276"/>
      <c r="X3" s="15">
        <f>IF(Y3="","",SUM(Y3,Y5,Y6))</f>
        <v>1155</v>
      </c>
      <c r="Y3" s="16">
        <f>IF(Y9="","",SUM(Y9:Y208,V9:V208,X9:X208))</f>
        <v>1130</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573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798</v>
      </c>
      <c r="CL3" s="16">
        <f>IF(CL9="","",SUM(CL9:CL208,CI9:CI208,CK9:CK208))</f>
        <v>798</v>
      </c>
      <c r="CM3" s="276" t="s">
        <v>174</v>
      </c>
      <c r="CN3" s="276"/>
      <c r="CO3" s="276"/>
      <c r="CP3" s="15">
        <f>IF(CQ3="","",SUM(CQ3,CQ5,CQ6))</f>
        <v>1485</v>
      </c>
      <c r="CQ3" s="16">
        <f>IF(CQ9="","",SUM(CQ9:CQ208,CN9:CN208,CP9:CP208))</f>
        <v>1460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1135</v>
      </c>
      <c r="DK3" s="16">
        <f>IF(DK9="","",SUM(DK9:DK208,DH9:DH208,DJ9:DJ208))</f>
        <v>1135</v>
      </c>
      <c r="DL3" s="276" t="s">
        <v>174</v>
      </c>
      <c r="DM3" s="276"/>
      <c r="DN3" s="276"/>
      <c r="DO3" s="15">
        <f>IF(DP3="","",SUM(DP3,DP5,DP6))</f>
        <v>757</v>
      </c>
      <c r="DP3" s="16">
        <f>IF(DP9="","",SUM(DP9:DP208,DM9:DM208,DO9:DO208))</f>
        <v>707</v>
      </c>
      <c r="DQ3" s="276" t="s">
        <v>174</v>
      </c>
      <c r="DR3" s="276"/>
      <c r="DS3" s="276"/>
      <c r="DT3" s="15">
        <f>IF(DU3="","",SUM(DU3,DU5,DU6))</f>
        <v>2819</v>
      </c>
      <c r="DU3" s="16">
        <f>IF(DU9="","",SUM(DU9:DU208,DR9:DR208,DT9:DT208))</f>
        <v>2819</v>
      </c>
      <c r="DV3" s="276" t="s">
        <v>174</v>
      </c>
      <c r="DW3" s="276"/>
      <c r="DX3" s="276"/>
      <c r="DY3" s="15">
        <f>IF(DZ3="","",SUM(DZ3,DZ5,DZ6))</f>
        <v>2146</v>
      </c>
      <c r="DZ3" s="16">
        <f>IF(DZ9="","",SUM(DZ9:DZ208,DW9:DW208,DY9:DY208))</f>
        <v>2131</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f>IF(EO3="","",SUM(EO3,EO5,EO6))</f>
        <v>850</v>
      </c>
      <c r="EO3" s="16">
        <f>IF(EO9="","",SUM(EO9:EO208,EL9:EL208,EN9:EN208))</f>
        <v>800</v>
      </c>
      <c r="EP3" s="276" t="s">
        <v>174</v>
      </c>
      <c r="EQ3" s="276"/>
      <c r="ER3" s="276"/>
      <c r="ES3" s="15">
        <f>IF(ET3="","",SUM(ET3,ET5,ET6))</f>
        <v>865</v>
      </c>
      <c r="ET3" s="16">
        <f>IF(ET9="","",SUM(ET9:ET208,EQ9:EQ208,ES9:ES208))</f>
        <v>865</v>
      </c>
      <c r="EU3" s="276" t="s">
        <v>174</v>
      </c>
      <c r="EV3" s="276"/>
      <c r="EW3" s="276"/>
      <c r="EX3" s="15">
        <f>IF(EY3="","",SUM(EY3,EY5,EY6))</f>
        <v>1369</v>
      </c>
      <c r="EY3" s="16">
        <f>IF(EY9="","",SUM(EY9:EY208,EV9:EV208,EX9:EX208))</f>
        <v>1369</v>
      </c>
      <c r="EZ3" s="276" t="s">
        <v>174</v>
      </c>
      <c r="FA3" s="276"/>
      <c r="FB3" s="276"/>
      <c r="FC3" s="15">
        <f>IF(FD3="","",SUM(FD3,FD5,FD6))</f>
        <v>1043</v>
      </c>
      <c r="FD3" s="16">
        <f>IF(FD9="","",SUM(FD9:FD208,FA9:FA208,FC9:FC208))</f>
        <v>1043</v>
      </c>
      <c r="FE3" s="276" t="s">
        <v>174</v>
      </c>
      <c r="FF3" s="276"/>
      <c r="FG3" s="276"/>
      <c r="FH3" s="15">
        <f>IF(FI3="","",SUM(FI3,FI5,FI6))</f>
        <v>942</v>
      </c>
      <c r="FI3" s="16">
        <f>IF(FI9="","",SUM(FI9:FI208,FF9:FF208,FH9:FH208))</f>
        <v>942</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178</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t="s">
        <v>179</v>
      </c>
      <c r="EP4" s="272" t="s">
        <v>175</v>
      </c>
      <c r="EQ4" s="273"/>
      <c r="ER4" s="274"/>
      <c r="ES4" s="117" t="s">
        <v>178</v>
      </c>
      <c r="EU4" s="272" t="s">
        <v>175</v>
      </c>
      <c r="EV4" s="273"/>
      <c r="EW4" s="274"/>
      <c r="EX4" s="117" t="s">
        <v>179</v>
      </c>
      <c r="EZ4" s="272" t="s">
        <v>175</v>
      </c>
      <c r="FA4" s="273"/>
      <c r="FB4" s="274"/>
      <c r="FC4" s="117" t="s">
        <v>178</v>
      </c>
      <c r="FE4" s="272" t="s">
        <v>175</v>
      </c>
      <c r="FF4" s="273"/>
      <c r="FG4" s="274"/>
      <c r="FH4" s="117" t="s">
        <v>178</v>
      </c>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t="s">
        <v>179</v>
      </c>
      <c r="EO5" s="16">
        <f>IF(EN4="N","0",IF(EN5="Y",EO7/2,"0"))</f>
        <v>25</v>
      </c>
      <c r="EP5" s="272" t="s">
        <v>176</v>
      </c>
      <c r="EQ5" s="273"/>
      <c r="ER5" s="274"/>
      <c r="ES5" s="117" t="s">
        <v>178</v>
      </c>
      <c r="ET5" s="16" t="str">
        <f>IF(ES4="N","0",IF(ES5="Y",ET7/2,"0"))</f>
        <v>0</v>
      </c>
      <c r="EU5" s="272" t="s">
        <v>176</v>
      </c>
      <c r="EV5" s="273"/>
      <c r="EW5" s="274"/>
      <c r="EX5" s="117" t="s">
        <v>178</v>
      </c>
      <c r="EY5" s="16" t="str">
        <f>IF(EX4="N","0",IF(EX5="Y",EY7/2,"0"))</f>
        <v>0</v>
      </c>
      <c r="EZ5" s="272" t="s">
        <v>176</v>
      </c>
      <c r="FA5" s="273"/>
      <c r="FB5" s="274"/>
      <c r="FC5" s="117" t="s">
        <v>178</v>
      </c>
      <c r="FD5" s="16" t="str">
        <f>IF(FC4="N","0",IF(FC5="Y",FD7/2,"0"))</f>
        <v>0</v>
      </c>
      <c r="FE5" s="272" t="s">
        <v>176</v>
      </c>
      <c r="FF5" s="273"/>
      <c r="FG5" s="274"/>
      <c r="FH5" s="117" t="s">
        <v>178</v>
      </c>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25</v>
      </c>
      <c r="EP6" s="272" t="s">
        <v>177</v>
      </c>
      <c r="EQ6" s="273"/>
      <c r="ER6" s="274"/>
      <c r="ES6" s="117" t="s">
        <v>179</v>
      </c>
      <c r="ET6" s="16" t="str">
        <f>IF(ES4="N","0",IF(ES6="N",ET7/2,"0"))</f>
        <v>0</v>
      </c>
      <c r="EU6" s="272" t="s">
        <v>177</v>
      </c>
      <c r="EV6" s="273"/>
      <c r="EW6" s="274"/>
      <c r="EX6" s="117" t="s">
        <v>179</v>
      </c>
      <c r="EY6" s="16" t="str">
        <f>IF(EX4="N","0",IF(EX6="N",EY7/2,"0"))</f>
        <v>0</v>
      </c>
      <c r="EZ6" s="272" t="s">
        <v>177</v>
      </c>
      <c r="FA6" s="273"/>
      <c r="FB6" s="274"/>
      <c r="FC6" s="117" t="s">
        <v>179</v>
      </c>
      <c r="FD6" s="16" t="str">
        <f>IF(FC4="N","0",IF(FC6="N",FD7/2,"0"))</f>
        <v>0</v>
      </c>
      <c r="FE6" s="272" t="s">
        <v>177</v>
      </c>
      <c r="FF6" s="273"/>
      <c r="FG6" s="274"/>
      <c r="FH6" s="117" t="s">
        <v>178</v>
      </c>
      <c r="FI6" s="16" t="str">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c r="CL7" s="16">
        <f>IF(OR(CK7="RPX",CK7="SS"),30,IF(OR(CK7="RPX-T",CK7="EUC"),50,0))</f>
        <v>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t="s">
        <v>492</v>
      </c>
      <c r="EO7" s="16">
        <f>IF(OR(EN7="RPX",EN7="SS"),30,IF(OR(EN7="RPX-T",EN7="EUC"),50,0))</f>
        <v>50</v>
      </c>
      <c r="EP7" s="272" t="s">
        <v>180</v>
      </c>
      <c r="EQ7" s="273"/>
      <c r="ER7" s="274"/>
      <c r="ES7" s="117"/>
      <c r="ET7" s="16">
        <f>IF(OR(ES7="RPX",ES7="SS"),30,IF(OR(ES7="RPX-T",ES7="EUC"),50,0))</f>
        <v>0</v>
      </c>
      <c r="EU7" s="272" t="s">
        <v>180</v>
      </c>
      <c r="EV7" s="273"/>
      <c r="EW7" s="274"/>
      <c r="EX7" s="117" t="s">
        <v>492</v>
      </c>
      <c r="EY7" s="16">
        <f>IF(OR(EX7="RPX",EX7="SS"),30,IF(OR(EX7="RPX-T",EX7="EUC"),50,0))</f>
        <v>50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v>0</v>
      </c>
      <c r="EL9" s="90"/>
      <c r="EM9" s="90"/>
      <c r="EN9" s="116"/>
      <c r="EO9" s="16">
        <f>IF(EK9="",IF(EM9="","",EM9),EK9)</f>
        <v>0</v>
      </c>
      <c r="EP9" s="90"/>
      <c r="EQ9" s="90"/>
      <c r="ER9" s="90">
        <v>0</v>
      </c>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v>50</v>
      </c>
      <c r="EM10" s="90"/>
      <c r="EN10" s="116"/>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698</v>
      </c>
      <c r="CI11" s="90"/>
      <c r="CJ11" s="90"/>
      <c r="CK11" s="116"/>
      <c r="CL11" s="16">
        <f t="shared" ref="CL11:CL74" si="17">IF(CH11="",CJ11,CH11)</f>
        <v>698</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580</v>
      </c>
      <c r="DH11" s="90"/>
      <c r="DI11" s="90"/>
      <c r="DJ11" s="116"/>
      <c r="DK11" s="16">
        <f t="shared" ref="DK11:DK74" si="22">IF(DG11="",DI11,DG11)</f>
        <v>580</v>
      </c>
      <c r="DL11" s="90">
        <v>657</v>
      </c>
      <c r="DM11" s="90"/>
      <c r="DN11" s="90"/>
      <c r="DO11" s="116"/>
      <c r="DP11" s="16">
        <f t="shared" ref="DP11:DP74" si="23">IF(DL11="",DN11,DL11)</f>
        <v>657</v>
      </c>
      <c r="DQ11" s="90"/>
      <c r="DR11" s="90"/>
      <c r="DS11" s="90">
        <v>259</v>
      </c>
      <c r="DT11" s="90"/>
      <c r="DU11" s="16">
        <f t="shared" ref="DU11:DU74" si="24">IF(DQ11="",DS11,DQ11)</f>
        <v>259</v>
      </c>
      <c r="DV11" s="90"/>
      <c r="DW11" s="90"/>
      <c r="DX11" s="90">
        <v>361</v>
      </c>
      <c r="DY11" s="116"/>
      <c r="DZ11" s="16">
        <f t="shared" ref="DZ11:DZ74" si="25">IF(DV11="",DX11,DV11)</f>
        <v>361</v>
      </c>
      <c r="EA11" s="90"/>
      <c r="EB11" s="90"/>
      <c r="EC11" s="90">
        <v>229</v>
      </c>
      <c r="ED11" s="116"/>
      <c r="EE11" s="16">
        <f t="shared" ref="EE11:EE74" si="26">IF(EA11="",EC11,EA11)</f>
        <v>229</v>
      </c>
      <c r="EF11" s="90"/>
      <c r="EG11" s="90"/>
      <c r="EH11" s="90">
        <v>67</v>
      </c>
      <c r="EI11" s="116"/>
      <c r="EJ11" s="16">
        <f t="shared" ref="EJ11:EJ74" si="27">IF(EF11="",EH11,EF11)</f>
        <v>67</v>
      </c>
      <c r="EK11" s="90">
        <v>750</v>
      </c>
      <c r="EL11" s="90"/>
      <c r="EM11" s="90"/>
      <c r="EN11" s="116"/>
      <c r="EO11" s="16">
        <f t="shared" ref="EO11:EO74" si="28">IF(EK11="",EM11,EK11)</f>
        <v>750</v>
      </c>
      <c r="EP11" s="90"/>
      <c r="EQ11" s="90"/>
      <c r="ER11" s="90">
        <v>345</v>
      </c>
      <c r="ES11" s="116"/>
      <c r="ET11" s="16">
        <f t="shared" ref="ET11:ET74" si="29">IF(EP11="",ER11,EP11)</f>
        <v>345</v>
      </c>
      <c r="EU11" s="90">
        <v>922</v>
      </c>
      <c r="EV11" s="90"/>
      <c r="EW11" s="90"/>
      <c r="EX11" s="116"/>
      <c r="EY11" s="16">
        <f t="shared" ref="EY11:EY74" si="30">IF(EU11="",EW11,EU11)</f>
        <v>922</v>
      </c>
      <c r="EZ11" s="90">
        <v>253</v>
      </c>
      <c r="FA11" s="90"/>
      <c r="FB11" s="90"/>
      <c r="FC11" s="116"/>
      <c r="FD11" s="16">
        <f t="shared" ref="FD11:FD74" si="31">IF(EZ11="",FB11,EZ11)</f>
        <v>253</v>
      </c>
      <c r="FE11" s="90">
        <v>842</v>
      </c>
      <c r="FF11" s="90"/>
      <c r="FG11" s="90"/>
      <c r="FH11" s="116"/>
      <c r="FI11" s="16">
        <f t="shared" si="0"/>
        <v>842</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c r="CI12" s="90">
        <v>50</v>
      </c>
      <c r="CJ12" s="90"/>
      <c r="CK12" s="116"/>
      <c r="CL12" s="16">
        <f t="shared" si="17"/>
        <v>0</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v>114</v>
      </c>
      <c r="DY12" s="116"/>
      <c r="DZ12" s="16">
        <f t="shared" si="25"/>
        <v>114</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v>100</v>
      </c>
      <c r="ET12" s="16">
        <f t="shared" si="29"/>
        <v>0</v>
      </c>
      <c r="EU12" s="90"/>
      <c r="EV12" s="90">
        <v>20</v>
      </c>
      <c r="EW12" s="90"/>
      <c r="EX12" s="116"/>
      <c r="EY12" s="16">
        <f t="shared" si="30"/>
        <v>0</v>
      </c>
      <c r="EZ12" s="90"/>
      <c r="FA12" s="90">
        <v>100</v>
      </c>
      <c r="FB12" s="90"/>
      <c r="FC12" s="116"/>
      <c r="FD12" s="16">
        <f t="shared" si="31"/>
        <v>0</v>
      </c>
      <c r="FE12" s="90"/>
      <c r="FF12" s="90">
        <v>50</v>
      </c>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50</v>
      </c>
      <c r="H13" s="90"/>
      <c r="I13" s="116"/>
      <c r="J13" s="16">
        <f t="shared" si="2"/>
        <v>0</v>
      </c>
      <c r="K13" s="90"/>
      <c r="L13" s="90">
        <v>20</v>
      </c>
      <c r="M13" s="90"/>
      <c r="N13" s="116"/>
      <c r="O13" s="16">
        <f t="shared" si="3"/>
        <v>0</v>
      </c>
      <c r="P13" s="90"/>
      <c r="Q13" s="90"/>
      <c r="R13" s="90">
        <v>276</v>
      </c>
      <c r="S13" s="116"/>
      <c r="T13" s="16">
        <f t="shared" si="4"/>
        <v>276</v>
      </c>
      <c r="U13" s="90">
        <v>890</v>
      </c>
      <c r="V13" s="90"/>
      <c r="W13" s="90"/>
      <c r="X13" s="116"/>
      <c r="Y13" s="16">
        <f t="shared" si="5"/>
        <v>890</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435</v>
      </c>
      <c r="DH13" s="90"/>
      <c r="DI13" s="90"/>
      <c r="DJ13" s="116"/>
      <c r="DK13" s="16">
        <f t="shared" si="22"/>
        <v>435</v>
      </c>
      <c r="DL13" s="90"/>
      <c r="DM13" s="90"/>
      <c r="DN13" s="90"/>
      <c r="DO13" s="116"/>
      <c r="DP13" s="16">
        <f t="shared" si="23"/>
        <v>0</v>
      </c>
      <c r="DQ13" s="90"/>
      <c r="DR13" s="90"/>
      <c r="DS13" s="90">
        <v>366</v>
      </c>
      <c r="DT13" s="90"/>
      <c r="DU13" s="16">
        <f t="shared" si="24"/>
        <v>366</v>
      </c>
      <c r="DV13" s="90"/>
      <c r="DW13" s="90"/>
      <c r="DX13" s="90"/>
      <c r="DY13" s="116">
        <v>50</v>
      </c>
      <c r="DZ13" s="16">
        <f t="shared" si="25"/>
        <v>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v>320</v>
      </c>
      <c r="ES13" s="116"/>
      <c r="ET13" s="16">
        <f t="shared" si="29"/>
        <v>320</v>
      </c>
      <c r="EU13" s="90">
        <v>34</v>
      </c>
      <c r="EV13" s="90"/>
      <c r="EW13" s="90"/>
      <c r="EX13" s="116"/>
      <c r="EY13" s="16">
        <f t="shared" si="30"/>
        <v>34</v>
      </c>
      <c r="EZ13" s="90">
        <v>590</v>
      </c>
      <c r="FA13" s="90"/>
      <c r="FB13" s="90"/>
      <c r="FC13" s="116"/>
      <c r="FD13" s="16">
        <f t="shared" si="31"/>
        <v>590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c r="G14" s="90"/>
      <c r="H14" s="90"/>
      <c r="I14" s="116"/>
      <c r="J14" s="16">
        <f t="shared" si="2"/>
        <v>0</v>
      </c>
      <c r="K14" s="90">
        <v>306</v>
      </c>
      <c r="L14" s="90"/>
      <c r="M14" s="90"/>
      <c r="N14" s="116"/>
      <c r="O14" s="16">
        <f t="shared" si="3"/>
        <v>306</v>
      </c>
      <c r="P14" s="90"/>
      <c r="Q14" s="90"/>
      <c r="R14" s="90">
        <v>203</v>
      </c>
      <c r="S14" s="116"/>
      <c r="T14" s="16">
        <f t="shared" si="4"/>
        <v>203</v>
      </c>
      <c r="U14" s="90"/>
      <c r="V14" s="90">
        <v>50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c r="CI14" s="90"/>
      <c r="CJ14" s="90"/>
      <c r="CK14" s="116"/>
      <c r="CL14" s="16">
        <f t="shared" si="17"/>
        <v>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50</v>
      </c>
      <c r="DI14" s="90"/>
      <c r="DJ14" s="116"/>
      <c r="DK14" s="16">
        <f t="shared" si="22"/>
        <v>0</v>
      </c>
      <c r="DL14" s="90"/>
      <c r="DM14" s="90"/>
      <c r="DN14" s="90"/>
      <c r="DO14" s="116"/>
      <c r="DP14" s="16">
        <f t="shared" si="23"/>
        <v>0</v>
      </c>
      <c r="DQ14" s="90"/>
      <c r="DR14" s="90"/>
      <c r="DS14" s="90">
        <v>115</v>
      </c>
      <c r="DT14" s="90"/>
      <c r="DU14" s="16">
        <f t="shared" si="24"/>
        <v>115</v>
      </c>
      <c r="DV14" s="90"/>
      <c r="DW14" s="90"/>
      <c r="DX14" s="90">
        <v>191</v>
      </c>
      <c r="DY14" s="116"/>
      <c r="DZ14" s="16">
        <f t="shared" si="25"/>
        <v>191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v>50</v>
      </c>
      <c r="ET14" s="16">
        <f t="shared" si="29"/>
        <v>0</v>
      </c>
      <c r="EU14" s="90">
        <v>270</v>
      </c>
      <c r="EV14" s="90"/>
      <c r="EW14" s="90"/>
      <c r="EX14" s="116"/>
      <c r="EY14" s="16">
        <f t="shared" si="30"/>
        <v>270</v>
      </c>
      <c r="EZ14" s="90"/>
      <c r="FA14" s="90">
        <v>50</v>
      </c>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c r="G15" s="90"/>
      <c r="H15" s="90"/>
      <c r="I15" s="116"/>
      <c r="J15" s="16">
        <f t="shared" si="2"/>
        <v>0</v>
      </c>
      <c r="K15" s="90">
        <v>345</v>
      </c>
      <c r="L15" s="90"/>
      <c r="M15" s="90"/>
      <c r="N15" s="116"/>
      <c r="O15" s="16">
        <f t="shared" si="3"/>
        <v>345</v>
      </c>
      <c r="P15" s="90"/>
      <c r="Q15" s="90"/>
      <c r="R15" s="90">
        <v>91</v>
      </c>
      <c r="S15" s="116"/>
      <c r="T15" s="16">
        <f t="shared" si="4"/>
        <v>91</v>
      </c>
      <c r="U15" s="90"/>
      <c r="V15" s="90"/>
      <c r="W15" s="90"/>
      <c r="X15" s="116"/>
      <c r="Y15" s="16">
        <f t="shared" si="5"/>
        <v>0</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c r="DH15" s="90"/>
      <c r="DI15" s="90"/>
      <c r="DJ15" s="116"/>
      <c r="DK15" s="16">
        <f t="shared" si="22"/>
        <v>0</v>
      </c>
      <c r="DL15" s="90"/>
      <c r="DM15" s="90"/>
      <c r="DN15" s="90"/>
      <c r="DO15" s="116"/>
      <c r="DP15" s="16">
        <f t="shared" si="23"/>
        <v>0</v>
      </c>
      <c r="DQ15" s="90"/>
      <c r="DR15" s="90"/>
      <c r="DS15" s="90"/>
      <c r="DT15" s="90">
        <v>50</v>
      </c>
      <c r="DU15" s="16">
        <f t="shared" si="24"/>
        <v>0</v>
      </c>
      <c r="DV15" s="90"/>
      <c r="DW15" s="90"/>
      <c r="DX15" s="90">
        <v>296</v>
      </c>
      <c r="DY15" s="116"/>
      <c r="DZ15" s="16">
        <f t="shared" si="25"/>
        <v>296</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v>23</v>
      </c>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301</v>
      </c>
      <c r="DT16" s="90"/>
      <c r="DU16" s="16">
        <f t="shared" si="24"/>
        <v>301</v>
      </c>
      <c r="DV16" s="90"/>
      <c r="DW16" s="90"/>
      <c r="DX16" s="90">
        <v>313</v>
      </c>
      <c r="DY16" s="116"/>
      <c r="DZ16" s="16">
        <f t="shared" si="25"/>
        <v>313</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v>50</v>
      </c>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v>276</v>
      </c>
      <c r="DT17" s="90"/>
      <c r="DU17" s="16">
        <f t="shared" si="24"/>
        <v>276</v>
      </c>
      <c r="DV17" s="90"/>
      <c r="DW17" s="90"/>
      <c r="DX17" s="90"/>
      <c r="DY17" s="116">
        <v>50</v>
      </c>
      <c r="DZ17" s="16">
        <f t="shared" si="25"/>
        <v>0</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281</v>
      </c>
      <c r="DT18" s="90"/>
      <c r="DU18" s="16">
        <f t="shared" si="24"/>
        <v>281</v>
      </c>
      <c r="DV18" s="90"/>
      <c r="DW18" s="90"/>
      <c r="DX18" s="90">
        <v>392</v>
      </c>
      <c r="DY18" s="116"/>
      <c r="DZ18" s="16">
        <f t="shared" si="25"/>
        <v>392</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314</v>
      </c>
      <c r="DY19" s="116"/>
      <c r="DZ19" s="16">
        <f t="shared" si="25"/>
        <v>314</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9" priority="197">
      <formula>IF(A25&gt;0,A25&lt;20)</formula>
    </cfRule>
  </conditionalFormatting>
  <conditionalFormatting sqref="F20:F208">
    <cfRule type="expression" dxfId="1578" priority="78">
      <formula>IF(F20&gt;0,F20&lt;20)</formula>
    </cfRule>
  </conditionalFormatting>
  <conditionalFormatting sqref="K22:K208">
    <cfRule type="expression" dxfId="1577" priority="77">
      <formula>IF(K22&gt;0,K22&lt;20)</formula>
    </cfRule>
  </conditionalFormatting>
  <conditionalFormatting sqref="P14:P208">
    <cfRule type="expression" dxfId="1576" priority="76">
      <formula>IF(P14&gt;0,P14&lt;20)</formula>
    </cfRule>
  </conditionalFormatting>
  <conditionalFormatting sqref="U22:U208">
    <cfRule type="expression" dxfId="1575" priority="75">
      <formula>IF(U22&gt;0,U22&lt;20)</formula>
    </cfRule>
  </conditionalFormatting>
  <conditionalFormatting sqref="Z17:Z208">
    <cfRule type="expression" dxfId="1574" priority="74">
      <formula>IF(Z17&gt;0,Z17&lt;20)</formula>
    </cfRule>
  </conditionalFormatting>
  <conditionalFormatting sqref="AE15:AE208">
    <cfRule type="expression" dxfId="1573" priority="73">
      <formula>IF(AE15&gt;0,AE15&lt;20)</formula>
    </cfRule>
  </conditionalFormatting>
  <conditionalFormatting sqref="AJ25:AJ208">
    <cfRule type="expression" dxfId="1572" priority="72">
      <formula>IF(AJ25&gt;0,AJ25&lt;20)</formula>
    </cfRule>
  </conditionalFormatting>
  <conditionalFormatting sqref="AO16:AO208">
    <cfRule type="expression" dxfId="1571" priority="71">
      <formula>IF(AO16&gt;0,AO16&lt;20)</formula>
    </cfRule>
  </conditionalFormatting>
  <conditionalFormatting sqref="AT14:AT208">
    <cfRule type="expression" dxfId="1570" priority="70">
      <formula>IF(AT14&gt;0,AT14&lt;20)</formula>
    </cfRule>
  </conditionalFormatting>
  <conditionalFormatting sqref="AY9:AY208">
    <cfRule type="expression" dxfId="1569" priority="69">
      <formula>IF(AY9&gt;0,AY9&lt;20)</formula>
    </cfRule>
  </conditionalFormatting>
  <conditionalFormatting sqref="BD9:BD208">
    <cfRule type="expression" dxfId="1568" priority="68">
      <formula>IF(BD9&gt;0,BD9&lt;20)</formula>
    </cfRule>
  </conditionalFormatting>
  <conditionalFormatting sqref="BI9:BI208">
    <cfRule type="expression" dxfId="1567" priority="67">
      <formula>IF(BI9&gt;0,BI9&lt;20)</formula>
    </cfRule>
  </conditionalFormatting>
  <conditionalFormatting sqref="BN9:BN208">
    <cfRule type="expression" dxfId="1566" priority="66">
      <formula>IF(BN9&gt;0,BN9&lt;20)</formula>
    </cfRule>
  </conditionalFormatting>
  <conditionalFormatting sqref="BS9:BS208">
    <cfRule type="expression" dxfId="1565" priority="65">
      <formula>IF(BS9&gt;0,BS9&lt;20)</formula>
    </cfRule>
  </conditionalFormatting>
  <conditionalFormatting sqref="BX9:BX208">
    <cfRule type="expression" dxfId="1564" priority="64">
      <formula>IF(BX9&gt;0,BX9&lt;20)</formula>
    </cfRule>
  </conditionalFormatting>
  <conditionalFormatting sqref="CC9:CC208">
    <cfRule type="expression" dxfId="1563" priority="63">
      <formula>IF(CC9&gt;0,CC9&lt;20)</formula>
    </cfRule>
  </conditionalFormatting>
  <conditionalFormatting sqref="CH9:CH208">
    <cfRule type="expression" dxfId="1562" priority="62">
      <formula>IF(CH9&gt;0,CH9&lt;20)</formula>
    </cfRule>
  </conditionalFormatting>
  <conditionalFormatting sqref="CM9:CM208">
    <cfRule type="expression" dxfId="1561" priority="61">
      <formula>IF(CM9&gt;0,CM9&lt;20)</formula>
    </cfRule>
  </conditionalFormatting>
  <conditionalFormatting sqref="CR9:CR208">
    <cfRule type="expression" dxfId="1560" priority="60">
      <formula>IF(CR9&gt;0,CR9&lt;20)</formula>
    </cfRule>
  </conditionalFormatting>
  <conditionalFormatting sqref="CW9:CW208">
    <cfRule type="expression" dxfId="1559" priority="59">
      <formula>IF(CW9&gt;0,CW9&lt;20)</formula>
    </cfRule>
  </conditionalFormatting>
  <conditionalFormatting sqref="DB9:DB208">
    <cfRule type="expression" dxfId="1558" priority="58">
      <formula>IF(DB9&gt;0,DB9&lt;20)</formula>
    </cfRule>
  </conditionalFormatting>
  <conditionalFormatting sqref="DG9:DG208">
    <cfRule type="expression" dxfId="1557" priority="57">
      <formula>IF(DG9&gt;0,DG9&lt;20)</formula>
    </cfRule>
  </conditionalFormatting>
  <conditionalFormatting sqref="DL9:DL208">
    <cfRule type="expression" dxfId="1556" priority="56">
      <formula>IF(DL9&gt;0,DL9&lt;20)</formula>
    </cfRule>
  </conditionalFormatting>
  <conditionalFormatting sqref="DQ9:DQ208">
    <cfRule type="expression" dxfId="1555" priority="55">
      <formula>IF(DQ9&gt;0,DQ9&lt;20)</formula>
    </cfRule>
  </conditionalFormatting>
  <conditionalFormatting sqref="DV9:DV208">
    <cfRule type="expression" dxfId="1554" priority="54">
      <formula>IF(DV9&gt;0,DV9&lt;20)</formula>
    </cfRule>
  </conditionalFormatting>
  <conditionalFormatting sqref="EA9:EA208">
    <cfRule type="expression" dxfId="1553" priority="53">
      <formula>IF(EA9&gt;0,EA9&lt;20)</formula>
    </cfRule>
  </conditionalFormatting>
  <conditionalFormatting sqref="EF9:EF208">
    <cfRule type="expression" dxfId="1552" priority="52">
      <formula>IF(EF9&gt;0,EF9&lt;20)</formula>
    </cfRule>
  </conditionalFormatting>
  <conditionalFormatting sqref="EK9:EK208">
    <cfRule type="expression" dxfId="1551" priority="51">
      <formula>IF(EK9&gt;0,EK9&lt;20)</formula>
    </cfRule>
  </conditionalFormatting>
  <conditionalFormatting sqref="EP9:EP208">
    <cfRule type="expression" dxfId="1550" priority="50">
      <formula>IF(EP9&gt;0,EP9&lt;20)</formula>
    </cfRule>
  </conditionalFormatting>
  <conditionalFormatting sqref="EU9:EU10 EU17:EU208">
    <cfRule type="expression" dxfId="1549" priority="49">
      <formula>IF(EU9&gt;0,EU9&lt;20)</formula>
    </cfRule>
  </conditionalFormatting>
  <conditionalFormatting sqref="EZ9:EZ208">
    <cfRule type="expression" dxfId="1548" priority="48">
      <formula>IF(EZ9&gt;0,EZ9&lt;20)</formula>
    </cfRule>
  </conditionalFormatting>
  <conditionalFormatting sqref="FE9:FE208">
    <cfRule type="expression" dxfId="1547" priority="47">
      <formula>IF(FE9&gt;0,FE9&lt;20)</formula>
    </cfRule>
  </conditionalFormatting>
  <conditionalFormatting sqref="IL9:IL208">
    <cfRule type="expression" dxfId="1546" priority="30">
      <formula>IF(IL9&gt;0,IL9&lt;20)</formula>
    </cfRule>
  </conditionalFormatting>
  <conditionalFormatting sqref="FJ9:FJ208">
    <cfRule type="expression" dxfId="1545" priority="46">
      <formula>IF(FJ9&gt;0,FJ9&lt;20)</formula>
    </cfRule>
  </conditionalFormatting>
  <conditionalFormatting sqref="FO9:FO208">
    <cfRule type="expression" dxfId="1544" priority="45">
      <formula>IF(FO9&gt;0,FO9&lt;20)</formula>
    </cfRule>
  </conditionalFormatting>
  <conditionalFormatting sqref="FT9:FT208">
    <cfRule type="expression" dxfId="1543" priority="44">
      <formula>IF(FT9&gt;0,FT9&lt;20)</formula>
    </cfRule>
  </conditionalFormatting>
  <conditionalFormatting sqref="FY9:FY208">
    <cfRule type="expression" dxfId="1542" priority="43">
      <formula>IF(FY9&gt;0,FY9&lt;20)</formula>
    </cfRule>
  </conditionalFormatting>
  <conditionalFormatting sqref="GD9:GD208">
    <cfRule type="expression" dxfId="1541" priority="42">
      <formula>IF(GD9&gt;0,GD9&lt;20)</formula>
    </cfRule>
  </conditionalFormatting>
  <conditionalFormatting sqref="GI9:GI208">
    <cfRule type="expression" dxfId="1540" priority="41">
      <formula>IF(GI9&gt;0,GI9&lt;20)</formula>
    </cfRule>
  </conditionalFormatting>
  <conditionalFormatting sqref="GN9:GN208">
    <cfRule type="expression" dxfId="1539" priority="40">
      <formula>IF(GN9&gt;0,GN9&lt;20)</formula>
    </cfRule>
  </conditionalFormatting>
  <conditionalFormatting sqref="GS9:GS208">
    <cfRule type="expression" dxfId="1538" priority="39">
      <formula>IF(GS9&gt;0,GS9&lt;20)</formula>
    </cfRule>
  </conditionalFormatting>
  <conditionalFormatting sqref="GX9:GX208">
    <cfRule type="expression" dxfId="1537" priority="38">
      <formula>IF(GX9&gt;0,GX9&lt;20)</formula>
    </cfRule>
  </conditionalFormatting>
  <conditionalFormatting sqref="HC9:HC208">
    <cfRule type="expression" dxfId="1536" priority="37">
      <formula>IF(HC9&gt;0,HC9&lt;20)</formula>
    </cfRule>
  </conditionalFormatting>
  <conditionalFormatting sqref="HH9:HH208">
    <cfRule type="expression" dxfId="1535" priority="36">
      <formula>IF(HH9&gt;0,HH9&lt;20)</formula>
    </cfRule>
  </conditionalFormatting>
  <conditionalFormatting sqref="HM9:HM208">
    <cfRule type="expression" dxfId="1534" priority="35">
      <formula>IF(HM9&gt;0,HM9&lt;20)</formula>
    </cfRule>
  </conditionalFormatting>
  <conditionalFormatting sqref="HR9:HR208">
    <cfRule type="expression" dxfId="1533" priority="34">
      <formula>IF(HR9&gt;0,HR9&lt;20)</formula>
    </cfRule>
  </conditionalFormatting>
  <conditionalFormatting sqref="HW9:HW208">
    <cfRule type="expression" dxfId="1532" priority="33">
      <formula>IF(HW9&gt;0,HW9&lt;20)</formula>
    </cfRule>
  </conditionalFormatting>
  <conditionalFormatting sqref="IB9:IB208">
    <cfRule type="expression" dxfId="1531" priority="32">
      <formula>IF(IB9&gt;0,IB9&lt;20)</formula>
    </cfRule>
  </conditionalFormatting>
  <conditionalFormatting sqref="IG9:IG208">
    <cfRule type="expression" dxfId="1530" priority="31">
      <formula>IF(IG9&gt;0,IG9&lt;20)</formula>
    </cfRule>
  </conditionalFormatting>
  <conditionalFormatting sqref="A19:A24">
    <cfRule type="expression" dxfId="1529" priority="28">
      <formula>IF(A19&gt;0,A19&lt;20)</formula>
    </cfRule>
  </conditionalFormatting>
  <conditionalFormatting sqref="F12:F19">
    <cfRule type="expression" dxfId="1528" priority="27">
      <formula>IF(F12&gt;0,F12&lt;20)</formula>
    </cfRule>
  </conditionalFormatting>
  <conditionalFormatting sqref="K14:K21">
    <cfRule type="expression" dxfId="1527" priority="26">
      <formula>IF(K14&gt;0,K14&lt;20)</formula>
    </cfRule>
  </conditionalFormatting>
  <conditionalFormatting sqref="P12:P13">
    <cfRule type="expression" dxfId="1526" priority="24">
      <formula>IF(P12&gt;0,P12&lt;20)</formula>
    </cfRule>
  </conditionalFormatting>
  <conditionalFormatting sqref="U10:U21">
    <cfRule type="expression" dxfId="1525" priority="23">
      <formula>IF(U10&gt;0,U10&lt;20)</formula>
    </cfRule>
  </conditionalFormatting>
  <conditionalFormatting sqref="AJ11:AJ24">
    <cfRule type="expression" dxfId="1524" priority="20">
      <formula>IF(AJ11&gt;0,AJ11&lt;20)</formula>
    </cfRule>
  </conditionalFormatting>
  <conditionalFormatting sqref="F9:F11">
    <cfRule type="expression" dxfId="1523" priority="19">
      <formula>IF(F9&gt;0,F9&lt;20)</formula>
    </cfRule>
  </conditionalFormatting>
  <conditionalFormatting sqref="K13">
    <cfRule type="expression" dxfId="1522" priority="18">
      <formula>IF(K13&gt;0,K13&lt;20)</formula>
    </cfRule>
  </conditionalFormatting>
  <conditionalFormatting sqref="K9:K12">
    <cfRule type="expression" dxfId="1521" priority="17">
      <formula>IF(K9&gt;0,K9&lt;20)</formula>
    </cfRule>
  </conditionalFormatting>
  <conditionalFormatting sqref="P9:P11">
    <cfRule type="expression" dxfId="1520" priority="16">
      <formula>IF(P9&gt;0,P9&lt;20)</formula>
    </cfRule>
  </conditionalFormatting>
  <conditionalFormatting sqref="U9">
    <cfRule type="expression" dxfId="1519" priority="15">
      <formula>IF(U9&gt;0,U9&lt;20)</formula>
    </cfRule>
  </conditionalFormatting>
  <conditionalFormatting sqref="Z9:Z16">
    <cfRule type="expression" dxfId="1518" priority="14">
      <formula>IF(Z9&gt;0,Z9&lt;20)</formula>
    </cfRule>
  </conditionalFormatting>
  <conditionalFormatting sqref="AE13:AE14">
    <cfRule type="expression" dxfId="1517" priority="13">
      <formula>IF(AE13&gt;0,AE13&lt;20)</formula>
    </cfRule>
  </conditionalFormatting>
  <conditionalFormatting sqref="AE9:AE12">
    <cfRule type="expression" dxfId="1516" priority="12">
      <formula>IF(AE9&gt;0,AE9&lt;20)</formula>
    </cfRule>
  </conditionalFormatting>
  <conditionalFormatting sqref="AJ9:AJ10">
    <cfRule type="expression" dxfId="1515" priority="11">
      <formula>IF(AJ9&gt;0,AJ9&lt;20)</formula>
    </cfRule>
  </conditionalFormatting>
  <conditionalFormatting sqref="AO9:AO15">
    <cfRule type="expression" dxfId="1514" priority="10">
      <formula>IF(AO9&gt;0,AO9&lt;20)</formula>
    </cfRule>
  </conditionalFormatting>
  <conditionalFormatting sqref="AT9:AT13">
    <cfRule type="expression" dxfId="1513" priority="9">
      <formula>IF(AT9&gt;0,AT9&lt;20)</formula>
    </cfRule>
  </conditionalFormatting>
  <conditionalFormatting sqref="A9">
    <cfRule type="expression" dxfId="1512" priority="8">
      <formula>AND(A$9&lt;&gt;"",A$9&lt;20)</formula>
    </cfRule>
  </conditionalFormatting>
  <conditionalFormatting sqref="A10:A18">
    <cfRule type="expression" dxfId="1511" priority="7">
      <formula>AND(A10&lt;&gt;"",A10&lt;20)</formula>
    </cfRule>
  </conditionalFormatting>
  <conditionalFormatting sqref="K14">
    <cfRule type="expression" dxfId="1510" priority="6">
      <formula>IF(K14&gt;0,K14&lt;20)</formula>
    </cfRule>
  </conditionalFormatting>
  <conditionalFormatting sqref="P14">
    <cfRule type="expression" dxfId="1509" priority="5">
      <formula>IF(P14&gt;0,P14&lt;20)</formula>
    </cfRule>
  </conditionalFormatting>
  <conditionalFormatting sqref="K14">
    <cfRule type="expression" dxfId="1508" priority="4">
      <formula>IF(K14&gt;0,K14&lt;20)</formula>
    </cfRule>
  </conditionalFormatting>
  <conditionalFormatting sqref="K15">
    <cfRule type="expression" dxfId="1507" priority="3">
      <formula>IF(K15&gt;0,K15&lt;20)</formula>
    </cfRule>
  </conditionalFormatting>
  <conditionalFormatting sqref="DS9:DS23">
    <cfRule type="expression" dxfId="1506" priority="2">
      <formula>IF(DS9&gt;0,DS9&lt;20)</formula>
    </cfRule>
  </conditionalFormatting>
  <conditionalFormatting sqref="EU11:EU16">
    <cfRule type="expression" dxfId="1505" priority="1">
      <formula>IF(EU11&gt;0,EU11&lt;20)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111" zoomScaleNormal="100" workbookViewId="0">
      <selection activeCell="A1083" sqref="A1083:XFD108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739</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738</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737</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818</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72</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12</v>
      </c>
      <c r="D48" s="31" t="s">
        <v>229</v>
      </c>
      <c r="E48" s="66" t="str">
        <f>TEXT(IF('Cable Calculator'!I7="","",'Cable Calculator'!I7),)</f>
        <v>EUC</v>
      </c>
      <c r="F48" s="88"/>
      <c r="G48" s="304" t="s">
        <v>230</v>
      </c>
      <c r="H48" s="305"/>
      <c r="I48" s="33">
        <f>E49-I47</f>
        <v>72</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768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321" t="s">
        <v>242</v>
      </c>
      <c r="H50" s="43" t="s">
        <v>243</v>
      </c>
      <c r="I50" s="35">
        <f>IF(E50&lt;&gt;0,1,0)</f>
        <v>1</v>
      </c>
      <c r="J50" s="291" t="s">
        <v>244</v>
      </c>
      <c r="K50" s="292"/>
      <c r="L50" s="44">
        <f>'Cable Calculator'!I3</f>
        <v>938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1</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488</v>
      </c>
      <c r="G58" s="68" t="s">
        <v>277</v>
      </c>
      <c r="H58" s="69">
        <f>IF(I58=0,0,I58-(E58-1))</f>
        <v>829</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829-840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502</v>
      </c>
      <c r="D59" s="102"/>
      <c r="E59" s="32">
        <v>60</v>
      </c>
      <c r="F59" s="32"/>
      <c r="G59" s="68" t="s">
        <v>277</v>
      </c>
      <c r="H59" s="69">
        <f t="shared" ref="H59:H66" si="26">IF(E59=0,0,I59-(E59-1))</f>
        <v>769</v>
      </c>
      <c r="I59" s="70">
        <f t="shared" ref="I59:I66" si="27">IF(E59=0,0,H58-1)</f>
        <v>828</v>
      </c>
      <c r="J59" s="73" t="str">
        <f t="shared" ref="J59:J66" si="28">IF(C59="","--",IF(AND(C59&lt;&gt;"FST",C59&lt;&gt;"TCF",BA58&lt;&gt;0),BA58,"--"))</f>
        <v>--</v>
      </c>
      <c r="K59" s="32"/>
      <c r="L59" s="233"/>
      <c r="M59" s="277" t="s">
        <v>434</v>
      </c>
      <c r="N59" s="277"/>
      <c r="O59" s="277"/>
      <c r="P59" s="277"/>
      <c r="Q59" s="277"/>
      <c r="R59" s="277"/>
      <c r="S59" s="277"/>
      <c r="T59" s="277"/>
      <c r="U59" s="278"/>
      <c r="V59" s="103"/>
      <c r="W59" s="72"/>
      <c r="X59" s="72"/>
      <c r="Y59" s="72"/>
      <c r="Z59" s="45">
        <v>10</v>
      </c>
      <c r="AA59" s="46">
        <v>109</v>
      </c>
      <c r="AB59" s="46">
        <v>120</v>
      </c>
      <c r="AC59" s="72">
        <f t="shared" si="17"/>
        <v>1</v>
      </c>
      <c r="AD59" s="72">
        <f t="shared" ref="AD59:AD66" si="29">IF(C59&lt;&gt;"FST",1,0)</f>
        <v>1</v>
      </c>
      <c r="AE59" s="109" t="str">
        <f t="shared" si="19"/>
        <v>769-828</v>
      </c>
      <c r="AF59" s="109" t="str">
        <f t="shared" ref="AF59:AF66" si="30">IF(C59="Field SPL","N","Y")</f>
        <v>N</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ref="AM59:AM66" si="31">VALUE(IF(C59="FST","0",IF(C59="REV T","1",IF(C59="DBL REV",".5","0"))))</f>
        <v>0</v>
      </c>
      <c r="AN59" s="109">
        <f t="shared" ref="AN59:AN66" si="32">VALUE(IF(C59="FST","0",IF(C59="REV T","0",IF(C59="DBL REV",".5","0"))))</f>
        <v>0</v>
      </c>
      <c r="AO59" s="109" t="str">
        <f t="shared" ref="AO59:AO66" si="33">IF(C59="TPL REV","Y","")</f>
        <v/>
      </c>
      <c r="AQ59" s="109" t="str">
        <f t="shared" ref="AQ59:AQ66" si="34">IF(C59="QD REV","Y","")</f>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si="28"/>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29"/>
        <v>1</v>
      </c>
      <c r="AE60" s="109" t="str">
        <f t="shared" si="19"/>
        <v>0-0</v>
      </c>
      <c r="AF60" s="109" t="str">
        <f t="shared" si="3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31"/>
        <v>0</v>
      </c>
      <c r="AN60" s="109">
        <f t="shared" si="32"/>
        <v>0</v>
      </c>
      <c r="AO60" s="109" t="str">
        <f t="shared" si="33"/>
        <v/>
      </c>
      <c r="AQ60" s="109" t="str">
        <f t="shared" si="34"/>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29"/>
        <v>1</v>
      </c>
      <c r="AE61" s="109" t="str">
        <f t="shared" si="19"/>
        <v>0-0</v>
      </c>
      <c r="AF61" s="109" t="str">
        <f t="shared" si="3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31"/>
        <v>0</v>
      </c>
      <c r="AN61" s="109">
        <f t="shared" si="32"/>
        <v>0</v>
      </c>
      <c r="AO61" s="109" t="str">
        <f t="shared" si="33"/>
        <v/>
      </c>
      <c r="AQ61" s="109" t="str">
        <f t="shared" si="34"/>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35">AB61+1</f>
        <v>145</v>
      </c>
      <c r="AB62" s="77">
        <f t="shared" ref="AB62:AB67" si="36">AB61+12</f>
        <v>156</v>
      </c>
      <c r="AC62" s="72">
        <f t="shared" si="17"/>
        <v>1</v>
      </c>
      <c r="AD62" s="72">
        <f t="shared" si="29"/>
        <v>1</v>
      </c>
      <c r="AE62" s="109" t="str">
        <f t="shared" si="19"/>
        <v>0-0</v>
      </c>
      <c r="AF62" s="109" t="str">
        <f t="shared" si="3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31"/>
        <v>0</v>
      </c>
      <c r="AN62" s="109">
        <f t="shared" si="32"/>
        <v>0</v>
      </c>
      <c r="AO62" s="109" t="str">
        <f t="shared" si="33"/>
        <v/>
      </c>
      <c r="AQ62" s="109" t="str">
        <f t="shared" si="34"/>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35"/>
        <v>157</v>
      </c>
      <c r="AB63" s="77">
        <f t="shared" si="36"/>
        <v>168</v>
      </c>
      <c r="AC63" s="72">
        <f t="shared" si="17"/>
        <v>1</v>
      </c>
      <c r="AD63" s="72">
        <f t="shared" si="29"/>
        <v>1</v>
      </c>
      <c r="AE63" s="109" t="str">
        <f t="shared" si="19"/>
        <v>0-0</v>
      </c>
      <c r="AF63" s="109" t="str">
        <f t="shared" si="30"/>
        <v>Y</v>
      </c>
      <c r="AG63" s="109" t="str">
        <f t="shared" si="21"/>
        <v>B</v>
      </c>
      <c r="AM63" s="109">
        <f t="shared" si="31"/>
        <v>0</v>
      </c>
      <c r="AN63" s="109">
        <f t="shared" si="32"/>
        <v>0</v>
      </c>
      <c r="AO63" s="109" t="str">
        <f t="shared" si="33"/>
        <v/>
      </c>
      <c r="AQ63" s="109" t="str">
        <f t="shared" si="34"/>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35"/>
        <v>169</v>
      </c>
      <c r="AB64" s="77">
        <f t="shared" si="36"/>
        <v>180</v>
      </c>
      <c r="AC64" s="72">
        <f t="shared" si="17"/>
        <v>1</v>
      </c>
      <c r="AD64" s="72">
        <f t="shared" si="29"/>
        <v>1</v>
      </c>
      <c r="AE64" s="109" t="str">
        <f t="shared" si="19"/>
        <v>0-0</v>
      </c>
      <c r="AF64" s="109" t="str">
        <f t="shared" si="30"/>
        <v>Y</v>
      </c>
      <c r="AG64" s="109" t="str">
        <f t="shared" si="21"/>
        <v>B</v>
      </c>
      <c r="AM64" s="109">
        <f t="shared" si="31"/>
        <v>0</v>
      </c>
      <c r="AN64" s="109">
        <f t="shared" si="32"/>
        <v>0</v>
      </c>
      <c r="AO64" s="109" t="str">
        <f t="shared" si="33"/>
        <v/>
      </c>
      <c r="AQ64" s="109" t="str">
        <f t="shared" si="34"/>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35"/>
        <v>181</v>
      </c>
      <c r="AB65" s="77">
        <f t="shared" si="36"/>
        <v>192</v>
      </c>
      <c r="AC65" s="72">
        <f t="shared" si="17"/>
        <v>1</v>
      </c>
      <c r="AD65" s="72">
        <f t="shared" si="29"/>
        <v>1</v>
      </c>
      <c r="AE65" s="109" t="str">
        <f t="shared" si="19"/>
        <v>0-0</v>
      </c>
      <c r="AF65" s="109" t="str">
        <f t="shared" si="30"/>
        <v>Y</v>
      </c>
      <c r="AG65" s="109" t="str">
        <f t="shared" si="21"/>
        <v>B</v>
      </c>
      <c r="AM65" s="109">
        <f t="shared" si="31"/>
        <v>0</v>
      </c>
      <c r="AN65" s="109">
        <f t="shared" si="32"/>
        <v>0</v>
      </c>
      <c r="AO65" s="109" t="str">
        <f t="shared" si="33"/>
        <v/>
      </c>
      <c r="AQ65" s="109" t="str">
        <f t="shared" si="34"/>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35"/>
        <v>193</v>
      </c>
      <c r="AB66" s="77">
        <f t="shared" si="36"/>
        <v>204</v>
      </c>
      <c r="AC66" s="72">
        <f t="shared" si="17"/>
        <v>1</v>
      </c>
      <c r="AD66" s="72">
        <f t="shared" si="29"/>
        <v>1</v>
      </c>
      <c r="AE66" s="109" t="str">
        <f t="shared" si="19"/>
        <v>0-0</v>
      </c>
      <c r="AF66" s="109" t="str">
        <f t="shared" si="30"/>
        <v>Y</v>
      </c>
      <c r="AG66" s="109" t="str">
        <f t="shared" si="21"/>
        <v>B</v>
      </c>
      <c r="AM66" s="109">
        <f t="shared" si="31"/>
        <v>0</v>
      </c>
      <c r="AN66" s="109">
        <f t="shared" si="32"/>
        <v>0</v>
      </c>
      <c r="AO66" s="109" t="str">
        <f t="shared" si="33"/>
        <v/>
      </c>
      <c r="AQ66" s="109" t="str">
        <f t="shared" si="34"/>
        <v/>
      </c>
      <c r="BA66" s="229">
        <f>MOD(SUM(E58:E67),12)</f>
        <v>0</v>
      </c>
    </row>
    <row r="67" spans="1:53" ht="15.75" thickBot="1" x14ac:dyDescent="0.3">
      <c r="A67" s="88"/>
      <c r="B67" s="66" t="s">
        <v>287</v>
      </c>
      <c r="C67" s="67"/>
      <c r="D67" s="102"/>
      <c r="E67" s="32"/>
      <c r="F67" s="32"/>
      <c r="G67" s="68" t="s">
        <v>277</v>
      </c>
      <c r="H67" s="69">
        <f t="shared" ref="H67:H82" si="37">IF(E67=0,0,I67-(E67-1))</f>
        <v>0</v>
      </c>
      <c r="I67" s="70">
        <f t="shared" ref="I67:I82" si="38">IF(E67=0,0,H66-1)</f>
        <v>0</v>
      </c>
      <c r="J67" s="73" t="str">
        <f t="shared" ref="J67:J82" si="39">IF(C67="","--",IF(AND(C67&lt;&gt;"FST",C67&lt;&gt;"TCF",BA66&lt;&gt;0),BA66,"--"))</f>
        <v>--</v>
      </c>
      <c r="K67" s="32"/>
      <c r="L67" s="233"/>
      <c r="M67" s="277"/>
      <c r="N67" s="277"/>
      <c r="O67" s="277"/>
      <c r="P67" s="277"/>
      <c r="Q67" s="277"/>
      <c r="R67" s="277"/>
      <c r="S67" s="277"/>
      <c r="T67" s="277"/>
      <c r="U67" s="278"/>
      <c r="V67" s="103"/>
      <c r="W67" s="72"/>
      <c r="X67" s="72"/>
      <c r="Y67" s="72"/>
      <c r="Z67" s="45">
        <f>Z66+1</f>
        <v>18</v>
      </c>
      <c r="AA67" s="77">
        <f t="shared" si="35"/>
        <v>205</v>
      </c>
      <c r="AB67" s="77">
        <f t="shared" si="36"/>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37"/>
        <v>0</v>
      </c>
      <c r="I68" s="70">
        <f t="shared" si="38"/>
        <v>0</v>
      </c>
      <c r="J68" s="73" t="str">
        <f t="shared" si="39"/>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37"/>
        <v>0</v>
      </c>
      <c r="I69" s="70">
        <f t="shared" si="38"/>
        <v>0</v>
      </c>
      <c r="J69" s="73" t="str">
        <f t="shared" si="39"/>
        <v>--</v>
      </c>
      <c r="K69" s="32"/>
      <c r="L69" s="233"/>
      <c r="M69" s="277"/>
      <c r="N69" s="277"/>
      <c r="O69" s="277"/>
      <c r="P69" s="277"/>
      <c r="Q69" s="277"/>
      <c r="R69" s="277"/>
      <c r="S69" s="277"/>
      <c r="T69" s="277"/>
      <c r="U69" s="278"/>
      <c r="V69" s="103"/>
      <c r="W69" s="84">
        <f>Y69+1</f>
        <v>73</v>
      </c>
      <c r="X69" s="84"/>
      <c r="Y69" s="78">
        <f>SUM(E58:E69)</f>
        <v>72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37"/>
        <v>0</v>
      </c>
      <c r="I70" s="70">
        <f t="shared" si="38"/>
        <v>0</v>
      </c>
      <c r="J70" s="73" t="str">
        <f t="shared" si="39"/>
        <v>--</v>
      </c>
      <c r="K70" s="32"/>
      <c r="L70" s="233"/>
      <c r="M70" s="277"/>
      <c r="N70" s="277"/>
      <c r="O70" s="277"/>
      <c r="P70" s="277"/>
      <c r="Q70" s="277"/>
      <c r="R70" s="277"/>
      <c r="S70" s="277"/>
      <c r="T70" s="277"/>
      <c r="U70" s="278"/>
      <c r="V70" s="103"/>
      <c r="W70" s="84">
        <f>Y70+1</f>
        <v>73</v>
      </c>
      <c r="X70" s="84"/>
      <c r="Y70" s="78">
        <f>SUM(E58:E70)</f>
        <v>72</v>
      </c>
      <c r="Z70" s="72" t="str">
        <f t="shared" ref="Z70:Z82" si="40">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37"/>
        <v>0</v>
      </c>
      <c r="I71" s="70">
        <f t="shared" si="38"/>
        <v>0</v>
      </c>
      <c r="J71" s="73" t="str">
        <f t="shared" si="39"/>
        <v>--</v>
      </c>
      <c r="K71" s="32"/>
      <c r="L71" s="233"/>
      <c r="M71" s="277"/>
      <c r="N71" s="277"/>
      <c r="O71" s="277"/>
      <c r="P71" s="277"/>
      <c r="Q71" s="277"/>
      <c r="R71" s="277"/>
      <c r="S71" s="277"/>
      <c r="T71" s="277"/>
      <c r="U71" s="278"/>
      <c r="V71" s="103"/>
      <c r="W71" s="84">
        <f>Y71+1</f>
        <v>73</v>
      </c>
      <c r="X71" s="84"/>
      <c r="Y71" s="78">
        <f>SUM(E58:E71)</f>
        <v>72</v>
      </c>
      <c r="Z71" s="72" t="str">
        <f t="shared" si="40"/>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37"/>
        <v>0</v>
      </c>
      <c r="I72" s="70">
        <f t="shared" si="38"/>
        <v>0</v>
      </c>
      <c r="J72" s="73" t="str">
        <f t="shared" si="39"/>
        <v>--</v>
      </c>
      <c r="K72" s="32"/>
      <c r="L72" s="233"/>
      <c r="M72" s="277"/>
      <c r="N72" s="277"/>
      <c r="O72" s="277"/>
      <c r="P72" s="277"/>
      <c r="Q72" s="277"/>
      <c r="R72" s="277"/>
      <c r="S72" s="277"/>
      <c r="T72" s="277"/>
      <c r="U72" s="278"/>
      <c r="V72" s="103"/>
      <c r="W72" s="84">
        <f>Y72+1</f>
        <v>73</v>
      </c>
      <c r="X72" s="84"/>
      <c r="Y72" s="78">
        <f>SUM(E58:E72)</f>
        <v>72</v>
      </c>
      <c r="Z72" s="72" t="str">
        <f t="shared" si="40"/>
        <v/>
      </c>
      <c r="AA72" s="72" t="str">
        <f t="shared" ref="AA72:AA84" si="41">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37"/>
        <v>0</v>
      </c>
      <c r="I73" s="70">
        <f t="shared" si="38"/>
        <v>0</v>
      </c>
      <c r="J73" s="73" t="str">
        <f t="shared" si="39"/>
        <v>--</v>
      </c>
      <c r="K73" s="32"/>
      <c r="L73" s="233"/>
      <c r="M73" s="277"/>
      <c r="N73" s="277"/>
      <c r="O73" s="277"/>
      <c r="P73" s="277"/>
      <c r="Q73" s="277"/>
      <c r="R73" s="277"/>
      <c r="S73" s="277"/>
      <c r="T73" s="277"/>
      <c r="U73" s="278"/>
      <c r="V73" s="103"/>
      <c r="W73" s="84">
        <f t="shared" ref="W73:W81" si="42">Y73+1</f>
        <v>73</v>
      </c>
      <c r="X73" s="84"/>
      <c r="Y73" s="78">
        <f>SUM(E58:E73)</f>
        <v>72</v>
      </c>
      <c r="Z73" s="72" t="str">
        <f t="shared" si="40"/>
        <v/>
      </c>
      <c r="AA73" s="72" t="str">
        <f t="shared" si="41"/>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37"/>
        <v>0</v>
      </c>
      <c r="I74" s="70">
        <f t="shared" si="38"/>
        <v>0</v>
      </c>
      <c r="J74" s="73" t="str">
        <f t="shared" si="39"/>
        <v>--</v>
      </c>
      <c r="K74" s="32"/>
      <c r="L74" s="233"/>
      <c r="M74" s="277"/>
      <c r="N74" s="277"/>
      <c r="O74" s="277"/>
      <c r="P74" s="277"/>
      <c r="Q74" s="277"/>
      <c r="R74" s="277"/>
      <c r="S74" s="277"/>
      <c r="T74" s="277"/>
      <c r="U74" s="278"/>
      <c r="V74" s="103"/>
      <c r="W74" s="84">
        <f t="shared" si="42"/>
        <v>73</v>
      </c>
      <c r="X74" s="84"/>
      <c r="Y74" s="78">
        <f>SUM(E58:E74)</f>
        <v>72</v>
      </c>
      <c r="Z74" s="72" t="str">
        <f t="shared" si="40"/>
        <v/>
      </c>
      <c r="AA74" s="72" t="str">
        <f t="shared" si="41"/>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37"/>
        <v>0</v>
      </c>
      <c r="I75" s="70">
        <f t="shared" si="38"/>
        <v>0</v>
      </c>
      <c r="J75" s="73" t="str">
        <f t="shared" si="39"/>
        <v>--</v>
      </c>
      <c r="K75" s="32"/>
      <c r="L75" s="233"/>
      <c r="M75" s="277"/>
      <c r="N75" s="277"/>
      <c r="O75" s="277"/>
      <c r="P75" s="277"/>
      <c r="Q75" s="277"/>
      <c r="R75" s="277"/>
      <c r="S75" s="277"/>
      <c r="T75" s="277"/>
      <c r="U75" s="278"/>
      <c r="V75" s="103"/>
      <c r="W75" s="84">
        <f t="shared" si="42"/>
        <v>73</v>
      </c>
      <c r="X75" s="84"/>
      <c r="Y75" s="78">
        <f>SUM(E58:E75)</f>
        <v>72</v>
      </c>
      <c r="Z75" s="72" t="str">
        <f t="shared" si="40"/>
        <v/>
      </c>
      <c r="AA75" s="72" t="str">
        <f t="shared" si="41"/>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37"/>
        <v>0</v>
      </c>
      <c r="I76" s="70">
        <f t="shared" si="38"/>
        <v>0</v>
      </c>
      <c r="J76" s="73" t="str">
        <f t="shared" si="39"/>
        <v>--</v>
      </c>
      <c r="K76" s="32"/>
      <c r="L76" s="233"/>
      <c r="M76" s="277"/>
      <c r="N76" s="277"/>
      <c r="O76" s="277"/>
      <c r="P76" s="277"/>
      <c r="Q76" s="277"/>
      <c r="R76" s="277"/>
      <c r="S76" s="277"/>
      <c r="T76" s="277"/>
      <c r="U76" s="278"/>
      <c r="V76" s="103"/>
      <c r="W76" s="84">
        <f t="shared" si="42"/>
        <v>73</v>
      </c>
      <c r="X76" s="84"/>
      <c r="Y76" s="78">
        <f>SUM(E58:E76)</f>
        <v>72</v>
      </c>
      <c r="Z76" s="72" t="str">
        <f t="shared" si="40"/>
        <v/>
      </c>
      <c r="AA76" s="72" t="str">
        <f t="shared" si="41"/>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37"/>
        <v>0</v>
      </c>
      <c r="I77" s="70">
        <f t="shared" si="38"/>
        <v>0</v>
      </c>
      <c r="J77" s="73" t="str">
        <f t="shared" si="39"/>
        <v>--</v>
      </c>
      <c r="K77" s="32"/>
      <c r="L77" s="233"/>
      <c r="M77" s="277"/>
      <c r="N77" s="277"/>
      <c r="O77" s="277"/>
      <c r="P77" s="277"/>
      <c r="Q77" s="277"/>
      <c r="R77" s="277"/>
      <c r="S77" s="277"/>
      <c r="T77" s="277"/>
      <c r="U77" s="278"/>
      <c r="V77" s="103"/>
      <c r="W77" s="84">
        <f t="shared" si="42"/>
        <v>73</v>
      </c>
      <c r="X77" s="84"/>
      <c r="Y77" s="78">
        <f>SUM(E58:E77)</f>
        <v>72</v>
      </c>
      <c r="Z77" s="72" t="str">
        <f t="shared" si="40"/>
        <v/>
      </c>
      <c r="AA77" s="72" t="str">
        <f t="shared" si="41"/>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37"/>
        <v>0</v>
      </c>
      <c r="I78" s="70">
        <f t="shared" si="38"/>
        <v>0</v>
      </c>
      <c r="J78" s="73" t="str">
        <f t="shared" si="39"/>
        <v>--</v>
      </c>
      <c r="K78" s="32"/>
      <c r="L78" s="233"/>
      <c r="M78" s="277"/>
      <c r="N78" s="277"/>
      <c r="O78" s="277"/>
      <c r="P78" s="277"/>
      <c r="Q78" s="277"/>
      <c r="R78" s="277"/>
      <c r="S78" s="277"/>
      <c r="T78" s="277"/>
      <c r="U78" s="278"/>
      <c r="V78" s="103"/>
      <c r="W78" s="84">
        <f t="shared" si="42"/>
        <v>73</v>
      </c>
      <c r="X78" s="84"/>
      <c r="Y78" s="78">
        <f>SUM(E58:E78)</f>
        <v>72</v>
      </c>
      <c r="Z78" s="72" t="str">
        <f t="shared" si="40"/>
        <v/>
      </c>
      <c r="AA78" s="72" t="str">
        <f t="shared" si="41"/>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37"/>
        <v>0</v>
      </c>
      <c r="I79" s="70">
        <f t="shared" si="38"/>
        <v>0</v>
      </c>
      <c r="J79" s="73" t="str">
        <f t="shared" si="39"/>
        <v>--</v>
      </c>
      <c r="K79" s="32"/>
      <c r="L79" s="233"/>
      <c r="M79" s="277"/>
      <c r="N79" s="277"/>
      <c r="O79" s="277"/>
      <c r="P79" s="277"/>
      <c r="Q79" s="277"/>
      <c r="R79" s="277"/>
      <c r="S79" s="277"/>
      <c r="T79" s="277"/>
      <c r="U79" s="278"/>
      <c r="V79" s="103"/>
      <c r="W79" s="84">
        <f t="shared" si="42"/>
        <v>73</v>
      </c>
      <c r="X79" s="84"/>
      <c r="Y79" s="78">
        <f>SUM(E58:E79)</f>
        <v>72</v>
      </c>
      <c r="Z79" s="72" t="str">
        <f t="shared" si="40"/>
        <v/>
      </c>
      <c r="AA79" s="72" t="str">
        <f t="shared" si="41"/>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37"/>
        <v>0</v>
      </c>
      <c r="I80" s="70">
        <f t="shared" si="38"/>
        <v>0</v>
      </c>
      <c r="J80" s="73" t="str">
        <f t="shared" si="39"/>
        <v>--</v>
      </c>
      <c r="K80" s="32"/>
      <c r="L80" s="233"/>
      <c r="M80" s="277"/>
      <c r="N80" s="277"/>
      <c r="O80" s="277"/>
      <c r="P80" s="277"/>
      <c r="Q80" s="277"/>
      <c r="R80" s="277"/>
      <c r="S80" s="277"/>
      <c r="T80" s="277"/>
      <c r="U80" s="278"/>
      <c r="V80" s="103"/>
      <c r="W80" s="84">
        <f t="shared" si="42"/>
        <v>73</v>
      </c>
      <c r="X80" s="84"/>
      <c r="Y80" s="78">
        <f>SUM(E58:E80)</f>
        <v>72</v>
      </c>
      <c r="Z80" s="72" t="str">
        <f t="shared" si="40"/>
        <v/>
      </c>
      <c r="AA80" s="72" t="str">
        <f t="shared" si="41"/>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37"/>
        <v>0</v>
      </c>
      <c r="I81" s="70">
        <f t="shared" si="38"/>
        <v>0</v>
      </c>
      <c r="J81" s="73" t="str">
        <f t="shared" si="39"/>
        <v>--</v>
      </c>
      <c r="K81" s="32"/>
      <c r="L81" s="233"/>
      <c r="M81" s="277"/>
      <c r="N81" s="277"/>
      <c r="O81" s="277"/>
      <c r="P81" s="277"/>
      <c r="Q81" s="277"/>
      <c r="R81" s="277"/>
      <c r="S81" s="277"/>
      <c r="T81" s="277"/>
      <c r="U81" s="278"/>
      <c r="V81" s="103"/>
      <c r="W81" s="84">
        <f t="shared" si="42"/>
        <v>73</v>
      </c>
      <c r="X81" s="84"/>
      <c r="Y81" s="78">
        <f>SUM(E58:E81)</f>
        <v>72</v>
      </c>
      <c r="Z81" s="72" t="str">
        <f t="shared" si="40"/>
        <v/>
      </c>
      <c r="AA81" s="72" t="str">
        <f t="shared" si="41"/>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37"/>
        <v>0</v>
      </c>
      <c r="I82" s="70">
        <f t="shared" si="38"/>
        <v>0</v>
      </c>
      <c r="J82" s="73" t="str">
        <f t="shared" si="39"/>
        <v>--</v>
      </c>
      <c r="K82" s="32"/>
      <c r="L82" s="234"/>
      <c r="M82" s="277"/>
      <c r="N82" s="277"/>
      <c r="O82" s="277"/>
      <c r="P82" s="277"/>
      <c r="Q82" s="277"/>
      <c r="R82" s="277"/>
      <c r="S82" s="277"/>
      <c r="T82" s="277"/>
      <c r="U82" s="278"/>
      <c r="V82" s="103"/>
      <c r="W82" s="72"/>
      <c r="X82" s="72"/>
      <c r="Y82" s="78">
        <f>SUM(E58:E82)</f>
        <v>72</v>
      </c>
      <c r="Z82" s="72" t="str">
        <f t="shared" si="40"/>
        <v/>
      </c>
      <c r="AA82" s="72" t="str">
        <f t="shared" si="41"/>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41"/>
        <v/>
      </c>
      <c r="AB83" s="72"/>
      <c r="AC83" s="72">
        <f>SUM(AC58:AC82)</f>
        <v>25</v>
      </c>
      <c r="AD83" s="72">
        <f>SUM(AD58:AD82)</f>
        <v>24</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41"/>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781</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780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1815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781</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781</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741</v>
      </c>
      <c r="E99" s="32">
        <v>4</v>
      </c>
      <c r="F99" s="32" t="s">
        <v>488</v>
      </c>
      <c r="G99" s="68" t="s">
        <v>277</v>
      </c>
      <c r="H99" s="69">
        <f>IF(I99=0,0,I99-(E99-1))</f>
        <v>825</v>
      </c>
      <c r="I99" s="70">
        <f>IF(E99=0,0,I94)</f>
        <v>828</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43">IF(B99&lt;&gt;"FST",1,0)</f>
        <v>1</v>
      </c>
      <c r="AD99" s="72">
        <f t="shared" ref="AD99:AD123" si="44">IF(C99&lt;&gt;"FST",1,0)</f>
        <v>0</v>
      </c>
      <c r="AE99" s="109" t="str">
        <f t="shared" ref="AE99:AE123" si="45">CONCATENATE(H99,"-",I99)</f>
        <v>825-828</v>
      </c>
      <c r="AF99" s="109" t="str">
        <f t="shared" ref="AF99:AF123" si="46">IF(C99="Field SPL","N","Y")</f>
        <v>Y</v>
      </c>
      <c r="AG99" s="109" t="str">
        <f t="shared" ref="AG99:AG123" si="47">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48">VALUE(IF(C99="FST","0",IF(C99="REV T","1",IF(C99="DBL REV",".5","0"))))</f>
        <v>0</v>
      </c>
      <c r="AN99" s="109">
        <f t="shared" ref="AN99:AN123" si="49">VALUE(IF(C99="FST","0",IF(C99="REV T","0",IF(C99="DBL REV",".5","0"))))</f>
        <v>0</v>
      </c>
      <c r="AO99" s="109" t="str">
        <f t="shared" ref="AO99:AO123" si="50">IF(C99="TPL REV","Y","")</f>
        <v/>
      </c>
      <c r="AQ99" s="109" t="str">
        <f t="shared" ref="AQ99:AQ123" si="51">IF(C99="QD REV","Y","")</f>
        <v/>
      </c>
      <c r="BA99" s="229">
        <f>MOD(E99,12)</f>
        <v>4</v>
      </c>
    </row>
    <row r="100" spans="1:53" ht="15.75" thickBot="1" x14ac:dyDescent="0.3">
      <c r="A100" s="88"/>
      <c r="B100" s="66" t="s">
        <v>279</v>
      </c>
      <c r="C100" s="67" t="s">
        <v>484</v>
      </c>
      <c r="D100" s="102" t="s">
        <v>742</v>
      </c>
      <c r="E100" s="32">
        <v>4</v>
      </c>
      <c r="F100" s="32" t="s">
        <v>488</v>
      </c>
      <c r="G100" s="68" t="s">
        <v>277</v>
      </c>
      <c r="H100" s="69">
        <f t="shared" ref="H100:H123" si="52">IF(E100=0,0,I100-(E100-1))</f>
        <v>821</v>
      </c>
      <c r="I100" s="70">
        <f t="shared" ref="I100:I123" si="53">IF(E100=0,0,H99-1)</f>
        <v>824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43"/>
        <v>1</v>
      </c>
      <c r="AD100" s="72">
        <f t="shared" si="44"/>
        <v>0</v>
      </c>
      <c r="AE100" s="109" t="str">
        <f t="shared" si="45"/>
        <v>821-824</v>
      </c>
      <c r="AF100" s="109" t="str">
        <f t="shared" si="46"/>
        <v>Y</v>
      </c>
      <c r="AG100" s="109" t="str">
        <f t="shared" si="47"/>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48"/>
        <v>0</v>
      </c>
      <c r="AN100" s="109">
        <f t="shared" si="49"/>
        <v>0</v>
      </c>
      <c r="AO100" s="109" t="str">
        <f t="shared" si="50"/>
        <v/>
      </c>
      <c r="AQ100" s="109" t="str">
        <f t="shared" si="51"/>
        <v/>
      </c>
      <c r="BA100" s="229">
        <f>MOD(SUM(E99:E100),12)</f>
        <v>8</v>
      </c>
    </row>
    <row r="101" spans="1:53" ht="15.75" thickBot="1" x14ac:dyDescent="0.3">
      <c r="A101" s="88"/>
      <c r="B101" s="74" t="s">
        <v>280</v>
      </c>
      <c r="C101" s="67" t="s">
        <v>484</v>
      </c>
      <c r="D101" s="102" t="s">
        <v>743</v>
      </c>
      <c r="E101" s="32">
        <v>4</v>
      </c>
      <c r="F101" s="32" t="s">
        <v>488</v>
      </c>
      <c r="G101" s="75" t="s">
        <v>277</v>
      </c>
      <c r="H101" s="69">
        <f t="shared" si="52"/>
        <v>817</v>
      </c>
      <c r="I101" s="70">
        <f t="shared" si="53"/>
        <v>820</v>
      </c>
      <c r="J101" s="73" t="str">
        <f t="shared" ref="J101:J123" si="54">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43"/>
        <v>1</v>
      </c>
      <c r="AD101" s="72">
        <f t="shared" si="44"/>
        <v>0</v>
      </c>
      <c r="AE101" s="109" t="str">
        <f t="shared" si="45"/>
        <v>817-820</v>
      </c>
      <c r="AF101" s="109" t="str">
        <f t="shared" si="46"/>
        <v>Y</v>
      </c>
      <c r="AG101" s="109" t="str">
        <f t="shared" si="47"/>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48"/>
        <v>0</v>
      </c>
      <c r="AN101" s="109">
        <f t="shared" si="49"/>
        <v>0</v>
      </c>
      <c r="AO101" s="109" t="str">
        <f t="shared" si="50"/>
        <v/>
      </c>
      <c r="AQ101" s="109" t="str">
        <f t="shared" si="51"/>
        <v/>
      </c>
      <c r="BA101" s="229">
        <f>MOD(SUM(E99:E102),12)</f>
        <v>0</v>
      </c>
    </row>
    <row r="102" spans="1:53" ht="15.75" thickBot="1" x14ac:dyDescent="0.3">
      <c r="A102" s="88"/>
      <c r="B102" s="66" t="s">
        <v>281</v>
      </c>
      <c r="C102" s="67" t="s">
        <v>494</v>
      </c>
      <c r="D102" s="102"/>
      <c r="E102" s="32">
        <v>12</v>
      </c>
      <c r="F102" s="32"/>
      <c r="G102" s="68" t="s">
        <v>277</v>
      </c>
      <c r="H102" s="69">
        <f t="shared" si="52"/>
        <v>805</v>
      </c>
      <c r="I102" s="70">
        <f t="shared" si="53"/>
        <v>816</v>
      </c>
      <c r="J102" s="73" t="str">
        <f t="shared" si="54"/>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43"/>
        <v>1</v>
      </c>
      <c r="AD102" s="72">
        <f t="shared" si="44"/>
        <v>1</v>
      </c>
      <c r="AE102" s="109" t="str">
        <f t="shared" si="45"/>
        <v>805-816</v>
      </c>
      <c r="AF102" s="109" t="str">
        <f t="shared" si="46"/>
        <v>Y</v>
      </c>
      <c r="AG102" s="109" t="str">
        <f t="shared" si="47"/>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48"/>
        <v>1</v>
      </c>
      <c r="AN102" s="109">
        <f t="shared" si="49"/>
        <v>0</v>
      </c>
      <c r="AO102" s="109" t="str">
        <f t="shared" si="50"/>
        <v/>
      </c>
      <c r="AQ102" s="109" t="str">
        <f t="shared" si="51"/>
        <v/>
      </c>
      <c r="BA102" s="229">
        <f>MOD(SUM(E99:E103),12)</f>
        <v>0</v>
      </c>
    </row>
    <row r="103" spans="1:53" ht="15.75" thickBot="1" x14ac:dyDescent="0.3">
      <c r="A103" s="88"/>
      <c r="B103" s="66" t="s">
        <v>282</v>
      </c>
      <c r="C103" s="67" t="s">
        <v>499</v>
      </c>
      <c r="D103" s="102"/>
      <c r="E103" s="32">
        <v>12</v>
      </c>
      <c r="F103" s="32"/>
      <c r="G103" s="68" t="s">
        <v>277</v>
      </c>
      <c r="H103" s="69">
        <f t="shared" si="52"/>
        <v>793</v>
      </c>
      <c r="I103" s="70">
        <f t="shared" si="53"/>
        <v>804</v>
      </c>
      <c r="J103" s="73" t="str">
        <f t="shared" si="54"/>
        <v>--</v>
      </c>
      <c r="K103" s="32"/>
      <c r="L103" s="233"/>
      <c r="M103" s="277" t="s">
        <v>407</v>
      </c>
      <c r="N103" s="277"/>
      <c r="O103" s="277"/>
      <c r="P103" s="277"/>
      <c r="Q103" s="277"/>
      <c r="R103" s="277"/>
      <c r="S103" s="277"/>
      <c r="T103" s="277"/>
      <c r="U103" s="278"/>
      <c r="V103" s="103"/>
      <c r="W103" s="72"/>
      <c r="X103" s="72"/>
      <c r="Y103" s="72"/>
      <c r="Z103" s="45">
        <v>13</v>
      </c>
      <c r="AA103" s="77">
        <f t="shared" ref="AA103:AA108" si="55">AB102+1</f>
        <v>145</v>
      </c>
      <c r="AB103" s="77">
        <f t="shared" ref="AB103:AB108" si="56">AB102+12</f>
        <v>156</v>
      </c>
      <c r="AC103" s="72">
        <f t="shared" si="43"/>
        <v>1</v>
      </c>
      <c r="AD103" s="72">
        <f t="shared" si="44"/>
        <v>1</v>
      </c>
      <c r="AE103" s="109" t="str">
        <f t="shared" si="45"/>
        <v>793-804</v>
      </c>
      <c r="AF103" s="109" t="str">
        <f t="shared" si="46"/>
        <v>Y</v>
      </c>
      <c r="AG103" s="109" t="str">
        <f t="shared" si="47"/>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48"/>
        <v>0.5</v>
      </c>
      <c r="AN103" s="109">
        <f t="shared" si="49"/>
        <v>0.5</v>
      </c>
      <c r="AO103" s="109" t="str">
        <f t="shared" si="50"/>
        <v/>
      </c>
      <c r="AQ103" s="109" t="str">
        <f t="shared" si="51"/>
        <v/>
      </c>
      <c r="BA103" s="229">
        <f>MOD(SUM(E99:E104),12)</f>
        <v>0</v>
      </c>
    </row>
    <row r="104" spans="1:53" ht="15.75" thickBot="1" x14ac:dyDescent="0.3">
      <c r="A104" s="88"/>
      <c r="B104" s="66" t="s">
        <v>283</v>
      </c>
      <c r="C104" s="67" t="s">
        <v>499</v>
      </c>
      <c r="D104" s="102"/>
      <c r="E104" s="32">
        <v>12</v>
      </c>
      <c r="F104" s="32"/>
      <c r="G104" s="68" t="s">
        <v>277</v>
      </c>
      <c r="H104" s="69">
        <f t="shared" si="52"/>
        <v>781</v>
      </c>
      <c r="I104" s="70">
        <f t="shared" si="53"/>
        <v>792</v>
      </c>
      <c r="J104" s="73" t="str">
        <f t="shared" si="54"/>
        <v>--</v>
      </c>
      <c r="K104" s="32"/>
      <c r="L104" s="233"/>
      <c r="M104" s="277" t="s">
        <v>407</v>
      </c>
      <c r="N104" s="277"/>
      <c r="O104" s="277"/>
      <c r="P104" s="277"/>
      <c r="Q104" s="277"/>
      <c r="R104" s="277"/>
      <c r="S104" s="277"/>
      <c r="T104" s="277"/>
      <c r="U104" s="278"/>
      <c r="V104" s="103"/>
      <c r="W104" s="72"/>
      <c r="X104" s="72"/>
      <c r="Y104" s="72"/>
      <c r="Z104" s="45">
        <v>14</v>
      </c>
      <c r="AA104" s="77">
        <f t="shared" si="55"/>
        <v>157</v>
      </c>
      <c r="AB104" s="77">
        <f t="shared" si="56"/>
        <v>168</v>
      </c>
      <c r="AC104" s="72">
        <f t="shared" si="43"/>
        <v>1</v>
      </c>
      <c r="AD104" s="72">
        <f t="shared" si="44"/>
        <v>1</v>
      </c>
      <c r="AE104" s="109" t="str">
        <f t="shared" si="45"/>
        <v>781-792</v>
      </c>
      <c r="AF104" s="109" t="str">
        <f t="shared" si="46"/>
        <v>Y</v>
      </c>
      <c r="AG104" s="109" t="str">
        <f t="shared" si="47"/>
        <v>B</v>
      </c>
      <c r="AM104" s="109">
        <f t="shared" si="48"/>
        <v>0.5</v>
      </c>
      <c r="AN104" s="109">
        <f t="shared" si="49"/>
        <v>0.5</v>
      </c>
      <c r="AO104" s="109" t="str">
        <f t="shared" si="50"/>
        <v/>
      </c>
      <c r="AQ104" s="109" t="str">
        <f t="shared" si="51"/>
        <v/>
      </c>
      <c r="BA104" s="229">
        <f>MOD(SUM(E99:E105),12)</f>
        <v>0</v>
      </c>
    </row>
    <row r="105" spans="1:53" ht="15.75" thickBot="1" x14ac:dyDescent="0.3">
      <c r="A105" s="88"/>
      <c r="B105" s="66" t="s">
        <v>284</v>
      </c>
      <c r="C105" s="67"/>
      <c r="D105" s="102"/>
      <c r="E105" s="32"/>
      <c r="F105" s="32"/>
      <c r="G105" s="68" t="s">
        <v>277</v>
      </c>
      <c r="H105" s="69">
        <f t="shared" si="52"/>
        <v>0</v>
      </c>
      <c r="I105" s="70">
        <f t="shared" si="53"/>
        <v>0</v>
      </c>
      <c r="J105" s="73" t="str">
        <f t="shared" si="54"/>
        <v>--</v>
      </c>
      <c r="K105" s="32"/>
      <c r="L105" s="233"/>
      <c r="M105" s="277"/>
      <c r="N105" s="277"/>
      <c r="O105" s="277"/>
      <c r="P105" s="277"/>
      <c r="Q105" s="277"/>
      <c r="R105" s="277"/>
      <c r="S105" s="277"/>
      <c r="T105" s="277"/>
      <c r="U105" s="278"/>
      <c r="V105" s="103"/>
      <c r="W105" s="72"/>
      <c r="X105" s="72"/>
      <c r="Y105" s="72"/>
      <c r="Z105" s="45">
        <v>15</v>
      </c>
      <c r="AA105" s="77">
        <f t="shared" si="55"/>
        <v>169</v>
      </c>
      <c r="AB105" s="77">
        <f t="shared" si="56"/>
        <v>180</v>
      </c>
      <c r="AC105" s="72">
        <f t="shared" si="43"/>
        <v>1</v>
      </c>
      <c r="AD105" s="72">
        <f t="shared" si="44"/>
        <v>1</v>
      </c>
      <c r="AE105" s="109" t="str">
        <f t="shared" si="45"/>
        <v>0-0</v>
      </c>
      <c r="AF105" s="109" t="str">
        <f t="shared" si="46"/>
        <v>Y</v>
      </c>
      <c r="AG105" s="109" t="str">
        <f t="shared" si="47"/>
        <v>B</v>
      </c>
      <c r="AM105" s="109">
        <f t="shared" si="48"/>
        <v>0</v>
      </c>
      <c r="AN105" s="109">
        <f t="shared" si="49"/>
        <v>0</v>
      </c>
      <c r="AO105" s="109" t="str">
        <f t="shared" si="50"/>
        <v/>
      </c>
      <c r="AQ105" s="109" t="str">
        <f t="shared" si="51"/>
        <v/>
      </c>
      <c r="BA105" s="229">
        <f>MOD(SUM(E99:E106),12)</f>
        <v>0</v>
      </c>
    </row>
    <row r="106" spans="1:53" ht="15.75" thickBot="1" x14ac:dyDescent="0.3">
      <c r="A106" s="88"/>
      <c r="B106" s="66" t="s">
        <v>285</v>
      </c>
      <c r="C106" s="67"/>
      <c r="D106" s="102"/>
      <c r="E106" s="32"/>
      <c r="F106" s="32"/>
      <c r="G106" s="68" t="s">
        <v>277</v>
      </c>
      <c r="H106" s="69">
        <f t="shared" si="52"/>
        <v>0</v>
      </c>
      <c r="I106" s="70">
        <f t="shared" si="53"/>
        <v>0</v>
      </c>
      <c r="J106" s="73" t="str">
        <f t="shared" si="54"/>
        <v>--</v>
      </c>
      <c r="K106" s="32"/>
      <c r="L106" s="233"/>
      <c r="M106" s="277"/>
      <c r="N106" s="277"/>
      <c r="O106" s="277"/>
      <c r="P106" s="277"/>
      <c r="Q106" s="277"/>
      <c r="R106" s="277"/>
      <c r="S106" s="277"/>
      <c r="T106" s="277"/>
      <c r="U106" s="278"/>
      <c r="V106" s="103"/>
      <c r="W106" s="72"/>
      <c r="X106" s="72"/>
      <c r="Y106" s="72"/>
      <c r="Z106" s="45">
        <f>Z105+1</f>
        <v>16</v>
      </c>
      <c r="AA106" s="77">
        <f t="shared" si="55"/>
        <v>181</v>
      </c>
      <c r="AB106" s="77">
        <f t="shared" si="56"/>
        <v>192</v>
      </c>
      <c r="AC106" s="72">
        <f t="shared" si="43"/>
        <v>1</v>
      </c>
      <c r="AD106" s="72">
        <f t="shared" si="44"/>
        <v>1</v>
      </c>
      <c r="AE106" s="109" t="str">
        <f t="shared" si="45"/>
        <v>0-0</v>
      </c>
      <c r="AF106" s="109" t="str">
        <f t="shared" si="46"/>
        <v>Y</v>
      </c>
      <c r="AG106" s="109" t="str">
        <f t="shared" si="47"/>
        <v>B</v>
      </c>
      <c r="AM106" s="109">
        <f t="shared" si="48"/>
        <v>0</v>
      </c>
      <c r="AN106" s="109">
        <f t="shared" si="49"/>
        <v>0</v>
      </c>
      <c r="AO106" s="109" t="str">
        <f t="shared" si="50"/>
        <v/>
      </c>
      <c r="AQ106" s="109" t="str">
        <f t="shared" si="51"/>
        <v/>
      </c>
      <c r="BA106" s="229">
        <f>MOD(SUM(E99:E107),12)</f>
        <v>0</v>
      </c>
    </row>
    <row r="107" spans="1:53" ht="15.75" thickBot="1" x14ac:dyDescent="0.3">
      <c r="A107" s="88"/>
      <c r="B107" s="66" t="s">
        <v>286</v>
      </c>
      <c r="C107" s="67"/>
      <c r="D107" s="102"/>
      <c r="E107" s="32"/>
      <c r="F107" s="32"/>
      <c r="G107" s="68" t="s">
        <v>277</v>
      </c>
      <c r="H107" s="69">
        <f t="shared" si="52"/>
        <v>0</v>
      </c>
      <c r="I107" s="70">
        <f t="shared" si="53"/>
        <v>0</v>
      </c>
      <c r="J107" s="73" t="str">
        <f t="shared" si="54"/>
        <v>--</v>
      </c>
      <c r="K107" s="32"/>
      <c r="L107" s="233"/>
      <c r="M107" s="277"/>
      <c r="N107" s="277"/>
      <c r="O107" s="277"/>
      <c r="P107" s="277"/>
      <c r="Q107" s="277"/>
      <c r="R107" s="277"/>
      <c r="S107" s="277"/>
      <c r="T107" s="277"/>
      <c r="U107" s="278"/>
      <c r="V107" s="103"/>
      <c r="W107" s="72"/>
      <c r="X107" s="72"/>
      <c r="Y107" s="72"/>
      <c r="Z107" s="45">
        <f>Z106+1</f>
        <v>17</v>
      </c>
      <c r="AA107" s="77">
        <f t="shared" si="55"/>
        <v>193</v>
      </c>
      <c r="AB107" s="77">
        <f t="shared" si="56"/>
        <v>204</v>
      </c>
      <c r="AC107" s="72">
        <f t="shared" si="43"/>
        <v>1</v>
      </c>
      <c r="AD107" s="72">
        <f t="shared" si="44"/>
        <v>1</v>
      </c>
      <c r="AE107" s="109" t="str">
        <f t="shared" si="45"/>
        <v>0-0</v>
      </c>
      <c r="AF107" s="109" t="str">
        <f t="shared" si="46"/>
        <v>Y</v>
      </c>
      <c r="AG107" s="109" t="str">
        <f t="shared" si="47"/>
        <v>B</v>
      </c>
      <c r="AM107" s="109">
        <f t="shared" si="48"/>
        <v>0</v>
      </c>
      <c r="AN107" s="109">
        <f t="shared" si="49"/>
        <v>0</v>
      </c>
      <c r="AO107" s="109" t="str">
        <f t="shared" si="50"/>
        <v/>
      </c>
      <c r="AQ107" s="109" t="str">
        <f t="shared" si="51"/>
        <v/>
      </c>
      <c r="BA107" s="229">
        <f>MOD(SUM(E99:E108),12)</f>
        <v>0</v>
      </c>
    </row>
    <row r="108" spans="1:53" ht="15.75" thickBot="1" x14ac:dyDescent="0.3">
      <c r="A108" s="88"/>
      <c r="B108" s="66" t="s">
        <v>287</v>
      </c>
      <c r="C108" s="67"/>
      <c r="D108" s="102"/>
      <c r="E108" s="32"/>
      <c r="F108" s="32"/>
      <c r="G108" s="68" t="s">
        <v>277</v>
      </c>
      <c r="H108" s="69">
        <f t="shared" si="52"/>
        <v>0</v>
      </c>
      <c r="I108" s="70">
        <f t="shared" si="53"/>
        <v>0</v>
      </c>
      <c r="J108" s="73" t="str">
        <f t="shared" si="54"/>
        <v>--</v>
      </c>
      <c r="K108" s="32"/>
      <c r="L108" s="233"/>
      <c r="M108" s="277"/>
      <c r="N108" s="277"/>
      <c r="O108" s="277"/>
      <c r="P108" s="277"/>
      <c r="Q108" s="277"/>
      <c r="R108" s="277"/>
      <c r="S108" s="277"/>
      <c r="T108" s="277"/>
      <c r="U108" s="278"/>
      <c r="V108" s="103"/>
      <c r="W108" s="72"/>
      <c r="X108" s="72"/>
      <c r="Y108" s="72"/>
      <c r="Z108" s="45">
        <f>Z107+1</f>
        <v>18</v>
      </c>
      <c r="AA108" s="77">
        <f t="shared" si="55"/>
        <v>205</v>
      </c>
      <c r="AB108" s="77">
        <f t="shared" si="56"/>
        <v>216</v>
      </c>
      <c r="AC108" s="72">
        <f t="shared" si="43"/>
        <v>1</v>
      </c>
      <c r="AD108" s="72">
        <f t="shared" si="44"/>
        <v>1</v>
      </c>
      <c r="AE108" s="109" t="str">
        <f t="shared" si="45"/>
        <v>0-0</v>
      </c>
      <c r="AF108" s="109" t="str">
        <f t="shared" si="46"/>
        <v>Y</v>
      </c>
      <c r="AG108" s="109" t="str">
        <f t="shared" si="47"/>
        <v>B</v>
      </c>
      <c r="AM108" s="109">
        <f t="shared" si="48"/>
        <v>0</v>
      </c>
      <c r="AN108" s="109">
        <f t="shared" si="49"/>
        <v>0</v>
      </c>
      <c r="AO108" s="109" t="str">
        <f t="shared" si="50"/>
        <v/>
      </c>
      <c r="AQ108" s="109" t="str">
        <f t="shared" si="51"/>
        <v/>
      </c>
      <c r="BA108" s="229">
        <f>MOD(SUM(E99:E109),12)</f>
        <v>0</v>
      </c>
    </row>
    <row r="109" spans="1:53" ht="15.75" thickBot="1" x14ac:dyDescent="0.3">
      <c r="A109" s="88"/>
      <c r="B109" s="66" t="s">
        <v>288</v>
      </c>
      <c r="C109" s="67"/>
      <c r="D109" s="102"/>
      <c r="E109" s="32"/>
      <c r="F109" s="32"/>
      <c r="G109" s="68" t="s">
        <v>277</v>
      </c>
      <c r="H109" s="69">
        <f t="shared" si="52"/>
        <v>0</v>
      </c>
      <c r="I109" s="70">
        <f t="shared" si="53"/>
        <v>0</v>
      </c>
      <c r="J109" s="73" t="str">
        <f t="shared" si="54"/>
        <v>--</v>
      </c>
      <c r="K109" s="32"/>
      <c r="L109" s="233"/>
      <c r="M109" s="277"/>
      <c r="N109" s="277"/>
      <c r="O109" s="277"/>
      <c r="P109" s="277"/>
      <c r="Q109" s="277"/>
      <c r="R109" s="277"/>
      <c r="S109" s="277"/>
      <c r="T109" s="277"/>
      <c r="U109" s="278"/>
      <c r="V109" s="103"/>
      <c r="W109" s="84"/>
      <c r="X109" s="84"/>
      <c r="Y109" s="72"/>
      <c r="Z109" s="72"/>
      <c r="AA109" s="72"/>
      <c r="AB109" s="72"/>
      <c r="AC109" s="72">
        <f t="shared" si="43"/>
        <v>1</v>
      </c>
      <c r="AD109" s="72">
        <f t="shared" si="44"/>
        <v>1</v>
      </c>
      <c r="AE109" s="109" t="str">
        <f t="shared" si="45"/>
        <v>0-0</v>
      </c>
      <c r="AF109" s="109" t="str">
        <f t="shared" si="46"/>
        <v>Y</v>
      </c>
      <c r="AG109" s="109" t="str">
        <f t="shared" si="47"/>
        <v>B</v>
      </c>
      <c r="AM109" s="109">
        <f t="shared" si="48"/>
        <v>0</v>
      </c>
      <c r="AN109" s="109">
        <f t="shared" si="49"/>
        <v>0</v>
      </c>
      <c r="AO109" s="109" t="str">
        <f t="shared" si="50"/>
        <v/>
      </c>
      <c r="AQ109" s="109" t="str">
        <f t="shared" si="51"/>
        <v/>
      </c>
      <c r="BA109" s="229">
        <f>MOD(SUM(E99:E110),12)</f>
        <v>0</v>
      </c>
    </row>
    <row r="110" spans="1:53" ht="15.75" thickBot="1" x14ac:dyDescent="0.3">
      <c r="A110" s="88"/>
      <c r="B110" s="66" t="s">
        <v>289</v>
      </c>
      <c r="C110" s="67"/>
      <c r="D110" s="102"/>
      <c r="E110" s="32"/>
      <c r="F110" s="32"/>
      <c r="G110" s="68" t="s">
        <v>277</v>
      </c>
      <c r="H110" s="69">
        <f t="shared" si="52"/>
        <v>0</v>
      </c>
      <c r="I110" s="70">
        <f t="shared" si="53"/>
        <v>0</v>
      </c>
      <c r="J110" s="73" t="str">
        <f t="shared" si="54"/>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43"/>
        <v>1</v>
      </c>
      <c r="AD110" s="72">
        <f t="shared" si="44"/>
        <v>1</v>
      </c>
      <c r="AE110" s="109" t="str">
        <f t="shared" si="45"/>
        <v>0-0</v>
      </c>
      <c r="AF110" s="109" t="str">
        <f t="shared" si="46"/>
        <v>Y</v>
      </c>
      <c r="AG110" s="109" t="str">
        <f t="shared" si="47"/>
        <v>B</v>
      </c>
      <c r="AM110" s="109">
        <f t="shared" si="48"/>
        <v>0</v>
      </c>
      <c r="AN110" s="109">
        <f t="shared" si="49"/>
        <v>0</v>
      </c>
      <c r="AO110" s="109" t="str">
        <f t="shared" si="50"/>
        <v/>
      </c>
      <c r="AQ110" s="109" t="str">
        <f t="shared" si="51"/>
        <v/>
      </c>
      <c r="BA110" s="229">
        <f>MOD(SUM(E99:E111),12)</f>
        <v>0</v>
      </c>
    </row>
    <row r="111" spans="1:53" ht="15.75" thickBot="1" x14ac:dyDescent="0.3">
      <c r="A111" s="88"/>
      <c r="B111" s="66" t="s">
        <v>290</v>
      </c>
      <c r="C111" s="67"/>
      <c r="D111" s="102"/>
      <c r="E111" s="32"/>
      <c r="F111" s="32"/>
      <c r="G111" s="68" t="s">
        <v>277</v>
      </c>
      <c r="H111" s="69">
        <f t="shared" si="52"/>
        <v>0</v>
      </c>
      <c r="I111" s="70">
        <f t="shared" si="53"/>
        <v>0</v>
      </c>
      <c r="J111" s="73" t="str">
        <f t="shared" si="54"/>
        <v>--</v>
      </c>
      <c r="K111" s="32"/>
      <c r="L111" s="233"/>
      <c r="M111" s="277"/>
      <c r="N111" s="277"/>
      <c r="O111" s="277"/>
      <c r="P111" s="277"/>
      <c r="Q111" s="277"/>
      <c r="R111" s="277"/>
      <c r="S111" s="277"/>
      <c r="T111" s="277"/>
      <c r="U111" s="278"/>
      <c r="V111" s="103"/>
      <c r="W111" s="84">
        <f>Y111+1</f>
        <v>49</v>
      </c>
      <c r="X111" s="84"/>
      <c r="Y111" s="78">
        <f>SUM(E99:E111)</f>
        <v>48</v>
      </c>
      <c r="Z111" s="72" t="str">
        <f t="shared" ref="Z111:Z123" si="57">IF(OR(AND(E$8=216,C110="DBL REV",C111="DBL REV",Y110&lt;=144,Y111&gt;144),AND(E$8=216,C110="TPL REV",C111="TPL REV",Y110&lt;=144,Y111&gt;144),AND(E$8=216,C110="QD REV",C111="QD REV",Y110&lt;=144,Y111&gt;144)),"ERROR","")</f>
        <v/>
      </c>
      <c r="AA111" s="72"/>
      <c r="AB111" s="72"/>
      <c r="AC111" s="72">
        <f t="shared" si="43"/>
        <v>1</v>
      </c>
      <c r="AD111" s="72">
        <f t="shared" si="44"/>
        <v>1</v>
      </c>
      <c r="AE111" s="109" t="str">
        <f t="shared" si="45"/>
        <v>0-0</v>
      </c>
      <c r="AF111" s="109" t="str">
        <f t="shared" si="46"/>
        <v>Y</v>
      </c>
      <c r="AG111" s="109" t="str">
        <f t="shared" si="47"/>
        <v>B</v>
      </c>
      <c r="AM111" s="109">
        <f t="shared" si="48"/>
        <v>0</v>
      </c>
      <c r="AN111" s="109">
        <f t="shared" si="49"/>
        <v>0</v>
      </c>
      <c r="AO111" s="109" t="str">
        <f t="shared" si="50"/>
        <v/>
      </c>
      <c r="AQ111" s="109" t="str">
        <f t="shared" si="51"/>
        <v/>
      </c>
      <c r="BA111" s="229">
        <f>MOD(SUM(E99:E112),12)</f>
        <v>0</v>
      </c>
    </row>
    <row r="112" spans="1:53" ht="15.75" thickBot="1" x14ac:dyDescent="0.3">
      <c r="A112" s="88"/>
      <c r="B112" s="66" t="s">
        <v>291</v>
      </c>
      <c r="C112" s="67"/>
      <c r="D112" s="102"/>
      <c r="E112" s="32"/>
      <c r="F112" s="32"/>
      <c r="G112" s="68" t="s">
        <v>277</v>
      </c>
      <c r="H112" s="69">
        <f t="shared" si="52"/>
        <v>0</v>
      </c>
      <c r="I112" s="70">
        <f t="shared" si="53"/>
        <v>0</v>
      </c>
      <c r="J112" s="73" t="str">
        <f t="shared" si="54"/>
        <v>--</v>
      </c>
      <c r="K112" s="32"/>
      <c r="L112" s="233"/>
      <c r="M112" s="277"/>
      <c r="N112" s="277"/>
      <c r="O112" s="277"/>
      <c r="P112" s="277"/>
      <c r="Q112" s="277"/>
      <c r="R112" s="277"/>
      <c r="S112" s="277"/>
      <c r="T112" s="277"/>
      <c r="U112" s="278"/>
      <c r="V112" s="103"/>
      <c r="W112" s="84">
        <f>Y112+1</f>
        <v>49</v>
      </c>
      <c r="X112" s="84"/>
      <c r="Y112" s="78">
        <f>SUM(E99:E112)</f>
        <v>48</v>
      </c>
      <c r="Z112" s="72" t="str">
        <f t="shared" si="57"/>
        <v/>
      </c>
      <c r="AA112" s="72"/>
      <c r="AB112" s="72"/>
      <c r="AC112" s="72">
        <f t="shared" si="43"/>
        <v>1</v>
      </c>
      <c r="AD112" s="72">
        <f t="shared" si="44"/>
        <v>1</v>
      </c>
      <c r="AE112" s="109" t="str">
        <f t="shared" si="45"/>
        <v>0-0</v>
      </c>
      <c r="AF112" s="109" t="str">
        <f t="shared" si="46"/>
        <v>Y</v>
      </c>
      <c r="AG112" s="109" t="str">
        <f t="shared" si="47"/>
        <v>B</v>
      </c>
      <c r="AM112" s="109">
        <f t="shared" si="48"/>
        <v>0</v>
      </c>
      <c r="AN112" s="109">
        <f t="shared" si="49"/>
        <v>0</v>
      </c>
      <c r="AO112" s="109" t="str">
        <f t="shared" si="50"/>
        <v/>
      </c>
      <c r="AQ112" s="109" t="str">
        <f t="shared" si="51"/>
        <v/>
      </c>
      <c r="BA112" s="229">
        <f>MOD(SUM(E99:E113),12)</f>
        <v>0</v>
      </c>
    </row>
    <row r="113" spans="1:53" ht="15.75" thickBot="1" x14ac:dyDescent="0.3">
      <c r="A113" s="88"/>
      <c r="B113" s="66" t="s">
        <v>292</v>
      </c>
      <c r="C113" s="67"/>
      <c r="D113" s="102"/>
      <c r="E113" s="32"/>
      <c r="F113" s="32"/>
      <c r="G113" s="68" t="s">
        <v>277</v>
      </c>
      <c r="H113" s="69">
        <f t="shared" si="52"/>
        <v>0</v>
      </c>
      <c r="I113" s="70">
        <f t="shared" si="53"/>
        <v>0</v>
      </c>
      <c r="J113" s="73" t="str">
        <f t="shared" si="54"/>
        <v>--</v>
      </c>
      <c r="K113" s="32"/>
      <c r="L113" s="233"/>
      <c r="M113" s="277"/>
      <c r="N113" s="277"/>
      <c r="O113" s="277"/>
      <c r="P113" s="277"/>
      <c r="Q113" s="277"/>
      <c r="R113" s="277"/>
      <c r="S113" s="277"/>
      <c r="T113" s="277"/>
      <c r="U113" s="278"/>
      <c r="V113" s="103"/>
      <c r="W113" s="84">
        <f>Y113+1</f>
        <v>49</v>
      </c>
      <c r="X113" s="84"/>
      <c r="Y113" s="78">
        <f>SUM(E99:E113)</f>
        <v>48</v>
      </c>
      <c r="Z113" s="72" t="str">
        <f t="shared" si="57"/>
        <v/>
      </c>
      <c r="AA113" s="72" t="str">
        <f t="shared" ref="AA113:AA125" si="58">IF(AND(C111&lt;&gt;"Field SPL",W110&lt;=144,Y111&gt;144),"ERROR","")</f>
        <v/>
      </c>
      <c r="AB113" s="72"/>
      <c r="AC113" s="72">
        <f t="shared" si="43"/>
        <v>1</v>
      </c>
      <c r="AD113" s="72">
        <f t="shared" si="44"/>
        <v>1</v>
      </c>
      <c r="AE113" s="109" t="str">
        <f t="shared" si="45"/>
        <v>0-0</v>
      </c>
      <c r="AF113" s="109" t="str">
        <f t="shared" si="46"/>
        <v>Y</v>
      </c>
      <c r="AG113" s="109" t="str">
        <f t="shared" si="47"/>
        <v>B</v>
      </c>
      <c r="AM113" s="109">
        <f t="shared" si="48"/>
        <v>0</v>
      </c>
      <c r="AN113" s="109">
        <f t="shared" si="49"/>
        <v>0</v>
      </c>
      <c r="AO113" s="109" t="str">
        <f t="shared" si="50"/>
        <v/>
      </c>
      <c r="AQ113" s="109" t="str">
        <f t="shared" si="51"/>
        <v/>
      </c>
      <c r="BA113" s="229">
        <f>MOD(SUM(E99:E114),12)</f>
        <v>0</v>
      </c>
    </row>
    <row r="114" spans="1:53" ht="15.75" thickBot="1" x14ac:dyDescent="0.3">
      <c r="A114" s="88"/>
      <c r="B114" s="66" t="s">
        <v>293</v>
      </c>
      <c r="C114" s="67"/>
      <c r="D114" s="102"/>
      <c r="E114" s="32"/>
      <c r="F114" s="32"/>
      <c r="G114" s="68" t="s">
        <v>277</v>
      </c>
      <c r="H114" s="69">
        <f t="shared" si="52"/>
        <v>0</v>
      </c>
      <c r="I114" s="70">
        <f t="shared" si="53"/>
        <v>0</v>
      </c>
      <c r="J114" s="73" t="str">
        <f t="shared" si="54"/>
        <v>--</v>
      </c>
      <c r="K114" s="32"/>
      <c r="L114" s="233"/>
      <c r="M114" s="277"/>
      <c r="N114" s="277"/>
      <c r="O114" s="277"/>
      <c r="P114" s="277"/>
      <c r="Q114" s="277"/>
      <c r="R114" s="277"/>
      <c r="S114" s="277"/>
      <c r="T114" s="277"/>
      <c r="U114" s="278"/>
      <c r="V114" s="103"/>
      <c r="W114" s="84">
        <f t="shared" ref="W114:W122" si="59">Y114+1</f>
        <v>49</v>
      </c>
      <c r="X114" s="84"/>
      <c r="Y114" s="78">
        <f>SUM(E99:E114)</f>
        <v>48</v>
      </c>
      <c r="Z114" s="72" t="str">
        <f t="shared" si="57"/>
        <v/>
      </c>
      <c r="AA114" s="72" t="str">
        <f t="shared" si="58"/>
        <v/>
      </c>
      <c r="AB114" s="72"/>
      <c r="AC114" s="72">
        <f t="shared" si="43"/>
        <v>1</v>
      </c>
      <c r="AD114" s="72">
        <f t="shared" si="44"/>
        <v>1</v>
      </c>
      <c r="AE114" s="109" t="str">
        <f t="shared" si="45"/>
        <v>0-0</v>
      </c>
      <c r="AF114" s="109" t="str">
        <f t="shared" si="46"/>
        <v>Y</v>
      </c>
      <c r="AG114" s="109" t="str">
        <f t="shared" si="47"/>
        <v>B</v>
      </c>
      <c r="AM114" s="109">
        <f t="shared" si="48"/>
        <v>0</v>
      </c>
      <c r="AN114" s="109">
        <f t="shared" si="49"/>
        <v>0</v>
      </c>
      <c r="AO114" s="109" t="str">
        <f t="shared" si="50"/>
        <v/>
      </c>
      <c r="AQ114" s="109" t="str">
        <f t="shared" si="51"/>
        <v/>
      </c>
      <c r="BA114" s="229">
        <f>MOD(SUM(E99:E115),12)</f>
        <v>0</v>
      </c>
    </row>
    <row r="115" spans="1:53" ht="15.75" thickBot="1" x14ac:dyDescent="0.3">
      <c r="A115" s="88"/>
      <c r="B115" s="66" t="s">
        <v>294</v>
      </c>
      <c r="C115" s="67"/>
      <c r="D115" s="102"/>
      <c r="E115" s="32"/>
      <c r="F115" s="32"/>
      <c r="G115" s="68" t="s">
        <v>277</v>
      </c>
      <c r="H115" s="69">
        <f t="shared" si="52"/>
        <v>0</v>
      </c>
      <c r="I115" s="70">
        <f t="shared" si="53"/>
        <v>0</v>
      </c>
      <c r="J115" s="73" t="str">
        <f t="shared" si="54"/>
        <v>--</v>
      </c>
      <c r="K115" s="32"/>
      <c r="L115" s="233"/>
      <c r="M115" s="277"/>
      <c r="N115" s="277"/>
      <c r="O115" s="277"/>
      <c r="P115" s="277"/>
      <c r="Q115" s="277"/>
      <c r="R115" s="277"/>
      <c r="S115" s="277"/>
      <c r="T115" s="277"/>
      <c r="U115" s="278"/>
      <c r="V115" s="103"/>
      <c r="W115" s="84">
        <f t="shared" si="59"/>
        <v>49</v>
      </c>
      <c r="X115" s="84"/>
      <c r="Y115" s="78">
        <f>SUM(E99:E115)</f>
        <v>48</v>
      </c>
      <c r="Z115" s="72" t="str">
        <f t="shared" si="57"/>
        <v/>
      </c>
      <c r="AA115" s="72" t="str">
        <f t="shared" si="58"/>
        <v/>
      </c>
      <c r="AB115" s="72"/>
      <c r="AC115" s="72">
        <f t="shared" si="43"/>
        <v>1</v>
      </c>
      <c r="AD115" s="72">
        <f t="shared" si="44"/>
        <v>1</v>
      </c>
      <c r="AE115" s="109" t="str">
        <f t="shared" si="45"/>
        <v>0-0</v>
      </c>
      <c r="AF115" s="109" t="str">
        <f t="shared" si="46"/>
        <v>Y</v>
      </c>
      <c r="AG115" s="109" t="str">
        <f t="shared" si="47"/>
        <v>B</v>
      </c>
      <c r="AM115" s="109">
        <f t="shared" si="48"/>
        <v>0</v>
      </c>
      <c r="AN115" s="109">
        <f t="shared" si="49"/>
        <v>0</v>
      </c>
      <c r="AO115" s="109" t="str">
        <f t="shared" si="50"/>
        <v/>
      </c>
      <c r="AQ115" s="109" t="str">
        <f t="shared" si="51"/>
        <v/>
      </c>
      <c r="BA115" s="229">
        <f>MOD(SUM(E99:E116),12)</f>
        <v>0</v>
      </c>
    </row>
    <row r="116" spans="1:53" ht="15.75" thickBot="1" x14ac:dyDescent="0.3">
      <c r="A116" s="88"/>
      <c r="B116" s="66" t="s">
        <v>295</v>
      </c>
      <c r="C116" s="67"/>
      <c r="D116" s="102"/>
      <c r="E116" s="32"/>
      <c r="F116" s="32"/>
      <c r="G116" s="68" t="s">
        <v>277</v>
      </c>
      <c r="H116" s="69">
        <f t="shared" si="52"/>
        <v>0</v>
      </c>
      <c r="I116" s="70">
        <f t="shared" si="53"/>
        <v>0</v>
      </c>
      <c r="J116" s="73" t="str">
        <f t="shared" si="54"/>
        <v>--</v>
      </c>
      <c r="K116" s="32"/>
      <c r="L116" s="233"/>
      <c r="M116" s="277"/>
      <c r="N116" s="277"/>
      <c r="O116" s="277"/>
      <c r="P116" s="277"/>
      <c r="Q116" s="277"/>
      <c r="R116" s="277"/>
      <c r="S116" s="277"/>
      <c r="T116" s="277"/>
      <c r="U116" s="278"/>
      <c r="V116" s="103"/>
      <c r="W116" s="84">
        <f t="shared" si="59"/>
        <v>49</v>
      </c>
      <c r="X116" s="84"/>
      <c r="Y116" s="78">
        <f>SUM(E99:E116)</f>
        <v>48</v>
      </c>
      <c r="Z116" s="72" t="str">
        <f t="shared" si="57"/>
        <v/>
      </c>
      <c r="AA116" s="72" t="str">
        <f t="shared" si="58"/>
        <v/>
      </c>
      <c r="AB116" s="72"/>
      <c r="AC116" s="72">
        <f t="shared" si="43"/>
        <v>1</v>
      </c>
      <c r="AD116" s="72">
        <f t="shared" si="44"/>
        <v>1</v>
      </c>
      <c r="AE116" s="109" t="str">
        <f t="shared" si="45"/>
        <v>0-0</v>
      </c>
      <c r="AF116" s="109" t="str">
        <f t="shared" si="46"/>
        <v>Y</v>
      </c>
      <c r="AG116" s="109" t="str">
        <f t="shared" si="47"/>
        <v>B</v>
      </c>
      <c r="AM116" s="109">
        <f t="shared" si="48"/>
        <v>0</v>
      </c>
      <c r="AN116" s="109">
        <f t="shared" si="49"/>
        <v>0</v>
      </c>
      <c r="AO116" s="109" t="str">
        <f t="shared" si="50"/>
        <v/>
      </c>
      <c r="AQ116" s="109" t="str">
        <f t="shared" si="51"/>
        <v/>
      </c>
      <c r="BA116" s="229">
        <f>MOD(SUM(E99:E117),12)</f>
        <v>0</v>
      </c>
    </row>
    <row r="117" spans="1:53" ht="15.75" thickBot="1" x14ac:dyDescent="0.3">
      <c r="A117" s="88"/>
      <c r="B117" s="66" t="s">
        <v>296</v>
      </c>
      <c r="C117" s="67"/>
      <c r="D117" s="102"/>
      <c r="E117" s="32"/>
      <c r="F117" s="32"/>
      <c r="G117" s="68" t="s">
        <v>277</v>
      </c>
      <c r="H117" s="69">
        <f t="shared" si="52"/>
        <v>0</v>
      </c>
      <c r="I117" s="70">
        <f t="shared" si="53"/>
        <v>0</v>
      </c>
      <c r="J117" s="73" t="str">
        <f t="shared" si="54"/>
        <v>--</v>
      </c>
      <c r="K117" s="32"/>
      <c r="L117" s="233"/>
      <c r="M117" s="277"/>
      <c r="N117" s="277"/>
      <c r="O117" s="277"/>
      <c r="P117" s="277"/>
      <c r="Q117" s="277"/>
      <c r="R117" s="277"/>
      <c r="S117" s="277"/>
      <c r="T117" s="277"/>
      <c r="U117" s="278"/>
      <c r="V117" s="103"/>
      <c r="W117" s="84">
        <f t="shared" si="59"/>
        <v>49</v>
      </c>
      <c r="X117" s="84"/>
      <c r="Y117" s="78">
        <f>SUM(E99:E117)</f>
        <v>48</v>
      </c>
      <c r="Z117" s="72" t="str">
        <f t="shared" si="57"/>
        <v/>
      </c>
      <c r="AA117" s="72" t="str">
        <f t="shared" si="58"/>
        <v/>
      </c>
      <c r="AB117" s="72"/>
      <c r="AC117" s="72">
        <f t="shared" si="43"/>
        <v>1</v>
      </c>
      <c r="AD117" s="72">
        <f t="shared" si="44"/>
        <v>1</v>
      </c>
      <c r="AE117" s="109" t="str">
        <f t="shared" si="45"/>
        <v>0-0</v>
      </c>
      <c r="AF117" s="109" t="str">
        <f t="shared" si="46"/>
        <v>Y</v>
      </c>
      <c r="AG117" s="109" t="str">
        <f t="shared" si="47"/>
        <v>B</v>
      </c>
      <c r="AM117" s="109">
        <f t="shared" si="48"/>
        <v>0</v>
      </c>
      <c r="AN117" s="109">
        <f t="shared" si="49"/>
        <v>0</v>
      </c>
      <c r="AO117" s="109" t="str">
        <f t="shared" si="50"/>
        <v/>
      </c>
      <c r="AQ117" s="109" t="str">
        <f t="shared" si="51"/>
        <v/>
      </c>
      <c r="BA117" s="229">
        <f>MOD(SUM(E99:E118),12)</f>
        <v>0</v>
      </c>
    </row>
    <row r="118" spans="1:53" ht="15.75" thickBot="1" x14ac:dyDescent="0.3">
      <c r="A118" s="88"/>
      <c r="B118" s="66" t="s">
        <v>297</v>
      </c>
      <c r="C118" s="67"/>
      <c r="D118" s="102"/>
      <c r="E118" s="32"/>
      <c r="F118" s="32"/>
      <c r="G118" s="68" t="s">
        <v>277</v>
      </c>
      <c r="H118" s="69">
        <f t="shared" si="52"/>
        <v>0</v>
      </c>
      <c r="I118" s="70">
        <f t="shared" si="53"/>
        <v>0</v>
      </c>
      <c r="J118" s="73" t="str">
        <f t="shared" si="54"/>
        <v>--</v>
      </c>
      <c r="K118" s="32"/>
      <c r="L118" s="233"/>
      <c r="M118" s="277"/>
      <c r="N118" s="277"/>
      <c r="O118" s="277"/>
      <c r="P118" s="277"/>
      <c r="Q118" s="277"/>
      <c r="R118" s="277"/>
      <c r="S118" s="277"/>
      <c r="T118" s="277"/>
      <c r="U118" s="278"/>
      <c r="V118" s="103"/>
      <c r="W118" s="84">
        <f t="shared" si="59"/>
        <v>49</v>
      </c>
      <c r="X118" s="84"/>
      <c r="Y118" s="78">
        <f>SUM(E99:E118)</f>
        <v>48</v>
      </c>
      <c r="Z118" s="72" t="str">
        <f t="shared" si="57"/>
        <v/>
      </c>
      <c r="AA118" s="72" t="str">
        <f t="shared" si="58"/>
        <v/>
      </c>
      <c r="AB118" s="72"/>
      <c r="AC118" s="72">
        <f t="shared" si="43"/>
        <v>1</v>
      </c>
      <c r="AD118" s="72">
        <f t="shared" si="44"/>
        <v>1</v>
      </c>
      <c r="AE118" s="109" t="str">
        <f t="shared" si="45"/>
        <v>0-0</v>
      </c>
      <c r="AF118" s="109" t="str">
        <f t="shared" si="46"/>
        <v>Y</v>
      </c>
      <c r="AG118" s="109" t="str">
        <f t="shared" si="47"/>
        <v>B</v>
      </c>
      <c r="AM118" s="109">
        <f t="shared" si="48"/>
        <v>0</v>
      </c>
      <c r="AN118" s="109">
        <f t="shared" si="49"/>
        <v>0</v>
      </c>
      <c r="AO118" s="109" t="str">
        <f t="shared" si="50"/>
        <v/>
      </c>
      <c r="AQ118" s="109" t="str">
        <f t="shared" si="51"/>
        <v/>
      </c>
      <c r="BA118" s="229">
        <f>MOD(SUM(E99:E119),12)</f>
        <v>0</v>
      </c>
    </row>
    <row r="119" spans="1:53" ht="15.75" thickBot="1" x14ac:dyDescent="0.3">
      <c r="A119" s="88"/>
      <c r="B119" s="66" t="s">
        <v>298</v>
      </c>
      <c r="C119" s="67"/>
      <c r="D119" s="102"/>
      <c r="E119" s="32"/>
      <c r="F119" s="32"/>
      <c r="G119" s="68" t="s">
        <v>277</v>
      </c>
      <c r="H119" s="69">
        <f t="shared" si="52"/>
        <v>0</v>
      </c>
      <c r="I119" s="70">
        <f t="shared" si="53"/>
        <v>0</v>
      </c>
      <c r="J119" s="73" t="str">
        <f t="shared" si="54"/>
        <v>--</v>
      </c>
      <c r="K119" s="32"/>
      <c r="L119" s="233"/>
      <c r="M119" s="277"/>
      <c r="N119" s="277"/>
      <c r="O119" s="277"/>
      <c r="P119" s="277"/>
      <c r="Q119" s="277"/>
      <c r="R119" s="277"/>
      <c r="S119" s="277"/>
      <c r="T119" s="277"/>
      <c r="U119" s="278"/>
      <c r="V119" s="103"/>
      <c r="W119" s="84">
        <f t="shared" si="59"/>
        <v>49</v>
      </c>
      <c r="X119" s="84"/>
      <c r="Y119" s="78">
        <f>SUM(E99:E119)</f>
        <v>48</v>
      </c>
      <c r="Z119" s="72" t="str">
        <f t="shared" si="57"/>
        <v/>
      </c>
      <c r="AA119" s="72" t="str">
        <f t="shared" si="58"/>
        <v/>
      </c>
      <c r="AB119" s="72"/>
      <c r="AC119" s="72">
        <f t="shared" si="43"/>
        <v>1</v>
      </c>
      <c r="AD119" s="72">
        <f t="shared" si="44"/>
        <v>1</v>
      </c>
      <c r="AE119" s="109" t="str">
        <f t="shared" si="45"/>
        <v>0-0</v>
      </c>
      <c r="AF119" s="109" t="str">
        <f t="shared" si="46"/>
        <v>Y</v>
      </c>
      <c r="AG119" s="109" t="str">
        <f t="shared" si="47"/>
        <v>B</v>
      </c>
      <c r="AM119" s="109">
        <f t="shared" si="48"/>
        <v>0</v>
      </c>
      <c r="AN119" s="109">
        <f t="shared" si="49"/>
        <v>0</v>
      </c>
      <c r="AO119" s="109" t="str">
        <f t="shared" si="50"/>
        <v/>
      </c>
      <c r="AQ119" s="109" t="str">
        <f t="shared" si="51"/>
        <v/>
      </c>
      <c r="BA119" s="229">
        <f>MOD(SUM(E99:E120),12)</f>
        <v>0</v>
      </c>
    </row>
    <row r="120" spans="1:53" ht="15.75" thickBot="1" x14ac:dyDescent="0.3">
      <c r="A120" s="88"/>
      <c r="B120" s="66" t="s">
        <v>299</v>
      </c>
      <c r="C120" s="67"/>
      <c r="D120" s="102"/>
      <c r="E120" s="32"/>
      <c r="F120" s="32"/>
      <c r="G120" s="68" t="s">
        <v>277</v>
      </c>
      <c r="H120" s="69">
        <f t="shared" si="52"/>
        <v>0</v>
      </c>
      <c r="I120" s="70">
        <f t="shared" si="53"/>
        <v>0</v>
      </c>
      <c r="J120" s="73" t="str">
        <f t="shared" si="54"/>
        <v>--</v>
      </c>
      <c r="K120" s="32"/>
      <c r="L120" s="233"/>
      <c r="M120" s="277"/>
      <c r="N120" s="277"/>
      <c r="O120" s="277"/>
      <c r="P120" s="277"/>
      <c r="Q120" s="277"/>
      <c r="R120" s="277"/>
      <c r="S120" s="277"/>
      <c r="T120" s="277"/>
      <c r="U120" s="278"/>
      <c r="V120" s="103"/>
      <c r="W120" s="84">
        <f t="shared" si="59"/>
        <v>49</v>
      </c>
      <c r="X120" s="84"/>
      <c r="Y120" s="78">
        <f>SUM(E99:E120)</f>
        <v>48</v>
      </c>
      <c r="Z120" s="72" t="str">
        <f t="shared" si="57"/>
        <v/>
      </c>
      <c r="AA120" s="72" t="str">
        <f t="shared" si="58"/>
        <v/>
      </c>
      <c r="AB120" s="72"/>
      <c r="AC120" s="72">
        <f t="shared" si="43"/>
        <v>1</v>
      </c>
      <c r="AD120" s="72">
        <f t="shared" si="44"/>
        <v>1</v>
      </c>
      <c r="AE120" s="109" t="str">
        <f t="shared" si="45"/>
        <v>0-0</v>
      </c>
      <c r="AF120" s="109" t="str">
        <f t="shared" si="46"/>
        <v>Y</v>
      </c>
      <c r="AG120" s="109" t="str">
        <f t="shared" si="47"/>
        <v>B</v>
      </c>
      <c r="AM120" s="109">
        <f t="shared" si="48"/>
        <v>0</v>
      </c>
      <c r="AN120" s="109">
        <f t="shared" si="49"/>
        <v>0</v>
      </c>
      <c r="AO120" s="109" t="str">
        <f t="shared" si="50"/>
        <v/>
      </c>
      <c r="AQ120" s="109" t="str">
        <f t="shared" si="51"/>
        <v/>
      </c>
      <c r="BA120" s="229">
        <f>MOD(SUM(E99:E121),12)</f>
        <v>0</v>
      </c>
    </row>
    <row r="121" spans="1:53" ht="15.75" thickBot="1" x14ac:dyDescent="0.3">
      <c r="A121" s="88"/>
      <c r="B121" s="66" t="s">
        <v>300</v>
      </c>
      <c r="C121" s="67"/>
      <c r="D121" s="102"/>
      <c r="E121" s="32"/>
      <c r="F121" s="32"/>
      <c r="G121" s="68" t="s">
        <v>277</v>
      </c>
      <c r="H121" s="69">
        <f t="shared" si="52"/>
        <v>0</v>
      </c>
      <c r="I121" s="70">
        <f t="shared" si="53"/>
        <v>0</v>
      </c>
      <c r="J121" s="73" t="str">
        <f t="shared" si="54"/>
        <v>--</v>
      </c>
      <c r="K121" s="32"/>
      <c r="L121" s="233"/>
      <c r="M121" s="277"/>
      <c r="N121" s="277"/>
      <c r="O121" s="277"/>
      <c r="P121" s="277"/>
      <c r="Q121" s="277"/>
      <c r="R121" s="277"/>
      <c r="S121" s="277"/>
      <c r="T121" s="277"/>
      <c r="U121" s="278"/>
      <c r="V121" s="103"/>
      <c r="W121" s="84">
        <f t="shared" si="59"/>
        <v>49</v>
      </c>
      <c r="X121" s="84"/>
      <c r="Y121" s="78">
        <f>SUM(E99:E121)</f>
        <v>48</v>
      </c>
      <c r="Z121" s="72" t="str">
        <f t="shared" si="57"/>
        <v/>
      </c>
      <c r="AA121" s="72" t="str">
        <f t="shared" si="58"/>
        <v/>
      </c>
      <c r="AB121" s="72"/>
      <c r="AC121" s="72">
        <f t="shared" si="43"/>
        <v>1</v>
      </c>
      <c r="AD121" s="72">
        <f t="shared" si="44"/>
        <v>1</v>
      </c>
      <c r="AE121" s="109" t="str">
        <f t="shared" si="45"/>
        <v>0-0</v>
      </c>
      <c r="AF121" s="109" t="str">
        <f t="shared" si="46"/>
        <v>Y</v>
      </c>
      <c r="AG121" s="109" t="str">
        <f t="shared" si="47"/>
        <v>B</v>
      </c>
      <c r="AM121" s="109">
        <f t="shared" si="48"/>
        <v>0</v>
      </c>
      <c r="AN121" s="109">
        <f t="shared" si="49"/>
        <v>0</v>
      </c>
      <c r="AO121" s="109" t="str">
        <f t="shared" si="50"/>
        <v/>
      </c>
      <c r="AQ121" s="109" t="str">
        <f t="shared" si="51"/>
        <v/>
      </c>
      <c r="BA121" s="229">
        <f>MOD(SUM(E99:E122),12)</f>
        <v>0</v>
      </c>
    </row>
    <row r="122" spans="1:53" ht="15.75" thickBot="1" x14ac:dyDescent="0.3">
      <c r="A122" s="88"/>
      <c r="B122" s="66" t="s">
        <v>301</v>
      </c>
      <c r="C122" s="67"/>
      <c r="D122" s="102"/>
      <c r="E122" s="32"/>
      <c r="F122" s="32"/>
      <c r="G122" s="68" t="s">
        <v>277</v>
      </c>
      <c r="H122" s="69">
        <f t="shared" si="52"/>
        <v>0</v>
      </c>
      <c r="I122" s="70">
        <f t="shared" si="53"/>
        <v>0</v>
      </c>
      <c r="J122" s="73" t="str">
        <f t="shared" si="54"/>
        <v>--</v>
      </c>
      <c r="K122" s="32"/>
      <c r="L122" s="233"/>
      <c r="M122" s="277"/>
      <c r="N122" s="277"/>
      <c r="O122" s="277"/>
      <c r="P122" s="277"/>
      <c r="Q122" s="277"/>
      <c r="R122" s="277"/>
      <c r="S122" s="277"/>
      <c r="T122" s="277"/>
      <c r="U122" s="278"/>
      <c r="V122" s="103"/>
      <c r="W122" s="84">
        <f t="shared" si="59"/>
        <v>49</v>
      </c>
      <c r="X122" s="84"/>
      <c r="Y122" s="78">
        <f>SUM(E99:E122)</f>
        <v>48</v>
      </c>
      <c r="Z122" s="72" t="str">
        <f t="shared" si="57"/>
        <v/>
      </c>
      <c r="AA122" s="72" t="str">
        <f t="shared" si="58"/>
        <v/>
      </c>
      <c r="AB122" s="72"/>
      <c r="AC122" s="72">
        <f t="shared" si="43"/>
        <v>1</v>
      </c>
      <c r="AD122" s="72">
        <f t="shared" si="44"/>
        <v>1</v>
      </c>
      <c r="AE122" s="109" t="str">
        <f t="shared" si="45"/>
        <v>0-0</v>
      </c>
      <c r="AF122" s="109" t="str">
        <f t="shared" si="46"/>
        <v>Y</v>
      </c>
      <c r="AG122" s="109" t="str">
        <f t="shared" si="47"/>
        <v>B</v>
      </c>
      <c r="AM122" s="109">
        <f t="shared" si="48"/>
        <v>0</v>
      </c>
      <c r="AN122" s="109">
        <f t="shared" si="49"/>
        <v>0</v>
      </c>
      <c r="AO122" s="109" t="str">
        <f t="shared" si="50"/>
        <v/>
      </c>
      <c r="AQ122" s="109" t="str">
        <f t="shared" si="51"/>
        <v/>
      </c>
      <c r="BA122" s="229">
        <f>MOD(SUM(E99:E123),12)</f>
        <v>0</v>
      </c>
    </row>
    <row r="123" spans="1:53" ht="15.75" thickBot="1" x14ac:dyDescent="0.3">
      <c r="A123" s="88"/>
      <c r="B123" s="66" t="s">
        <v>302</v>
      </c>
      <c r="C123" s="67"/>
      <c r="D123" s="102"/>
      <c r="E123" s="32"/>
      <c r="F123" s="32"/>
      <c r="G123" s="68" t="s">
        <v>277</v>
      </c>
      <c r="H123" s="69">
        <f t="shared" si="52"/>
        <v>0</v>
      </c>
      <c r="I123" s="70">
        <f t="shared" si="53"/>
        <v>0</v>
      </c>
      <c r="J123" s="73" t="str">
        <f t="shared" si="54"/>
        <v>--</v>
      </c>
      <c r="K123" s="32"/>
      <c r="L123" s="234"/>
      <c r="M123" s="277"/>
      <c r="N123" s="277"/>
      <c r="O123" s="277"/>
      <c r="P123" s="277"/>
      <c r="Q123" s="277"/>
      <c r="R123" s="277"/>
      <c r="S123" s="277"/>
      <c r="T123" s="277"/>
      <c r="U123" s="278"/>
      <c r="V123" s="103"/>
      <c r="W123" s="72"/>
      <c r="X123" s="72"/>
      <c r="Y123" s="78">
        <f>SUM(E99:E123)</f>
        <v>48</v>
      </c>
      <c r="Z123" s="72" t="str">
        <f t="shared" si="57"/>
        <v/>
      </c>
      <c r="AA123" s="72" t="str">
        <f t="shared" si="58"/>
        <v/>
      </c>
      <c r="AB123" s="72"/>
      <c r="AC123" s="72">
        <f t="shared" si="43"/>
        <v>1</v>
      </c>
      <c r="AD123" s="72">
        <f t="shared" si="44"/>
        <v>1</v>
      </c>
      <c r="AE123" s="109" t="str">
        <f t="shared" si="45"/>
        <v>0-0</v>
      </c>
      <c r="AF123" s="109" t="str">
        <f t="shared" si="46"/>
        <v>Y</v>
      </c>
      <c r="AG123" s="109" t="str">
        <f t="shared" si="47"/>
        <v>B</v>
      </c>
      <c r="AM123" s="109">
        <f t="shared" si="48"/>
        <v>0</v>
      </c>
      <c r="AN123" s="109">
        <f t="shared" si="49"/>
        <v>0</v>
      </c>
      <c r="AO123" s="109" t="str">
        <f t="shared" si="50"/>
        <v/>
      </c>
      <c r="AQ123" s="109" t="str">
        <f t="shared" si="51"/>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58"/>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58"/>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805</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805</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816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746</v>
      </c>
      <c r="E140" s="32">
        <v>4</v>
      </c>
      <c r="F140" s="32" t="s">
        <v>483</v>
      </c>
      <c r="G140" s="68" t="s">
        <v>277</v>
      </c>
      <c r="H140" s="69">
        <f>IF(I140=0,0,I140-(E140-1))</f>
        <v>813</v>
      </c>
      <c r="I140" s="70">
        <f>IF(E140=0,0,I135)</f>
        <v>816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60">IF(B140&lt;&gt;"FST",1,0)</f>
        <v>1</v>
      </c>
      <c r="AD140" s="72">
        <f t="shared" ref="AD140:AD164" si="61">IF(C140&lt;&gt;"FST",1,0)</f>
        <v>0</v>
      </c>
      <c r="AE140" s="109" t="str">
        <f t="shared" ref="AE140:AE164" si="62">CONCATENATE(H140,"-",I140)</f>
        <v>813-816</v>
      </c>
      <c r="AF140" s="109" t="str">
        <f t="shared" ref="AF140:AF164" si="63">IF(C140="Field SPL","N","Y")</f>
        <v>Y</v>
      </c>
      <c r="AG140" s="109" t="str">
        <f t="shared" ref="AG140:AG164" si="64">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65">VALUE(IF(C140="FST","0",IF(C140="REV T","1",IF(C140="DBL REV",".5","0"))))</f>
        <v>0</v>
      </c>
      <c r="AN140" s="109">
        <f t="shared" ref="AN140:AN164" si="66">VALUE(IF(C140="FST","0",IF(C140="REV T","0",IF(C140="DBL REV",".5","0"))))</f>
        <v>0</v>
      </c>
      <c r="AO140" s="109" t="str">
        <f t="shared" ref="AO140:AO164" si="67">IF(C140="TPL REV","Y","")</f>
        <v/>
      </c>
      <c r="AQ140" s="109" t="str">
        <f t="shared" ref="AQ140:AQ164" si="68">IF(C140="QD REV","Y","")</f>
        <v/>
      </c>
      <c r="BA140" s="229">
        <f>MOD(E140,12)</f>
        <v>4</v>
      </c>
    </row>
    <row r="141" spans="1:53" ht="15.75" thickBot="1" x14ac:dyDescent="0.3">
      <c r="A141" s="88"/>
      <c r="B141" s="66" t="s">
        <v>279</v>
      </c>
      <c r="C141" s="67" t="s">
        <v>484</v>
      </c>
      <c r="D141" s="102" t="s">
        <v>747</v>
      </c>
      <c r="E141" s="32">
        <v>8</v>
      </c>
      <c r="F141" s="32" t="s">
        <v>483</v>
      </c>
      <c r="G141" s="68" t="s">
        <v>277</v>
      </c>
      <c r="H141" s="69">
        <f t="shared" ref="H141:H164" si="69">IF(E141=0,0,I141-(E141-1))</f>
        <v>805</v>
      </c>
      <c r="I141" s="70">
        <f t="shared" ref="I141:I164" si="70">IF(E141=0,0,H140-1)</f>
        <v>812</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60"/>
        <v>1</v>
      </c>
      <c r="AD141" s="72">
        <f t="shared" si="61"/>
        <v>0</v>
      </c>
      <c r="AE141" s="109" t="str">
        <f t="shared" si="62"/>
        <v>805-812</v>
      </c>
      <c r="AF141" s="109" t="str">
        <f t="shared" si="63"/>
        <v>Y</v>
      </c>
      <c r="AG141" s="109" t="str">
        <f t="shared" si="64"/>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65"/>
        <v>0</v>
      </c>
      <c r="AN141" s="109">
        <f t="shared" si="66"/>
        <v>0</v>
      </c>
      <c r="AO141" s="109" t="str">
        <f t="shared" si="67"/>
        <v/>
      </c>
      <c r="AQ141" s="109" t="str">
        <f t="shared" si="68"/>
        <v/>
      </c>
      <c r="BA141" s="229">
        <f>MOD(SUM(E140:E141),12)</f>
        <v>0</v>
      </c>
    </row>
    <row r="142" spans="1:53" ht="15.75" thickBot="1" x14ac:dyDescent="0.3">
      <c r="A142" s="88"/>
      <c r="B142" s="74" t="s">
        <v>280</v>
      </c>
      <c r="C142" s="67"/>
      <c r="D142" s="102"/>
      <c r="E142" s="32"/>
      <c r="F142" s="32"/>
      <c r="G142" s="75" t="s">
        <v>277</v>
      </c>
      <c r="H142" s="69">
        <f t="shared" si="69"/>
        <v>0</v>
      </c>
      <c r="I142" s="70">
        <f t="shared" si="70"/>
        <v>0</v>
      </c>
      <c r="J142" s="73" t="str">
        <f t="shared" ref="J142:J164" si="71">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60"/>
        <v>1</v>
      </c>
      <c r="AD142" s="72">
        <f t="shared" si="61"/>
        <v>1</v>
      </c>
      <c r="AE142" s="109" t="str">
        <f t="shared" si="62"/>
        <v>0-0</v>
      </c>
      <c r="AF142" s="109" t="str">
        <f t="shared" si="63"/>
        <v>Y</v>
      </c>
      <c r="AG142" s="109" t="str">
        <f t="shared" si="64"/>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65"/>
        <v>0</v>
      </c>
      <c r="AN142" s="109">
        <f t="shared" si="66"/>
        <v>0</v>
      </c>
      <c r="AO142" s="109" t="str">
        <f t="shared" si="67"/>
        <v/>
      </c>
      <c r="AQ142" s="109" t="str">
        <f t="shared" si="68"/>
        <v/>
      </c>
      <c r="BA142" s="229">
        <f>MOD(SUM(E140:E143),12)</f>
        <v>0</v>
      </c>
    </row>
    <row r="143" spans="1:53" ht="15.75" thickBot="1" x14ac:dyDescent="0.3">
      <c r="A143" s="88"/>
      <c r="B143" s="66" t="s">
        <v>281</v>
      </c>
      <c r="C143" s="67"/>
      <c r="D143" s="102"/>
      <c r="E143" s="32"/>
      <c r="F143" s="32"/>
      <c r="G143" s="68" t="s">
        <v>277</v>
      </c>
      <c r="H143" s="69">
        <f t="shared" si="69"/>
        <v>0</v>
      </c>
      <c r="I143" s="70">
        <f t="shared" si="70"/>
        <v>0</v>
      </c>
      <c r="J143" s="73" t="str">
        <f t="shared" si="71"/>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60"/>
        <v>1</v>
      </c>
      <c r="AD143" s="72">
        <f t="shared" si="61"/>
        <v>1</v>
      </c>
      <c r="AE143" s="109" t="str">
        <f t="shared" si="62"/>
        <v>0-0</v>
      </c>
      <c r="AF143" s="109" t="str">
        <f t="shared" si="63"/>
        <v>Y</v>
      </c>
      <c r="AG143" s="109" t="str">
        <f t="shared" si="64"/>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65"/>
        <v>0</v>
      </c>
      <c r="AN143" s="109">
        <f t="shared" si="66"/>
        <v>0</v>
      </c>
      <c r="AO143" s="109" t="str">
        <f t="shared" si="67"/>
        <v/>
      </c>
      <c r="AQ143" s="109" t="str">
        <f t="shared" si="68"/>
        <v/>
      </c>
      <c r="BA143" s="229">
        <f>MOD(SUM(E140:E144),12)</f>
        <v>0</v>
      </c>
    </row>
    <row r="144" spans="1:53" ht="15.75" thickBot="1" x14ac:dyDescent="0.3">
      <c r="A144" s="88"/>
      <c r="B144" s="66" t="s">
        <v>282</v>
      </c>
      <c r="C144" s="67"/>
      <c r="D144" s="102"/>
      <c r="E144" s="32"/>
      <c r="F144" s="32"/>
      <c r="G144" s="68" t="s">
        <v>277</v>
      </c>
      <c r="H144" s="69">
        <f t="shared" si="69"/>
        <v>0</v>
      </c>
      <c r="I144" s="70">
        <f t="shared" si="70"/>
        <v>0</v>
      </c>
      <c r="J144" s="73" t="str">
        <f t="shared" si="71"/>
        <v>--</v>
      </c>
      <c r="K144" s="32"/>
      <c r="L144" s="233"/>
      <c r="M144" s="277"/>
      <c r="N144" s="277"/>
      <c r="O144" s="277"/>
      <c r="P144" s="277"/>
      <c r="Q144" s="277"/>
      <c r="R144" s="277"/>
      <c r="S144" s="277"/>
      <c r="T144" s="277"/>
      <c r="U144" s="278"/>
      <c r="V144" s="103"/>
      <c r="W144" s="72"/>
      <c r="X144" s="72"/>
      <c r="Y144" s="72"/>
      <c r="Z144" s="45">
        <v>13</v>
      </c>
      <c r="AA144" s="77">
        <f t="shared" ref="AA144:AA149" si="72">AB143+1</f>
        <v>145</v>
      </c>
      <c r="AB144" s="77">
        <f t="shared" ref="AB144:AB149" si="73">AB143+12</f>
        <v>156</v>
      </c>
      <c r="AC144" s="72">
        <f t="shared" si="60"/>
        <v>1</v>
      </c>
      <c r="AD144" s="72">
        <f t="shared" si="61"/>
        <v>1</v>
      </c>
      <c r="AE144" s="109" t="str">
        <f t="shared" si="62"/>
        <v>0-0</v>
      </c>
      <c r="AF144" s="109" t="str">
        <f t="shared" si="63"/>
        <v>Y</v>
      </c>
      <c r="AG144" s="109" t="str">
        <f t="shared" si="64"/>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65"/>
        <v>0</v>
      </c>
      <c r="AN144" s="109">
        <f t="shared" si="66"/>
        <v>0</v>
      </c>
      <c r="AO144" s="109" t="str">
        <f t="shared" si="67"/>
        <v/>
      </c>
      <c r="AQ144" s="109" t="str">
        <f t="shared" si="68"/>
        <v/>
      </c>
      <c r="BA144" s="229">
        <f>MOD(SUM(E140:E145),12)</f>
        <v>0</v>
      </c>
    </row>
    <row r="145" spans="1:53" ht="15.75" thickBot="1" x14ac:dyDescent="0.3">
      <c r="A145" s="88"/>
      <c r="B145" s="66" t="s">
        <v>283</v>
      </c>
      <c r="C145" s="67"/>
      <c r="D145" s="102"/>
      <c r="E145" s="32"/>
      <c r="F145" s="32"/>
      <c r="G145" s="68" t="s">
        <v>277</v>
      </c>
      <c r="H145" s="69">
        <f t="shared" si="69"/>
        <v>0</v>
      </c>
      <c r="I145" s="70">
        <f t="shared" si="70"/>
        <v>0</v>
      </c>
      <c r="J145" s="73" t="str">
        <f t="shared" si="71"/>
        <v>--</v>
      </c>
      <c r="K145" s="32"/>
      <c r="L145" s="233"/>
      <c r="M145" s="277"/>
      <c r="N145" s="277"/>
      <c r="O145" s="277"/>
      <c r="P145" s="277"/>
      <c r="Q145" s="277"/>
      <c r="R145" s="277"/>
      <c r="S145" s="277"/>
      <c r="T145" s="277"/>
      <c r="U145" s="278"/>
      <c r="V145" s="103"/>
      <c r="W145" s="72"/>
      <c r="X145" s="72"/>
      <c r="Y145" s="72"/>
      <c r="Z145" s="45">
        <v>14</v>
      </c>
      <c r="AA145" s="77">
        <f t="shared" si="72"/>
        <v>157</v>
      </c>
      <c r="AB145" s="77">
        <f t="shared" si="73"/>
        <v>168</v>
      </c>
      <c r="AC145" s="72">
        <f t="shared" si="60"/>
        <v>1</v>
      </c>
      <c r="AD145" s="72">
        <f t="shared" si="61"/>
        <v>1</v>
      </c>
      <c r="AE145" s="109" t="str">
        <f t="shared" si="62"/>
        <v>0-0</v>
      </c>
      <c r="AF145" s="109" t="str">
        <f t="shared" si="63"/>
        <v>Y</v>
      </c>
      <c r="AG145" s="109" t="str">
        <f t="shared" si="64"/>
        <v>B</v>
      </c>
      <c r="AM145" s="109">
        <f t="shared" si="65"/>
        <v>0</v>
      </c>
      <c r="AN145" s="109">
        <f t="shared" si="66"/>
        <v>0</v>
      </c>
      <c r="AO145" s="109" t="str">
        <f t="shared" si="67"/>
        <v/>
      </c>
      <c r="AQ145" s="109" t="str">
        <f t="shared" si="68"/>
        <v/>
      </c>
      <c r="BA145" s="229">
        <f>MOD(SUM(E140:E146),12)</f>
        <v>0</v>
      </c>
    </row>
    <row r="146" spans="1:53" ht="15.75" thickBot="1" x14ac:dyDescent="0.3">
      <c r="A146" s="88"/>
      <c r="B146" s="66" t="s">
        <v>284</v>
      </c>
      <c r="C146" s="67"/>
      <c r="D146" s="102"/>
      <c r="E146" s="32"/>
      <c r="F146" s="32"/>
      <c r="G146" s="68" t="s">
        <v>277</v>
      </c>
      <c r="H146" s="69">
        <f t="shared" si="69"/>
        <v>0</v>
      </c>
      <c r="I146" s="70">
        <f t="shared" si="70"/>
        <v>0</v>
      </c>
      <c r="J146" s="73" t="str">
        <f t="shared" si="71"/>
        <v>--</v>
      </c>
      <c r="K146" s="32"/>
      <c r="L146" s="233"/>
      <c r="M146" s="277"/>
      <c r="N146" s="277"/>
      <c r="O146" s="277"/>
      <c r="P146" s="277"/>
      <c r="Q146" s="277"/>
      <c r="R146" s="277"/>
      <c r="S146" s="277"/>
      <c r="T146" s="277"/>
      <c r="U146" s="278"/>
      <c r="V146" s="103"/>
      <c r="W146" s="72"/>
      <c r="X146" s="72"/>
      <c r="Y146" s="72"/>
      <c r="Z146" s="45">
        <v>15</v>
      </c>
      <c r="AA146" s="77">
        <f t="shared" si="72"/>
        <v>169</v>
      </c>
      <c r="AB146" s="77">
        <f t="shared" si="73"/>
        <v>180</v>
      </c>
      <c r="AC146" s="72">
        <f t="shared" si="60"/>
        <v>1</v>
      </c>
      <c r="AD146" s="72">
        <f t="shared" si="61"/>
        <v>1</v>
      </c>
      <c r="AE146" s="109" t="str">
        <f t="shared" si="62"/>
        <v>0-0</v>
      </c>
      <c r="AF146" s="109" t="str">
        <f t="shared" si="63"/>
        <v>Y</v>
      </c>
      <c r="AG146" s="109" t="str">
        <f t="shared" si="64"/>
        <v>B</v>
      </c>
      <c r="AM146" s="109">
        <f t="shared" si="65"/>
        <v>0</v>
      </c>
      <c r="AN146" s="109">
        <f t="shared" si="66"/>
        <v>0</v>
      </c>
      <c r="AO146" s="109" t="str">
        <f t="shared" si="67"/>
        <v/>
      </c>
      <c r="AQ146" s="109" t="str">
        <f t="shared" si="68"/>
        <v/>
      </c>
      <c r="BA146" s="229">
        <f>MOD(SUM(E140:E147),12)</f>
        <v>0</v>
      </c>
    </row>
    <row r="147" spans="1:53" ht="15.75" thickBot="1" x14ac:dyDescent="0.3">
      <c r="A147" s="88"/>
      <c r="B147" s="66" t="s">
        <v>285</v>
      </c>
      <c r="C147" s="67"/>
      <c r="D147" s="102"/>
      <c r="E147" s="32"/>
      <c r="F147" s="32"/>
      <c r="G147" s="68" t="s">
        <v>277</v>
      </c>
      <c r="H147" s="69">
        <f t="shared" si="69"/>
        <v>0</v>
      </c>
      <c r="I147" s="70">
        <f t="shared" si="70"/>
        <v>0</v>
      </c>
      <c r="J147" s="73" t="str">
        <f t="shared" si="71"/>
        <v>--</v>
      </c>
      <c r="K147" s="32"/>
      <c r="L147" s="233"/>
      <c r="M147" s="277"/>
      <c r="N147" s="277"/>
      <c r="O147" s="277"/>
      <c r="P147" s="277"/>
      <c r="Q147" s="277"/>
      <c r="R147" s="277"/>
      <c r="S147" s="277"/>
      <c r="T147" s="277"/>
      <c r="U147" s="278"/>
      <c r="V147" s="103"/>
      <c r="W147" s="72"/>
      <c r="X147" s="72"/>
      <c r="Y147" s="72"/>
      <c r="Z147" s="45">
        <f>Z146+1</f>
        <v>16</v>
      </c>
      <c r="AA147" s="77">
        <f t="shared" si="72"/>
        <v>181</v>
      </c>
      <c r="AB147" s="77">
        <f t="shared" si="73"/>
        <v>192</v>
      </c>
      <c r="AC147" s="72">
        <f t="shared" si="60"/>
        <v>1</v>
      </c>
      <c r="AD147" s="72">
        <f t="shared" si="61"/>
        <v>1</v>
      </c>
      <c r="AE147" s="109" t="str">
        <f t="shared" si="62"/>
        <v>0-0</v>
      </c>
      <c r="AF147" s="109" t="str">
        <f t="shared" si="63"/>
        <v>Y</v>
      </c>
      <c r="AG147" s="109" t="str">
        <f t="shared" si="64"/>
        <v>B</v>
      </c>
      <c r="AM147" s="109">
        <f t="shared" si="65"/>
        <v>0</v>
      </c>
      <c r="AN147" s="109">
        <f t="shared" si="66"/>
        <v>0</v>
      </c>
      <c r="AO147" s="109" t="str">
        <f t="shared" si="67"/>
        <v/>
      </c>
      <c r="AQ147" s="109" t="str">
        <f t="shared" si="68"/>
        <v/>
      </c>
      <c r="BA147" s="229">
        <f>MOD(SUM(E140:E148),12)</f>
        <v>0</v>
      </c>
    </row>
    <row r="148" spans="1:53" ht="15.75" thickBot="1" x14ac:dyDescent="0.3">
      <c r="A148" s="88"/>
      <c r="B148" s="66" t="s">
        <v>286</v>
      </c>
      <c r="C148" s="67"/>
      <c r="D148" s="102"/>
      <c r="E148" s="32"/>
      <c r="F148" s="32"/>
      <c r="G148" s="68" t="s">
        <v>277</v>
      </c>
      <c r="H148" s="69">
        <f t="shared" si="69"/>
        <v>0</v>
      </c>
      <c r="I148" s="70">
        <f t="shared" si="70"/>
        <v>0</v>
      </c>
      <c r="J148" s="73" t="str">
        <f t="shared" si="71"/>
        <v>--</v>
      </c>
      <c r="K148" s="32"/>
      <c r="L148" s="233"/>
      <c r="M148" s="277"/>
      <c r="N148" s="277"/>
      <c r="O148" s="277"/>
      <c r="P148" s="277"/>
      <c r="Q148" s="277"/>
      <c r="R148" s="277"/>
      <c r="S148" s="277"/>
      <c r="T148" s="277"/>
      <c r="U148" s="278"/>
      <c r="V148" s="103"/>
      <c r="W148" s="72"/>
      <c r="X148" s="72"/>
      <c r="Y148" s="72"/>
      <c r="Z148" s="45">
        <f>Z147+1</f>
        <v>17</v>
      </c>
      <c r="AA148" s="77">
        <f t="shared" si="72"/>
        <v>193</v>
      </c>
      <c r="AB148" s="77">
        <f t="shared" si="73"/>
        <v>204</v>
      </c>
      <c r="AC148" s="72">
        <f t="shared" si="60"/>
        <v>1</v>
      </c>
      <c r="AD148" s="72">
        <f t="shared" si="61"/>
        <v>1</v>
      </c>
      <c r="AE148" s="109" t="str">
        <f t="shared" si="62"/>
        <v>0-0</v>
      </c>
      <c r="AF148" s="109" t="str">
        <f t="shared" si="63"/>
        <v>Y</v>
      </c>
      <c r="AG148" s="109" t="str">
        <f t="shared" si="64"/>
        <v>B</v>
      </c>
      <c r="AM148" s="109">
        <f t="shared" si="65"/>
        <v>0</v>
      </c>
      <c r="AN148" s="109">
        <f t="shared" si="66"/>
        <v>0</v>
      </c>
      <c r="AO148" s="109" t="str">
        <f t="shared" si="67"/>
        <v/>
      </c>
      <c r="AQ148" s="109" t="str">
        <f t="shared" si="68"/>
        <v/>
      </c>
      <c r="BA148" s="229">
        <f>MOD(SUM(E140:E149),12)</f>
        <v>0</v>
      </c>
    </row>
    <row r="149" spans="1:53" ht="15.75" thickBot="1" x14ac:dyDescent="0.3">
      <c r="A149" s="88"/>
      <c r="B149" s="66" t="s">
        <v>287</v>
      </c>
      <c r="C149" s="67"/>
      <c r="D149" s="102"/>
      <c r="E149" s="32"/>
      <c r="F149" s="32"/>
      <c r="G149" s="68" t="s">
        <v>277</v>
      </c>
      <c r="H149" s="69">
        <f t="shared" si="69"/>
        <v>0</v>
      </c>
      <c r="I149" s="70">
        <f t="shared" si="70"/>
        <v>0</v>
      </c>
      <c r="J149" s="73" t="str">
        <f t="shared" si="71"/>
        <v>--</v>
      </c>
      <c r="K149" s="32"/>
      <c r="L149" s="233"/>
      <c r="M149" s="277"/>
      <c r="N149" s="277"/>
      <c r="O149" s="277"/>
      <c r="P149" s="277"/>
      <c r="Q149" s="277"/>
      <c r="R149" s="277"/>
      <c r="S149" s="277"/>
      <c r="T149" s="277"/>
      <c r="U149" s="278"/>
      <c r="V149" s="103"/>
      <c r="W149" s="72"/>
      <c r="X149" s="72"/>
      <c r="Y149" s="72"/>
      <c r="Z149" s="45">
        <f>Z148+1</f>
        <v>18</v>
      </c>
      <c r="AA149" s="77">
        <f t="shared" si="72"/>
        <v>205</v>
      </c>
      <c r="AB149" s="77">
        <f t="shared" si="73"/>
        <v>216</v>
      </c>
      <c r="AC149" s="72">
        <f t="shared" si="60"/>
        <v>1</v>
      </c>
      <c r="AD149" s="72">
        <f t="shared" si="61"/>
        <v>1</v>
      </c>
      <c r="AE149" s="109" t="str">
        <f t="shared" si="62"/>
        <v>0-0</v>
      </c>
      <c r="AF149" s="109" t="str">
        <f t="shared" si="63"/>
        <v>Y</v>
      </c>
      <c r="AG149" s="109" t="str">
        <f t="shared" si="64"/>
        <v>B</v>
      </c>
      <c r="AM149" s="109">
        <f t="shared" si="65"/>
        <v>0</v>
      </c>
      <c r="AN149" s="109">
        <f t="shared" si="66"/>
        <v>0</v>
      </c>
      <c r="AO149" s="109" t="str">
        <f t="shared" si="67"/>
        <v/>
      </c>
      <c r="AQ149" s="109" t="str">
        <f t="shared" si="68"/>
        <v/>
      </c>
      <c r="BA149" s="229">
        <f>MOD(SUM(E140:E150),12)</f>
        <v>0</v>
      </c>
    </row>
    <row r="150" spans="1:53" ht="15.75" thickBot="1" x14ac:dyDescent="0.3">
      <c r="A150" s="88"/>
      <c r="B150" s="66" t="s">
        <v>288</v>
      </c>
      <c r="C150" s="67"/>
      <c r="D150" s="102"/>
      <c r="E150" s="32"/>
      <c r="F150" s="32"/>
      <c r="G150" s="68" t="s">
        <v>277</v>
      </c>
      <c r="H150" s="69">
        <f t="shared" si="69"/>
        <v>0</v>
      </c>
      <c r="I150" s="70">
        <f t="shared" si="70"/>
        <v>0</v>
      </c>
      <c r="J150" s="73" t="str">
        <f t="shared" si="71"/>
        <v>--</v>
      </c>
      <c r="K150" s="32"/>
      <c r="L150" s="233"/>
      <c r="M150" s="277"/>
      <c r="N150" s="277"/>
      <c r="O150" s="277"/>
      <c r="P150" s="277"/>
      <c r="Q150" s="277"/>
      <c r="R150" s="277"/>
      <c r="S150" s="277"/>
      <c r="T150" s="277"/>
      <c r="U150" s="278"/>
      <c r="V150" s="103"/>
      <c r="W150" s="84"/>
      <c r="X150" s="84"/>
      <c r="Y150" s="72"/>
      <c r="Z150" s="72"/>
      <c r="AA150" s="72"/>
      <c r="AB150" s="72"/>
      <c r="AC150" s="72">
        <f t="shared" si="60"/>
        <v>1</v>
      </c>
      <c r="AD150" s="72">
        <f t="shared" si="61"/>
        <v>1</v>
      </c>
      <c r="AE150" s="109" t="str">
        <f t="shared" si="62"/>
        <v>0-0</v>
      </c>
      <c r="AF150" s="109" t="str">
        <f t="shared" si="63"/>
        <v>Y</v>
      </c>
      <c r="AG150" s="109" t="str">
        <f t="shared" si="64"/>
        <v>B</v>
      </c>
      <c r="AM150" s="109">
        <f t="shared" si="65"/>
        <v>0</v>
      </c>
      <c r="AN150" s="109">
        <f t="shared" si="66"/>
        <v>0</v>
      </c>
      <c r="AO150" s="109" t="str">
        <f t="shared" si="67"/>
        <v/>
      </c>
      <c r="AQ150" s="109" t="str">
        <f t="shared" si="68"/>
        <v/>
      </c>
      <c r="BA150" s="229">
        <f>MOD(SUM(E140:E151),12)</f>
        <v>0</v>
      </c>
    </row>
    <row r="151" spans="1:53" ht="15.75" thickBot="1" x14ac:dyDescent="0.3">
      <c r="A151" s="88"/>
      <c r="B151" s="66" t="s">
        <v>289</v>
      </c>
      <c r="C151" s="67"/>
      <c r="D151" s="102"/>
      <c r="E151" s="32"/>
      <c r="F151" s="32"/>
      <c r="G151" s="68" t="s">
        <v>277</v>
      </c>
      <c r="H151" s="69">
        <f t="shared" si="69"/>
        <v>0</v>
      </c>
      <c r="I151" s="70">
        <f t="shared" si="70"/>
        <v>0</v>
      </c>
      <c r="J151" s="73" t="str">
        <f t="shared" si="71"/>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60"/>
        <v>1</v>
      </c>
      <c r="AD151" s="72">
        <f t="shared" si="61"/>
        <v>1</v>
      </c>
      <c r="AE151" s="109" t="str">
        <f t="shared" si="62"/>
        <v>0-0</v>
      </c>
      <c r="AF151" s="109" t="str">
        <f t="shared" si="63"/>
        <v>Y</v>
      </c>
      <c r="AG151" s="109" t="str">
        <f t="shared" si="64"/>
        <v>B</v>
      </c>
      <c r="AM151" s="109">
        <f t="shared" si="65"/>
        <v>0</v>
      </c>
      <c r="AN151" s="109">
        <f t="shared" si="66"/>
        <v>0</v>
      </c>
      <c r="AO151" s="109" t="str">
        <f t="shared" si="67"/>
        <v/>
      </c>
      <c r="AQ151" s="109" t="str">
        <f t="shared" si="68"/>
        <v/>
      </c>
      <c r="BA151" s="229">
        <f>MOD(SUM(E140:E152),12)</f>
        <v>0</v>
      </c>
    </row>
    <row r="152" spans="1:53" ht="15.75" thickBot="1" x14ac:dyDescent="0.3">
      <c r="A152" s="88"/>
      <c r="B152" s="66" t="s">
        <v>290</v>
      </c>
      <c r="C152" s="67"/>
      <c r="D152" s="102"/>
      <c r="E152" s="32"/>
      <c r="F152" s="32"/>
      <c r="G152" s="68" t="s">
        <v>277</v>
      </c>
      <c r="H152" s="69">
        <f t="shared" si="69"/>
        <v>0</v>
      </c>
      <c r="I152" s="70">
        <f t="shared" si="70"/>
        <v>0</v>
      </c>
      <c r="J152" s="73" t="str">
        <f t="shared" si="71"/>
        <v>--</v>
      </c>
      <c r="K152" s="32"/>
      <c r="L152" s="233"/>
      <c r="M152" s="277"/>
      <c r="N152" s="277"/>
      <c r="O152" s="277"/>
      <c r="P152" s="277"/>
      <c r="Q152" s="277"/>
      <c r="R152" s="277"/>
      <c r="S152" s="277"/>
      <c r="T152" s="277"/>
      <c r="U152" s="278"/>
      <c r="V152" s="103"/>
      <c r="W152" s="84">
        <f>Y152+1</f>
        <v>13</v>
      </c>
      <c r="X152" s="84"/>
      <c r="Y152" s="78">
        <f>SUM(E140:E152)</f>
        <v>12</v>
      </c>
      <c r="Z152" s="72" t="str">
        <f t="shared" ref="Z152:Z164" si="74">IF(OR(AND(E$8=216,C151="DBL REV",C152="DBL REV",Y151&lt;=144,Y152&gt;144),AND(E$8=216,C151="TPL REV",C152="TPL REV",Y151&lt;=144,Y152&gt;144),AND(E$8=216,C151="QD REV",C152="QD REV",Y151&lt;=144,Y152&gt;144)),"ERROR","")</f>
        <v/>
      </c>
      <c r="AA152" s="72"/>
      <c r="AB152" s="72"/>
      <c r="AC152" s="72">
        <f t="shared" si="60"/>
        <v>1</v>
      </c>
      <c r="AD152" s="72">
        <f t="shared" si="61"/>
        <v>1</v>
      </c>
      <c r="AE152" s="109" t="str">
        <f t="shared" si="62"/>
        <v>0-0</v>
      </c>
      <c r="AF152" s="109" t="str">
        <f t="shared" si="63"/>
        <v>Y</v>
      </c>
      <c r="AG152" s="109" t="str">
        <f t="shared" si="64"/>
        <v>B</v>
      </c>
      <c r="AM152" s="109">
        <f t="shared" si="65"/>
        <v>0</v>
      </c>
      <c r="AN152" s="109">
        <f t="shared" si="66"/>
        <v>0</v>
      </c>
      <c r="AO152" s="109" t="str">
        <f t="shared" si="67"/>
        <v/>
      </c>
      <c r="AQ152" s="109" t="str">
        <f t="shared" si="68"/>
        <v/>
      </c>
      <c r="BA152" s="229">
        <f>MOD(SUM(E140:E153),12)</f>
        <v>0</v>
      </c>
    </row>
    <row r="153" spans="1:53" ht="15.75" thickBot="1" x14ac:dyDescent="0.3">
      <c r="A153" s="88"/>
      <c r="B153" s="66" t="s">
        <v>291</v>
      </c>
      <c r="C153" s="67"/>
      <c r="D153" s="102"/>
      <c r="E153" s="32"/>
      <c r="F153" s="32"/>
      <c r="G153" s="68" t="s">
        <v>277</v>
      </c>
      <c r="H153" s="69">
        <f t="shared" si="69"/>
        <v>0</v>
      </c>
      <c r="I153" s="70">
        <f t="shared" si="70"/>
        <v>0</v>
      </c>
      <c r="J153" s="73" t="str">
        <f t="shared" si="71"/>
        <v>--</v>
      </c>
      <c r="K153" s="32"/>
      <c r="L153" s="233"/>
      <c r="M153" s="277"/>
      <c r="N153" s="277"/>
      <c r="O153" s="277"/>
      <c r="P153" s="277"/>
      <c r="Q153" s="277"/>
      <c r="R153" s="277"/>
      <c r="S153" s="277"/>
      <c r="T153" s="277"/>
      <c r="U153" s="278"/>
      <c r="V153" s="103"/>
      <c r="W153" s="84">
        <f>Y153+1</f>
        <v>13</v>
      </c>
      <c r="X153" s="84"/>
      <c r="Y153" s="78">
        <f>SUM(E140:E153)</f>
        <v>12</v>
      </c>
      <c r="Z153" s="72" t="str">
        <f t="shared" si="74"/>
        <v/>
      </c>
      <c r="AA153" s="72"/>
      <c r="AB153" s="72"/>
      <c r="AC153" s="72">
        <f t="shared" si="60"/>
        <v>1</v>
      </c>
      <c r="AD153" s="72">
        <f t="shared" si="61"/>
        <v>1</v>
      </c>
      <c r="AE153" s="109" t="str">
        <f t="shared" si="62"/>
        <v>0-0</v>
      </c>
      <c r="AF153" s="109" t="str">
        <f t="shared" si="63"/>
        <v>Y</v>
      </c>
      <c r="AG153" s="109" t="str">
        <f t="shared" si="64"/>
        <v>B</v>
      </c>
      <c r="AM153" s="109">
        <f t="shared" si="65"/>
        <v>0</v>
      </c>
      <c r="AN153" s="109">
        <f t="shared" si="66"/>
        <v>0</v>
      </c>
      <c r="AO153" s="109" t="str">
        <f t="shared" si="67"/>
        <v/>
      </c>
      <c r="AQ153" s="109" t="str">
        <f t="shared" si="68"/>
        <v/>
      </c>
      <c r="BA153" s="229">
        <f>MOD(SUM(E140:E154),12)</f>
        <v>0</v>
      </c>
    </row>
    <row r="154" spans="1:53" ht="15.75" thickBot="1" x14ac:dyDescent="0.3">
      <c r="A154" s="88"/>
      <c r="B154" s="66" t="s">
        <v>292</v>
      </c>
      <c r="C154" s="67"/>
      <c r="D154" s="102"/>
      <c r="E154" s="32"/>
      <c r="F154" s="32"/>
      <c r="G154" s="68" t="s">
        <v>277</v>
      </c>
      <c r="H154" s="69">
        <f t="shared" si="69"/>
        <v>0</v>
      </c>
      <c r="I154" s="70">
        <f t="shared" si="70"/>
        <v>0</v>
      </c>
      <c r="J154" s="73" t="str">
        <f t="shared" si="71"/>
        <v>--</v>
      </c>
      <c r="K154" s="32"/>
      <c r="L154" s="233"/>
      <c r="M154" s="277"/>
      <c r="N154" s="277"/>
      <c r="O154" s="277"/>
      <c r="P154" s="277"/>
      <c r="Q154" s="277"/>
      <c r="R154" s="277"/>
      <c r="S154" s="277"/>
      <c r="T154" s="277"/>
      <c r="U154" s="278"/>
      <c r="V154" s="103"/>
      <c r="W154" s="84">
        <f>Y154+1</f>
        <v>13</v>
      </c>
      <c r="X154" s="84"/>
      <c r="Y154" s="78">
        <f>SUM(E140:E154)</f>
        <v>12</v>
      </c>
      <c r="Z154" s="72" t="str">
        <f t="shared" si="74"/>
        <v/>
      </c>
      <c r="AA154" s="72" t="str">
        <f t="shared" ref="AA154:AA166" si="75">IF(AND(C152&lt;&gt;"Field SPL",W151&lt;=144,Y152&gt;144),"ERROR","")</f>
        <v/>
      </c>
      <c r="AB154" s="72"/>
      <c r="AC154" s="72">
        <f t="shared" si="60"/>
        <v>1</v>
      </c>
      <c r="AD154" s="72">
        <f t="shared" si="61"/>
        <v>1</v>
      </c>
      <c r="AE154" s="109" t="str">
        <f t="shared" si="62"/>
        <v>0-0</v>
      </c>
      <c r="AF154" s="109" t="str">
        <f t="shared" si="63"/>
        <v>Y</v>
      </c>
      <c r="AG154" s="109" t="str">
        <f t="shared" si="64"/>
        <v>B</v>
      </c>
      <c r="AM154" s="109">
        <f t="shared" si="65"/>
        <v>0</v>
      </c>
      <c r="AN154" s="109">
        <f t="shared" si="66"/>
        <v>0</v>
      </c>
      <c r="AO154" s="109" t="str">
        <f t="shared" si="67"/>
        <v/>
      </c>
      <c r="AQ154" s="109" t="str">
        <f t="shared" si="68"/>
        <v/>
      </c>
      <c r="BA154" s="229">
        <f>MOD(SUM(E140:E155),12)</f>
        <v>0</v>
      </c>
    </row>
    <row r="155" spans="1:53" ht="15.75" thickBot="1" x14ac:dyDescent="0.3">
      <c r="A155" s="88"/>
      <c r="B155" s="66" t="s">
        <v>293</v>
      </c>
      <c r="C155" s="67"/>
      <c r="D155" s="102"/>
      <c r="E155" s="32"/>
      <c r="F155" s="32"/>
      <c r="G155" s="68" t="s">
        <v>277</v>
      </c>
      <c r="H155" s="69">
        <f t="shared" si="69"/>
        <v>0</v>
      </c>
      <c r="I155" s="70">
        <f t="shared" si="70"/>
        <v>0</v>
      </c>
      <c r="J155" s="73" t="str">
        <f t="shared" si="71"/>
        <v>--</v>
      </c>
      <c r="K155" s="32"/>
      <c r="L155" s="233"/>
      <c r="M155" s="277"/>
      <c r="N155" s="277"/>
      <c r="O155" s="277"/>
      <c r="P155" s="277"/>
      <c r="Q155" s="277"/>
      <c r="R155" s="277"/>
      <c r="S155" s="277"/>
      <c r="T155" s="277"/>
      <c r="U155" s="278"/>
      <c r="V155" s="103"/>
      <c r="W155" s="84">
        <f t="shared" ref="W155:W163" si="76">Y155+1</f>
        <v>13</v>
      </c>
      <c r="X155" s="84"/>
      <c r="Y155" s="78">
        <f>SUM(E140:E155)</f>
        <v>12</v>
      </c>
      <c r="Z155" s="72" t="str">
        <f t="shared" si="74"/>
        <v/>
      </c>
      <c r="AA155" s="72" t="str">
        <f t="shared" si="75"/>
        <v/>
      </c>
      <c r="AB155" s="72"/>
      <c r="AC155" s="72">
        <f t="shared" si="60"/>
        <v>1</v>
      </c>
      <c r="AD155" s="72">
        <f t="shared" si="61"/>
        <v>1</v>
      </c>
      <c r="AE155" s="109" t="str">
        <f t="shared" si="62"/>
        <v>0-0</v>
      </c>
      <c r="AF155" s="109" t="str">
        <f t="shared" si="63"/>
        <v>Y</v>
      </c>
      <c r="AG155" s="109" t="str">
        <f t="shared" si="64"/>
        <v>B</v>
      </c>
      <c r="AM155" s="109">
        <f t="shared" si="65"/>
        <v>0</v>
      </c>
      <c r="AN155" s="109">
        <f t="shared" si="66"/>
        <v>0</v>
      </c>
      <c r="AO155" s="109" t="str">
        <f t="shared" si="67"/>
        <v/>
      </c>
      <c r="AQ155" s="109" t="str">
        <f t="shared" si="68"/>
        <v/>
      </c>
      <c r="BA155" s="229">
        <f>MOD(SUM(E140:E156),12)</f>
        <v>0</v>
      </c>
    </row>
    <row r="156" spans="1:53" ht="15.75" thickBot="1" x14ac:dyDescent="0.3">
      <c r="A156" s="88"/>
      <c r="B156" s="66" t="s">
        <v>294</v>
      </c>
      <c r="C156" s="67"/>
      <c r="D156" s="102"/>
      <c r="E156" s="32"/>
      <c r="F156" s="32"/>
      <c r="G156" s="68" t="s">
        <v>277</v>
      </c>
      <c r="H156" s="69">
        <f t="shared" si="69"/>
        <v>0</v>
      </c>
      <c r="I156" s="70">
        <f t="shared" si="70"/>
        <v>0</v>
      </c>
      <c r="J156" s="73" t="str">
        <f t="shared" si="71"/>
        <v>--</v>
      </c>
      <c r="K156" s="32"/>
      <c r="L156" s="233"/>
      <c r="M156" s="277"/>
      <c r="N156" s="277"/>
      <c r="O156" s="277"/>
      <c r="P156" s="277"/>
      <c r="Q156" s="277"/>
      <c r="R156" s="277"/>
      <c r="S156" s="277"/>
      <c r="T156" s="277"/>
      <c r="U156" s="278"/>
      <c r="V156" s="103"/>
      <c r="W156" s="84">
        <f t="shared" si="76"/>
        <v>13</v>
      </c>
      <c r="X156" s="84"/>
      <c r="Y156" s="78">
        <f>SUM(E140:E156)</f>
        <v>12</v>
      </c>
      <c r="Z156" s="72" t="str">
        <f t="shared" si="74"/>
        <v/>
      </c>
      <c r="AA156" s="72" t="str">
        <f t="shared" si="75"/>
        <v/>
      </c>
      <c r="AB156" s="72"/>
      <c r="AC156" s="72">
        <f t="shared" si="60"/>
        <v>1</v>
      </c>
      <c r="AD156" s="72">
        <f t="shared" si="61"/>
        <v>1</v>
      </c>
      <c r="AE156" s="109" t="str">
        <f t="shared" si="62"/>
        <v>0-0</v>
      </c>
      <c r="AF156" s="109" t="str">
        <f t="shared" si="63"/>
        <v>Y</v>
      </c>
      <c r="AG156" s="109" t="str">
        <f t="shared" si="64"/>
        <v>B</v>
      </c>
      <c r="AM156" s="109">
        <f t="shared" si="65"/>
        <v>0</v>
      </c>
      <c r="AN156" s="109">
        <f t="shared" si="66"/>
        <v>0</v>
      </c>
      <c r="AO156" s="109" t="str">
        <f t="shared" si="67"/>
        <v/>
      </c>
      <c r="AQ156" s="109" t="str">
        <f t="shared" si="68"/>
        <v/>
      </c>
      <c r="BA156" s="229">
        <f>MOD(SUM(E140:E157),12)</f>
        <v>0</v>
      </c>
    </row>
    <row r="157" spans="1:53" ht="15.75" thickBot="1" x14ac:dyDescent="0.3">
      <c r="A157" s="88"/>
      <c r="B157" s="66" t="s">
        <v>295</v>
      </c>
      <c r="C157" s="67"/>
      <c r="D157" s="102"/>
      <c r="E157" s="32"/>
      <c r="F157" s="32"/>
      <c r="G157" s="68" t="s">
        <v>277</v>
      </c>
      <c r="H157" s="69">
        <f t="shared" si="69"/>
        <v>0</v>
      </c>
      <c r="I157" s="70">
        <f t="shared" si="70"/>
        <v>0</v>
      </c>
      <c r="J157" s="73" t="str">
        <f t="shared" si="71"/>
        <v>--</v>
      </c>
      <c r="K157" s="32"/>
      <c r="L157" s="233"/>
      <c r="M157" s="277"/>
      <c r="N157" s="277"/>
      <c r="O157" s="277"/>
      <c r="P157" s="277"/>
      <c r="Q157" s="277"/>
      <c r="R157" s="277"/>
      <c r="S157" s="277"/>
      <c r="T157" s="277"/>
      <c r="U157" s="278"/>
      <c r="V157" s="103"/>
      <c r="W157" s="84">
        <f t="shared" si="76"/>
        <v>13</v>
      </c>
      <c r="X157" s="84"/>
      <c r="Y157" s="78">
        <f>SUM(E140:E157)</f>
        <v>12</v>
      </c>
      <c r="Z157" s="72" t="str">
        <f t="shared" si="74"/>
        <v/>
      </c>
      <c r="AA157" s="72" t="str">
        <f t="shared" si="75"/>
        <v/>
      </c>
      <c r="AB157" s="72"/>
      <c r="AC157" s="72">
        <f t="shared" si="60"/>
        <v>1</v>
      </c>
      <c r="AD157" s="72">
        <f t="shared" si="61"/>
        <v>1</v>
      </c>
      <c r="AE157" s="109" t="str">
        <f t="shared" si="62"/>
        <v>0-0</v>
      </c>
      <c r="AF157" s="109" t="str">
        <f t="shared" si="63"/>
        <v>Y</v>
      </c>
      <c r="AG157" s="109" t="str">
        <f t="shared" si="64"/>
        <v>B</v>
      </c>
      <c r="AM157" s="109">
        <f t="shared" si="65"/>
        <v>0</v>
      </c>
      <c r="AN157" s="109">
        <f t="shared" si="66"/>
        <v>0</v>
      </c>
      <c r="AO157" s="109" t="str">
        <f t="shared" si="67"/>
        <v/>
      </c>
      <c r="AQ157" s="109" t="str">
        <f t="shared" si="68"/>
        <v/>
      </c>
      <c r="BA157" s="229">
        <f>MOD(SUM(E140:E158),12)</f>
        <v>0</v>
      </c>
    </row>
    <row r="158" spans="1:53" ht="15.75" thickBot="1" x14ac:dyDescent="0.3">
      <c r="A158" s="88"/>
      <c r="B158" s="66" t="s">
        <v>296</v>
      </c>
      <c r="C158" s="67"/>
      <c r="D158" s="102"/>
      <c r="E158" s="32"/>
      <c r="F158" s="32"/>
      <c r="G158" s="68" t="s">
        <v>277</v>
      </c>
      <c r="H158" s="69">
        <f t="shared" si="69"/>
        <v>0</v>
      </c>
      <c r="I158" s="70">
        <f t="shared" si="70"/>
        <v>0</v>
      </c>
      <c r="J158" s="73" t="str">
        <f t="shared" si="71"/>
        <v>--</v>
      </c>
      <c r="K158" s="32"/>
      <c r="L158" s="233"/>
      <c r="M158" s="277"/>
      <c r="N158" s="277"/>
      <c r="O158" s="277"/>
      <c r="P158" s="277"/>
      <c r="Q158" s="277"/>
      <c r="R158" s="277"/>
      <c r="S158" s="277"/>
      <c r="T158" s="277"/>
      <c r="U158" s="278"/>
      <c r="V158" s="103"/>
      <c r="W158" s="84">
        <f t="shared" si="76"/>
        <v>13</v>
      </c>
      <c r="X158" s="84"/>
      <c r="Y158" s="78">
        <f>SUM(E140:E158)</f>
        <v>12</v>
      </c>
      <c r="Z158" s="72" t="str">
        <f t="shared" si="74"/>
        <v/>
      </c>
      <c r="AA158" s="72" t="str">
        <f t="shared" si="75"/>
        <v/>
      </c>
      <c r="AB158" s="72"/>
      <c r="AC158" s="72">
        <f t="shared" si="60"/>
        <v>1</v>
      </c>
      <c r="AD158" s="72">
        <f t="shared" si="61"/>
        <v>1</v>
      </c>
      <c r="AE158" s="109" t="str">
        <f t="shared" si="62"/>
        <v>0-0</v>
      </c>
      <c r="AF158" s="109" t="str">
        <f t="shared" si="63"/>
        <v>Y</v>
      </c>
      <c r="AG158" s="109" t="str">
        <f t="shared" si="64"/>
        <v>B</v>
      </c>
      <c r="AM158" s="109">
        <f t="shared" si="65"/>
        <v>0</v>
      </c>
      <c r="AN158" s="109">
        <f t="shared" si="66"/>
        <v>0</v>
      </c>
      <c r="AO158" s="109" t="str">
        <f t="shared" si="67"/>
        <v/>
      </c>
      <c r="AQ158" s="109" t="str">
        <f t="shared" si="68"/>
        <v/>
      </c>
      <c r="BA158" s="229">
        <f>MOD(SUM(E140:E159),12)</f>
        <v>0</v>
      </c>
    </row>
    <row r="159" spans="1:53" ht="15.75" thickBot="1" x14ac:dyDescent="0.3">
      <c r="A159" s="88"/>
      <c r="B159" s="66" t="s">
        <v>297</v>
      </c>
      <c r="C159" s="67"/>
      <c r="D159" s="102"/>
      <c r="E159" s="32"/>
      <c r="F159" s="32"/>
      <c r="G159" s="68" t="s">
        <v>277</v>
      </c>
      <c r="H159" s="69">
        <f t="shared" si="69"/>
        <v>0</v>
      </c>
      <c r="I159" s="70">
        <f t="shared" si="70"/>
        <v>0</v>
      </c>
      <c r="J159" s="73" t="str">
        <f t="shared" si="71"/>
        <v>--</v>
      </c>
      <c r="K159" s="32"/>
      <c r="L159" s="233"/>
      <c r="M159" s="277"/>
      <c r="N159" s="277"/>
      <c r="O159" s="277"/>
      <c r="P159" s="277"/>
      <c r="Q159" s="277"/>
      <c r="R159" s="277"/>
      <c r="S159" s="277"/>
      <c r="T159" s="277"/>
      <c r="U159" s="278"/>
      <c r="V159" s="103"/>
      <c r="W159" s="84">
        <f t="shared" si="76"/>
        <v>13</v>
      </c>
      <c r="X159" s="84"/>
      <c r="Y159" s="78">
        <f>SUM(E140:E159)</f>
        <v>12</v>
      </c>
      <c r="Z159" s="72" t="str">
        <f t="shared" si="74"/>
        <v/>
      </c>
      <c r="AA159" s="72" t="str">
        <f t="shared" si="75"/>
        <v/>
      </c>
      <c r="AB159" s="72"/>
      <c r="AC159" s="72">
        <f t="shared" si="60"/>
        <v>1</v>
      </c>
      <c r="AD159" s="72">
        <f t="shared" si="61"/>
        <v>1</v>
      </c>
      <c r="AE159" s="109" t="str">
        <f t="shared" si="62"/>
        <v>0-0</v>
      </c>
      <c r="AF159" s="109" t="str">
        <f t="shared" si="63"/>
        <v>Y</v>
      </c>
      <c r="AG159" s="109" t="str">
        <f t="shared" si="64"/>
        <v>B</v>
      </c>
      <c r="AM159" s="109">
        <f t="shared" si="65"/>
        <v>0</v>
      </c>
      <c r="AN159" s="109">
        <f t="shared" si="66"/>
        <v>0</v>
      </c>
      <c r="AO159" s="109" t="str">
        <f t="shared" si="67"/>
        <v/>
      </c>
      <c r="AQ159" s="109" t="str">
        <f t="shared" si="68"/>
        <v/>
      </c>
      <c r="BA159" s="229">
        <f>MOD(SUM(E140:E160),12)</f>
        <v>0</v>
      </c>
    </row>
    <row r="160" spans="1:53" ht="15.75" thickBot="1" x14ac:dyDescent="0.3">
      <c r="A160" s="88"/>
      <c r="B160" s="66" t="s">
        <v>298</v>
      </c>
      <c r="C160" s="67"/>
      <c r="D160" s="102"/>
      <c r="E160" s="32"/>
      <c r="F160" s="32"/>
      <c r="G160" s="68" t="s">
        <v>277</v>
      </c>
      <c r="H160" s="69">
        <f t="shared" si="69"/>
        <v>0</v>
      </c>
      <c r="I160" s="70">
        <f t="shared" si="70"/>
        <v>0</v>
      </c>
      <c r="J160" s="73" t="str">
        <f t="shared" si="71"/>
        <v>--</v>
      </c>
      <c r="K160" s="32"/>
      <c r="L160" s="233"/>
      <c r="M160" s="277"/>
      <c r="N160" s="277"/>
      <c r="O160" s="277"/>
      <c r="P160" s="277"/>
      <c r="Q160" s="277"/>
      <c r="R160" s="277"/>
      <c r="S160" s="277"/>
      <c r="T160" s="277"/>
      <c r="U160" s="278"/>
      <c r="V160" s="103"/>
      <c r="W160" s="84">
        <f t="shared" si="76"/>
        <v>13</v>
      </c>
      <c r="X160" s="84"/>
      <c r="Y160" s="78">
        <f>SUM(E140:E160)</f>
        <v>12</v>
      </c>
      <c r="Z160" s="72" t="str">
        <f t="shared" si="74"/>
        <v/>
      </c>
      <c r="AA160" s="72" t="str">
        <f t="shared" si="75"/>
        <v/>
      </c>
      <c r="AB160" s="72"/>
      <c r="AC160" s="72">
        <f t="shared" si="60"/>
        <v>1</v>
      </c>
      <c r="AD160" s="72">
        <f t="shared" si="61"/>
        <v>1</v>
      </c>
      <c r="AE160" s="109" t="str">
        <f t="shared" si="62"/>
        <v>0-0</v>
      </c>
      <c r="AF160" s="109" t="str">
        <f t="shared" si="63"/>
        <v>Y</v>
      </c>
      <c r="AG160" s="109" t="str">
        <f t="shared" si="64"/>
        <v>B</v>
      </c>
      <c r="AM160" s="109">
        <f t="shared" si="65"/>
        <v>0</v>
      </c>
      <c r="AN160" s="109">
        <f t="shared" si="66"/>
        <v>0</v>
      </c>
      <c r="AO160" s="109" t="str">
        <f t="shared" si="67"/>
        <v/>
      </c>
      <c r="AQ160" s="109" t="str">
        <f t="shared" si="68"/>
        <v/>
      </c>
      <c r="BA160" s="229">
        <f>MOD(SUM(E140:E161),12)</f>
        <v>0</v>
      </c>
    </row>
    <row r="161" spans="1:53" ht="15.75" thickBot="1" x14ac:dyDescent="0.3">
      <c r="A161" s="88"/>
      <c r="B161" s="66" t="s">
        <v>299</v>
      </c>
      <c r="C161" s="67"/>
      <c r="D161" s="102"/>
      <c r="E161" s="32"/>
      <c r="F161" s="32"/>
      <c r="G161" s="68" t="s">
        <v>277</v>
      </c>
      <c r="H161" s="69">
        <f t="shared" si="69"/>
        <v>0</v>
      </c>
      <c r="I161" s="70">
        <f t="shared" si="70"/>
        <v>0</v>
      </c>
      <c r="J161" s="73" t="str">
        <f t="shared" si="71"/>
        <v>--</v>
      </c>
      <c r="K161" s="32"/>
      <c r="L161" s="233"/>
      <c r="M161" s="277"/>
      <c r="N161" s="277"/>
      <c r="O161" s="277"/>
      <c r="P161" s="277"/>
      <c r="Q161" s="277"/>
      <c r="R161" s="277"/>
      <c r="S161" s="277"/>
      <c r="T161" s="277"/>
      <c r="U161" s="278"/>
      <c r="V161" s="103"/>
      <c r="W161" s="84">
        <f t="shared" si="76"/>
        <v>13</v>
      </c>
      <c r="X161" s="84"/>
      <c r="Y161" s="78">
        <f>SUM(E140:E161)</f>
        <v>12</v>
      </c>
      <c r="Z161" s="72" t="str">
        <f t="shared" si="74"/>
        <v/>
      </c>
      <c r="AA161" s="72" t="str">
        <f t="shared" si="75"/>
        <v/>
      </c>
      <c r="AB161" s="72"/>
      <c r="AC161" s="72">
        <f t="shared" si="60"/>
        <v>1</v>
      </c>
      <c r="AD161" s="72">
        <f t="shared" si="61"/>
        <v>1</v>
      </c>
      <c r="AE161" s="109" t="str">
        <f t="shared" si="62"/>
        <v>0-0</v>
      </c>
      <c r="AF161" s="109" t="str">
        <f t="shared" si="63"/>
        <v>Y</v>
      </c>
      <c r="AG161" s="109" t="str">
        <f t="shared" si="64"/>
        <v>B</v>
      </c>
      <c r="AM161" s="109">
        <f t="shared" si="65"/>
        <v>0</v>
      </c>
      <c r="AN161" s="109">
        <f t="shared" si="66"/>
        <v>0</v>
      </c>
      <c r="AO161" s="109" t="str">
        <f t="shared" si="67"/>
        <v/>
      </c>
      <c r="AQ161" s="109" t="str">
        <f t="shared" si="68"/>
        <v/>
      </c>
      <c r="BA161" s="229">
        <f>MOD(SUM(E140:E162),12)</f>
        <v>0</v>
      </c>
    </row>
    <row r="162" spans="1:53" ht="15.75" thickBot="1" x14ac:dyDescent="0.3">
      <c r="A162" s="88"/>
      <c r="B162" s="66" t="s">
        <v>300</v>
      </c>
      <c r="C162" s="67"/>
      <c r="D162" s="102"/>
      <c r="E162" s="32"/>
      <c r="F162" s="32"/>
      <c r="G162" s="68" t="s">
        <v>277</v>
      </c>
      <c r="H162" s="69">
        <f t="shared" si="69"/>
        <v>0</v>
      </c>
      <c r="I162" s="70">
        <f t="shared" si="70"/>
        <v>0</v>
      </c>
      <c r="J162" s="73" t="str">
        <f t="shared" si="71"/>
        <v>--</v>
      </c>
      <c r="K162" s="32"/>
      <c r="L162" s="233"/>
      <c r="M162" s="277"/>
      <c r="N162" s="277"/>
      <c r="O162" s="277"/>
      <c r="P162" s="277"/>
      <c r="Q162" s="277"/>
      <c r="R162" s="277"/>
      <c r="S162" s="277"/>
      <c r="T162" s="277"/>
      <c r="U162" s="278"/>
      <c r="V162" s="103"/>
      <c r="W162" s="84">
        <f t="shared" si="76"/>
        <v>13</v>
      </c>
      <c r="X162" s="84"/>
      <c r="Y162" s="78">
        <f>SUM(E140:E162)</f>
        <v>12</v>
      </c>
      <c r="Z162" s="72" t="str">
        <f t="shared" si="74"/>
        <v/>
      </c>
      <c r="AA162" s="72" t="str">
        <f t="shared" si="75"/>
        <v/>
      </c>
      <c r="AB162" s="72"/>
      <c r="AC162" s="72">
        <f t="shared" si="60"/>
        <v>1</v>
      </c>
      <c r="AD162" s="72">
        <f t="shared" si="61"/>
        <v>1</v>
      </c>
      <c r="AE162" s="109" t="str">
        <f t="shared" si="62"/>
        <v>0-0</v>
      </c>
      <c r="AF162" s="109" t="str">
        <f t="shared" si="63"/>
        <v>Y</v>
      </c>
      <c r="AG162" s="109" t="str">
        <f t="shared" si="64"/>
        <v>B</v>
      </c>
      <c r="AM162" s="109">
        <f t="shared" si="65"/>
        <v>0</v>
      </c>
      <c r="AN162" s="109">
        <f t="shared" si="66"/>
        <v>0</v>
      </c>
      <c r="AO162" s="109" t="str">
        <f t="shared" si="67"/>
        <v/>
      </c>
      <c r="AQ162" s="109" t="str">
        <f t="shared" si="68"/>
        <v/>
      </c>
      <c r="BA162" s="229">
        <f>MOD(SUM(E140:E163),12)</f>
        <v>0</v>
      </c>
    </row>
    <row r="163" spans="1:53" ht="15.75" thickBot="1" x14ac:dyDescent="0.3">
      <c r="A163" s="88"/>
      <c r="B163" s="66" t="s">
        <v>301</v>
      </c>
      <c r="C163" s="67"/>
      <c r="D163" s="102"/>
      <c r="E163" s="32"/>
      <c r="F163" s="32"/>
      <c r="G163" s="68" t="s">
        <v>277</v>
      </c>
      <c r="H163" s="69">
        <f t="shared" si="69"/>
        <v>0</v>
      </c>
      <c r="I163" s="70">
        <f t="shared" si="70"/>
        <v>0</v>
      </c>
      <c r="J163" s="73" t="str">
        <f t="shared" si="71"/>
        <v>--</v>
      </c>
      <c r="K163" s="32"/>
      <c r="L163" s="233"/>
      <c r="M163" s="277"/>
      <c r="N163" s="277"/>
      <c r="O163" s="277"/>
      <c r="P163" s="277"/>
      <c r="Q163" s="277"/>
      <c r="R163" s="277"/>
      <c r="S163" s="277"/>
      <c r="T163" s="277"/>
      <c r="U163" s="278"/>
      <c r="V163" s="103"/>
      <c r="W163" s="84">
        <f t="shared" si="76"/>
        <v>13</v>
      </c>
      <c r="X163" s="84"/>
      <c r="Y163" s="78">
        <f>SUM(E140:E163)</f>
        <v>12</v>
      </c>
      <c r="Z163" s="72" t="str">
        <f t="shared" si="74"/>
        <v/>
      </c>
      <c r="AA163" s="72" t="str">
        <f t="shared" si="75"/>
        <v/>
      </c>
      <c r="AB163" s="72"/>
      <c r="AC163" s="72">
        <f t="shared" si="60"/>
        <v>1</v>
      </c>
      <c r="AD163" s="72">
        <f t="shared" si="61"/>
        <v>1</v>
      </c>
      <c r="AE163" s="109" t="str">
        <f t="shared" si="62"/>
        <v>0-0</v>
      </c>
      <c r="AF163" s="109" t="str">
        <f t="shared" si="63"/>
        <v>Y</v>
      </c>
      <c r="AG163" s="109" t="str">
        <f t="shared" si="64"/>
        <v>B</v>
      </c>
      <c r="AM163" s="109">
        <f t="shared" si="65"/>
        <v>0</v>
      </c>
      <c r="AN163" s="109">
        <f t="shared" si="66"/>
        <v>0</v>
      </c>
      <c r="AO163" s="109" t="str">
        <f t="shared" si="67"/>
        <v/>
      </c>
      <c r="AQ163" s="109" t="str">
        <f t="shared" si="68"/>
        <v/>
      </c>
      <c r="BA163" s="229">
        <f>MOD(SUM(E140:E164),12)</f>
        <v>0</v>
      </c>
    </row>
    <row r="164" spans="1:53" ht="15.75" thickBot="1" x14ac:dyDescent="0.3">
      <c r="A164" s="88"/>
      <c r="B164" s="66" t="s">
        <v>302</v>
      </c>
      <c r="C164" s="67"/>
      <c r="D164" s="102"/>
      <c r="E164" s="32"/>
      <c r="F164" s="32"/>
      <c r="G164" s="68" t="s">
        <v>277</v>
      </c>
      <c r="H164" s="69">
        <f t="shared" si="69"/>
        <v>0</v>
      </c>
      <c r="I164" s="70">
        <f t="shared" si="70"/>
        <v>0</v>
      </c>
      <c r="J164" s="73" t="str">
        <f t="shared" si="71"/>
        <v>--</v>
      </c>
      <c r="K164" s="32"/>
      <c r="L164" s="234"/>
      <c r="M164" s="277"/>
      <c r="N164" s="277"/>
      <c r="O164" s="277"/>
      <c r="P164" s="277"/>
      <c r="Q164" s="277"/>
      <c r="R164" s="277"/>
      <c r="S164" s="277"/>
      <c r="T164" s="277"/>
      <c r="U164" s="278"/>
      <c r="V164" s="103"/>
      <c r="W164" s="72"/>
      <c r="X164" s="72"/>
      <c r="Y164" s="78">
        <f>SUM(E140:E164)</f>
        <v>12</v>
      </c>
      <c r="Z164" s="72" t="str">
        <f t="shared" si="74"/>
        <v/>
      </c>
      <c r="AA164" s="72" t="str">
        <f t="shared" si="75"/>
        <v/>
      </c>
      <c r="AB164" s="72"/>
      <c r="AC164" s="72">
        <f t="shared" si="60"/>
        <v>1</v>
      </c>
      <c r="AD164" s="72">
        <f t="shared" si="61"/>
        <v>1</v>
      </c>
      <c r="AE164" s="109" t="str">
        <f t="shared" si="62"/>
        <v>0-0</v>
      </c>
      <c r="AF164" s="109" t="str">
        <f t="shared" si="63"/>
        <v>Y</v>
      </c>
      <c r="AG164" s="109" t="str">
        <f t="shared" si="64"/>
        <v>B</v>
      </c>
      <c r="AM164" s="109">
        <f t="shared" si="65"/>
        <v>0</v>
      </c>
      <c r="AN164" s="109">
        <f t="shared" si="66"/>
        <v>0</v>
      </c>
      <c r="AO164" s="109" t="str">
        <f t="shared" si="67"/>
        <v/>
      </c>
      <c r="AQ164" s="109" t="str">
        <f t="shared" si="68"/>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75"/>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75"/>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781</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780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1155</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781</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781</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804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744</v>
      </c>
      <c r="E181" s="32">
        <v>4</v>
      </c>
      <c r="F181" s="32" t="s">
        <v>488</v>
      </c>
      <c r="G181" s="68" t="s">
        <v>277</v>
      </c>
      <c r="H181" s="69">
        <f>IF(I181=0,0,I181-(E181-1))</f>
        <v>801</v>
      </c>
      <c r="I181" s="70">
        <f>IF(E181=0,0,I176)</f>
        <v>804</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77">IF(B181&lt;&gt;"FST",1,0)</f>
        <v>1</v>
      </c>
      <c r="AD181" s="72">
        <f t="shared" ref="AD181:AD205" si="78">IF(C181&lt;&gt;"FST",1,0)</f>
        <v>0</v>
      </c>
      <c r="AE181" s="109" t="str">
        <f t="shared" ref="AE181:AE205" si="79">CONCATENATE(H181,"-",I181)</f>
        <v>801-804</v>
      </c>
      <c r="AF181" s="109" t="str">
        <f t="shared" ref="AF181:AF205" si="80">IF(C181="Field SPL","N","Y")</f>
        <v>Y</v>
      </c>
      <c r="AG181" s="109" t="str">
        <f t="shared" ref="AG181:AG205" si="81">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82">VALUE(IF(C181="FST","0",IF(C181="REV T","1",IF(C181="DBL REV",".5","0"))))</f>
        <v>0</v>
      </c>
      <c r="AN181" s="109">
        <f t="shared" ref="AN181:AN205" si="83">VALUE(IF(C181="FST","0",IF(C181="REV T","0",IF(C181="DBL REV",".5","0"))))</f>
        <v>0</v>
      </c>
      <c r="AO181" s="109" t="str">
        <f t="shared" ref="AO181:AO205" si="84">IF(C181="TPL REV","Y","")</f>
        <v/>
      </c>
      <c r="AQ181" s="109" t="str">
        <f t="shared" ref="AQ181:AQ205" si="85">IF(C181="QD REV","Y","")</f>
        <v/>
      </c>
      <c r="BA181" s="229">
        <f>MOD(E181,12)</f>
        <v>4</v>
      </c>
    </row>
    <row r="182" spans="1:53" ht="15.75" thickBot="1" x14ac:dyDescent="0.3">
      <c r="A182" s="88"/>
      <c r="B182" s="66" t="s">
        <v>279</v>
      </c>
      <c r="C182" s="67" t="s">
        <v>484</v>
      </c>
      <c r="D182" s="102" t="s">
        <v>745</v>
      </c>
      <c r="E182" s="32">
        <v>8</v>
      </c>
      <c r="F182" s="32" t="s">
        <v>488</v>
      </c>
      <c r="G182" s="68" t="s">
        <v>277</v>
      </c>
      <c r="H182" s="69">
        <f t="shared" ref="H182:H205" si="86">IF(E182=0,0,I182-(E182-1))</f>
        <v>793</v>
      </c>
      <c r="I182" s="70">
        <f t="shared" ref="I182:I205" si="87">IF(E182=0,0,H181-1)</f>
        <v>800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77"/>
        <v>1</v>
      </c>
      <c r="AD182" s="72">
        <f t="shared" si="78"/>
        <v>0</v>
      </c>
      <c r="AE182" s="109" t="str">
        <f t="shared" si="79"/>
        <v>793-800</v>
      </c>
      <c r="AF182" s="109" t="str">
        <f t="shared" si="80"/>
        <v>Y</v>
      </c>
      <c r="AG182" s="109" t="str">
        <f t="shared" si="81"/>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82"/>
        <v>0</v>
      </c>
      <c r="AN182" s="109">
        <f t="shared" si="83"/>
        <v>0</v>
      </c>
      <c r="AO182" s="109" t="str">
        <f t="shared" si="84"/>
        <v/>
      </c>
      <c r="AQ182" s="109" t="str">
        <f t="shared" si="85"/>
        <v/>
      </c>
      <c r="BA182" s="229">
        <f>MOD(SUM(E181:E182),12)</f>
        <v>0</v>
      </c>
    </row>
    <row r="183" spans="1:53" ht="15.75" thickBot="1" x14ac:dyDescent="0.3">
      <c r="A183" s="88"/>
      <c r="B183" s="74" t="s">
        <v>280</v>
      </c>
      <c r="C183" s="67" t="s">
        <v>502</v>
      </c>
      <c r="D183" s="102"/>
      <c r="E183" s="32">
        <v>12</v>
      </c>
      <c r="F183" s="32"/>
      <c r="G183" s="75" t="s">
        <v>277</v>
      </c>
      <c r="H183" s="69">
        <f t="shared" si="86"/>
        <v>781</v>
      </c>
      <c r="I183" s="70">
        <f t="shared" si="87"/>
        <v>792</v>
      </c>
      <c r="J183" s="73" t="str">
        <f t="shared" ref="J183:J205" si="88">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77"/>
        <v>1</v>
      </c>
      <c r="AD183" s="72">
        <f t="shared" si="78"/>
        <v>1</v>
      </c>
      <c r="AE183" s="109" t="str">
        <f t="shared" si="79"/>
        <v>781-792</v>
      </c>
      <c r="AF183" s="109" t="str">
        <f t="shared" si="80"/>
        <v>N</v>
      </c>
      <c r="AG183" s="109" t="str">
        <f t="shared" si="81"/>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82"/>
        <v>0</v>
      </c>
      <c r="AN183" s="109">
        <f t="shared" si="83"/>
        <v>0</v>
      </c>
      <c r="AO183" s="109" t="str">
        <f t="shared" si="84"/>
        <v/>
      </c>
      <c r="AQ183" s="109" t="str">
        <f t="shared" si="85"/>
        <v/>
      </c>
      <c r="BA183" s="229">
        <f>MOD(SUM(E181:E184),12)</f>
        <v>0</v>
      </c>
    </row>
    <row r="184" spans="1:53" ht="15.75" thickBot="1" x14ac:dyDescent="0.3">
      <c r="A184" s="88"/>
      <c r="B184" s="66" t="s">
        <v>281</v>
      </c>
      <c r="C184" s="67"/>
      <c r="D184" s="102"/>
      <c r="E184" s="32"/>
      <c r="F184" s="32"/>
      <c r="G184" s="68" t="s">
        <v>277</v>
      </c>
      <c r="H184" s="69">
        <f t="shared" si="86"/>
        <v>0</v>
      </c>
      <c r="I184" s="70">
        <f t="shared" si="87"/>
        <v>0</v>
      </c>
      <c r="J184" s="73" t="str">
        <f t="shared" si="88"/>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77"/>
        <v>1</v>
      </c>
      <c r="AD184" s="72">
        <f t="shared" si="78"/>
        <v>1</v>
      </c>
      <c r="AE184" s="109" t="str">
        <f t="shared" si="79"/>
        <v>0-0</v>
      </c>
      <c r="AF184" s="109" t="str">
        <f t="shared" si="80"/>
        <v>Y</v>
      </c>
      <c r="AG184" s="109" t="str">
        <f t="shared" si="81"/>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82"/>
        <v>0</v>
      </c>
      <c r="AN184" s="109">
        <f t="shared" si="83"/>
        <v>0</v>
      </c>
      <c r="AO184" s="109" t="str">
        <f t="shared" si="84"/>
        <v/>
      </c>
      <c r="AQ184" s="109" t="str">
        <f t="shared" si="85"/>
        <v/>
      </c>
      <c r="BA184" s="229">
        <f>MOD(SUM(E181:E185),12)</f>
        <v>0</v>
      </c>
    </row>
    <row r="185" spans="1:53" ht="15.75" thickBot="1" x14ac:dyDescent="0.3">
      <c r="A185" s="88"/>
      <c r="B185" s="66" t="s">
        <v>282</v>
      </c>
      <c r="C185" s="67"/>
      <c r="D185" s="102"/>
      <c r="E185" s="32"/>
      <c r="F185" s="32"/>
      <c r="G185" s="68" t="s">
        <v>277</v>
      </c>
      <c r="H185" s="69">
        <f t="shared" si="86"/>
        <v>0</v>
      </c>
      <c r="I185" s="70">
        <f t="shared" si="87"/>
        <v>0</v>
      </c>
      <c r="J185" s="73" t="str">
        <f t="shared" si="88"/>
        <v>--</v>
      </c>
      <c r="K185" s="32"/>
      <c r="L185" s="233"/>
      <c r="M185" s="277"/>
      <c r="N185" s="277"/>
      <c r="O185" s="277"/>
      <c r="P185" s="277"/>
      <c r="Q185" s="277"/>
      <c r="R185" s="277"/>
      <c r="S185" s="277"/>
      <c r="T185" s="277"/>
      <c r="U185" s="278"/>
      <c r="V185" s="103"/>
      <c r="W185" s="72"/>
      <c r="X185" s="72"/>
      <c r="Y185" s="72"/>
      <c r="Z185" s="45">
        <v>13</v>
      </c>
      <c r="AA185" s="77">
        <f t="shared" ref="AA185:AA190" si="89">AB184+1</f>
        <v>145</v>
      </c>
      <c r="AB185" s="77">
        <f t="shared" ref="AB185:AB190" si="90">AB184+12</f>
        <v>156</v>
      </c>
      <c r="AC185" s="72">
        <f t="shared" si="77"/>
        <v>1</v>
      </c>
      <c r="AD185" s="72">
        <f t="shared" si="78"/>
        <v>1</v>
      </c>
      <c r="AE185" s="109" t="str">
        <f t="shared" si="79"/>
        <v>0-0</v>
      </c>
      <c r="AF185" s="109" t="str">
        <f t="shared" si="80"/>
        <v>Y</v>
      </c>
      <c r="AG185" s="109" t="str">
        <f t="shared" si="81"/>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82"/>
        <v>0</v>
      </c>
      <c r="AN185" s="109">
        <f t="shared" si="83"/>
        <v>0</v>
      </c>
      <c r="AO185" s="109" t="str">
        <f t="shared" si="84"/>
        <v/>
      </c>
      <c r="AQ185" s="109" t="str">
        <f t="shared" si="85"/>
        <v/>
      </c>
      <c r="BA185" s="229">
        <f>MOD(SUM(E181:E186),12)</f>
        <v>0</v>
      </c>
    </row>
    <row r="186" spans="1:53" ht="15.75" thickBot="1" x14ac:dyDescent="0.3">
      <c r="A186" s="88"/>
      <c r="B186" s="66" t="s">
        <v>283</v>
      </c>
      <c r="C186" s="67"/>
      <c r="D186" s="102"/>
      <c r="E186" s="32"/>
      <c r="F186" s="32"/>
      <c r="G186" s="68" t="s">
        <v>277</v>
      </c>
      <c r="H186" s="69">
        <f t="shared" si="86"/>
        <v>0</v>
      </c>
      <c r="I186" s="70">
        <f t="shared" si="87"/>
        <v>0</v>
      </c>
      <c r="J186" s="73" t="str">
        <f t="shared" si="88"/>
        <v>--</v>
      </c>
      <c r="K186" s="32"/>
      <c r="L186" s="233"/>
      <c r="M186" s="277"/>
      <c r="N186" s="277"/>
      <c r="O186" s="277"/>
      <c r="P186" s="277"/>
      <c r="Q186" s="277"/>
      <c r="R186" s="277"/>
      <c r="S186" s="277"/>
      <c r="T186" s="277"/>
      <c r="U186" s="278"/>
      <c r="V186" s="103"/>
      <c r="W186" s="72"/>
      <c r="X186" s="72"/>
      <c r="Y186" s="72"/>
      <c r="Z186" s="45">
        <v>14</v>
      </c>
      <c r="AA186" s="77">
        <f t="shared" si="89"/>
        <v>157</v>
      </c>
      <c r="AB186" s="77">
        <f t="shared" si="90"/>
        <v>168</v>
      </c>
      <c r="AC186" s="72">
        <f t="shared" si="77"/>
        <v>1</v>
      </c>
      <c r="AD186" s="72">
        <f t="shared" si="78"/>
        <v>1</v>
      </c>
      <c r="AE186" s="109" t="str">
        <f t="shared" si="79"/>
        <v>0-0</v>
      </c>
      <c r="AF186" s="109" t="str">
        <f t="shared" si="80"/>
        <v>Y</v>
      </c>
      <c r="AG186" s="109" t="str">
        <f t="shared" si="81"/>
        <v>B</v>
      </c>
      <c r="AM186" s="109">
        <f t="shared" si="82"/>
        <v>0</v>
      </c>
      <c r="AN186" s="109">
        <f t="shared" si="83"/>
        <v>0</v>
      </c>
      <c r="AO186" s="109" t="str">
        <f t="shared" si="84"/>
        <v/>
      </c>
      <c r="AQ186" s="109" t="str">
        <f t="shared" si="85"/>
        <v/>
      </c>
      <c r="BA186" s="229">
        <f>MOD(SUM(E181:E187),12)</f>
        <v>0</v>
      </c>
    </row>
    <row r="187" spans="1:53" ht="15.75" thickBot="1" x14ac:dyDescent="0.3">
      <c r="A187" s="88"/>
      <c r="B187" s="66" t="s">
        <v>284</v>
      </c>
      <c r="C187" s="67"/>
      <c r="D187" s="102"/>
      <c r="E187" s="32"/>
      <c r="F187" s="32"/>
      <c r="G187" s="68" t="s">
        <v>277</v>
      </c>
      <c r="H187" s="69">
        <f t="shared" si="86"/>
        <v>0</v>
      </c>
      <c r="I187" s="70">
        <f t="shared" si="87"/>
        <v>0</v>
      </c>
      <c r="J187" s="73" t="str">
        <f t="shared" si="88"/>
        <v>--</v>
      </c>
      <c r="K187" s="32"/>
      <c r="L187" s="233"/>
      <c r="M187" s="277"/>
      <c r="N187" s="277"/>
      <c r="O187" s="277"/>
      <c r="P187" s="277"/>
      <c r="Q187" s="277"/>
      <c r="R187" s="277"/>
      <c r="S187" s="277"/>
      <c r="T187" s="277"/>
      <c r="U187" s="278"/>
      <c r="V187" s="103"/>
      <c r="W187" s="72"/>
      <c r="X187" s="72"/>
      <c r="Y187" s="72"/>
      <c r="Z187" s="45">
        <v>15</v>
      </c>
      <c r="AA187" s="77">
        <f t="shared" si="89"/>
        <v>169</v>
      </c>
      <c r="AB187" s="77">
        <f t="shared" si="90"/>
        <v>180</v>
      </c>
      <c r="AC187" s="72">
        <f t="shared" si="77"/>
        <v>1</v>
      </c>
      <c r="AD187" s="72">
        <f t="shared" si="78"/>
        <v>1</v>
      </c>
      <c r="AE187" s="109" t="str">
        <f t="shared" si="79"/>
        <v>0-0</v>
      </c>
      <c r="AF187" s="109" t="str">
        <f t="shared" si="80"/>
        <v>Y</v>
      </c>
      <c r="AG187" s="109" t="str">
        <f t="shared" si="81"/>
        <v>B</v>
      </c>
      <c r="AM187" s="109">
        <f t="shared" si="82"/>
        <v>0</v>
      </c>
      <c r="AN187" s="109">
        <f t="shared" si="83"/>
        <v>0</v>
      </c>
      <c r="AO187" s="109" t="str">
        <f t="shared" si="84"/>
        <v/>
      </c>
      <c r="AQ187" s="109" t="str">
        <f t="shared" si="85"/>
        <v/>
      </c>
      <c r="BA187" s="229">
        <f>MOD(SUM(E181:E188),12)</f>
        <v>0</v>
      </c>
    </row>
    <row r="188" spans="1:53" ht="15.75" thickBot="1" x14ac:dyDescent="0.3">
      <c r="A188" s="88"/>
      <c r="B188" s="66" t="s">
        <v>285</v>
      </c>
      <c r="C188" s="67"/>
      <c r="D188" s="102"/>
      <c r="E188" s="32"/>
      <c r="F188" s="32"/>
      <c r="G188" s="68" t="s">
        <v>277</v>
      </c>
      <c r="H188" s="69">
        <f t="shared" si="86"/>
        <v>0</v>
      </c>
      <c r="I188" s="70">
        <f t="shared" si="87"/>
        <v>0</v>
      </c>
      <c r="J188" s="73" t="str">
        <f t="shared" si="88"/>
        <v>--</v>
      </c>
      <c r="K188" s="32"/>
      <c r="L188" s="233"/>
      <c r="M188" s="277"/>
      <c r="N188" s="277"/>
      <c r="O188" s="277"/>
      <c r="P188" s="277"/>
      <c r="Q188" s="277"/>
      <c r="R188" s="277"/>
      <c r="S188" s="277"/>
      <c r="T188" s="277"/>
      <c r="U188" s="278"/>
      <c r="V188" s="103"/>
      <c r="W188" s="72"/>
      <c r="X188" s="72"/>
      <c r="Y188" s="72"/>
      <c r="Z188" s="45">
        <f>Z187+1</f>
        <v>16</v>
      </c>
      <c r="AA188" s="77">
        <f t="shared" si="89"/>
        <v>181</v>
      </c>
      <c r="AB188" s="77">
        <f t="shared" si="90"/>
        <v>192</v>
      </c>
      <c r="AC188" s="72">
        <f t="shared" si="77"/>
        <v>1</v>
      </c>
      <c r="AD188" s="72">
        <f t="shared" si="78"/>
        <v>1</v>
      </c>
      <c r="AE188" s="109" t="str">
        <f t="shared" si="79"/>
        <v>0-0</v>
      </c>
      <c r="AF188" s="109" t="str">
        <f t="shared" si="80"/>
        <v>Y</v>
      </c>
      <c r="AG188" s="109" t="str">
        <f t="shared" si="81"/>
        <v>B</v>
      </c>
      <c r="AM188" s="109">
        <f t="shared" si="82"/>
        <v>0</v>
      </c>
      <c r="AN188" s="109">
        <f t="shared" si="83"/>
        <v>0</v>
      </c>
      <c r="AO188" s="109" t="str">
        <f t="shared" si="84"/>
        <v/>
      </c>
      <c r="AQ188" s="109" t="str">
        <f t="shared" si="85"/>
        <v/>
      </c>
      <c r="BA188" s="229">
        <f>MOD(SUM(E181:E189),12)</f>
        <v>0</v>
      </c>
    </row>
    <row r="189" spans="1:53" ht="15.75" thickBot="1" x14ac:dyDescent="0.3">
      <c r="A189" s="88"/>
      <c r="B189" s="66" t="s">
        <v>286</v>
      </c>
      <c r="C189" s="67"/>
      <c r="D189" s="102"/>
      <c r="E189" s="32"/>
      <c r="F189" s="32"/>
      <c r="G189" s="68" t="s">
        <v>277</v>
      </c>
      <c r="H189" s="69">
        <f t="shared" si="86"/>
        <v>0</v>
      </c>
      <c r="I189" s="70">
        <f t="shared" si="87"/>
        <v>0</v>
      </c>
      <c r="J189" s="73" t="str">
        <f t="shared" si="88"/>
        <v>--</v>
      </c>
      <c r="K189" s="32"/>
      <c r="L189" s="233"/>
      <c r="M189" s="277"/>
      <c r="N189" s="277"/>
      <c r="O189" s="277"/>
      <c r="P189" s="277"/>
      <c r="Q189" s="277"/>
      <c r="R189" s="277"/>
      <c r="S189" s="277"/>
      <c r="T189" s="277"/>
      <c r="U189" s="278"/>
      <c r="V189" s="103"/>
      <c r="W189" s="72"/>
      <c r="X189" s="72"/>
      <c r="Y189" s="72"/>
      <c r="Z189" s="45">
        <f>Z188+1</f>
        <v>17</v>
      </c>
      <c r="AA189" s="77">
        <f t="shared" si="89"/>
        <v>193</v>
      </c>
      <c r="AB189" s="77">
        <f t="shared" si="90"/>
        <v>204</v>
      </c>
      <c r="AC189" s="72">
        <f t="shared" si="77"/>
        <v>1</v>
      </c>
      <c r="AD189" s="72">
        <f t="shared" si="78"/>
        <v>1</v>
      </c>
      <c r="AE189" s="109" t="str">
        <f t="shared" si="79"/>
        <v>0-0</v>
      </c>
      <c r="AF189" s="109" t="str">
        <f t="shared" si="80"/>
        <v>Y</v>
      </c>
      <c r="AG189" s="109" t="str">
        <f t="shared" si="81"/>
        <v>B</v>
      </c>
      <c r="AM189" s="109">
        <f t="shared" si="82"/>
        <v>0</v>
      </c>
      <c r="AN189" s="109">
        <f t="shared" si="83"/>
        <v>0</v>
      </c>
      <c r="AO189" s="109" t="str">
        <f t="shared" si="84"/>
        <v/>
      </c>
      <c r="AQ189" s="109" t="str">
        <f t="shared" si="85"/>
        <v/>
      </c>
      <c r="BA189" s="229">
        <f>MOD(SUM(E181:E190),12)</f>
        <v>0</v>
      </c>
    </row>
    <row r="190" spans="1:53" ht="15.75" thickBot="1" x14ac:dyDescent="0.3">
      <c r="A190" s="88"/>
      <c r="B190" s="66" t="s">
        <v>287</v>
      </c>
      <c r="C190" s="67"/>
      <c r="D190" s="102"/>
      <c r="E190" s="32"/>
      <c r="F190" s="32"/>
      <c r="G190" s="68" t="s">
        <v>277</v>
      </c>
      <c r="H190" s="69">
        <f t="shared" si="86"/>
        <v>0</v>
      </c>
      <c r="I190" s="70">
        <f t="shared" si="87"/>
        <v>0</v>
      </c>
      <c r="J190" s="73" t="str">
        <f t="shared" si="88"/>
        <v>--</v>
      </c>
      <c r="K190" s="32"/>
      <c r="L190" s="233"/>
      <c r="M190" s="277"/>
      <c r="N190" s="277"/>
      <c r="O190" s="277"/>
      <c r="P190" s="277"/>
      <c r="Q190" s="277"/>
      <c r="R190" s="277"/>
      <c r="S190" s="277"/>
      <c r="T190" s="277"/>
      <c r="U190" s="278"/>
      <c r="V190" s="103"/>
      <c r="W190" s="72"/>
      <c r="X190" s="72"/>
      <c r="Y190" s="72"/>
      <c r="Z190" s="45">
        <f>Z189+1</f>
        <v>18</v>
      </c>
      <c r="AA190" s="77">
        <f t="shared" si="89"/>
        <v>205</v>
      </c>
      <c r="AB190" s="77">
        <f t="shared" si="90"/>
        <v>216</v>
      </c>
      <c r="AC190" s="72">
        <f t="shared" si="77"/>
        <v>1</v>
      </c>
      <c r="AD190" s="72">
        <f t="shared" si="78"/>
        <v>1</v>
      </c>
      <c r="AE190" s="109" t="str">
        <f t="shared" si="79"/>
        <v>0-0</v>
      </c>
      <c r="AF190" s="109" t="str">
        <f t="shared" si="80"/>
        <v>Y</v>
      </c>
      <c r="AG190" s="109" t="str">
        <f t="shared" si="81"/>
        <v>B</v>
      </c>
      <c r="AM190" s="109">
        <f t="shared" si="82"/>
        <v>0</v>
      </c>
      <c r="AN190" s="109">
        <f t="shared" si="83"/>
        <v>0</v>
      </c>
      <c r="AO190" s="109" t="str">
        <f t="shared" si="84"/>
        <v/>
      </c>
      <c r="AQ190" s="109" t="str">
        <f t="shared" si="85"/>
        <v/>
      </c>
      <c r="BA190" s="229">
        <f>MOD(SUM(E181:E191),12)</f>
        <v>0</v>
      </c>
    </row>
    <row r="191" spans="1:53" ht="15.75" thickBot="1" x14ac:dyDescent="0.3">
      <c r="A191" s="88"/>
      <c r="B191" s="66" t="s">
        <v>288</v>
      </c>
      <c r="C191" s="67"/>
      <c r="D191" s="102"/>
      <c r="E191" s="32"/>
      <c r="F191" s="32"/>
      <c r="G191" s="68" t="s">
        <v>277</v>
      </c>
      <c r="H191" s="69">
        <f t="shared" si="86"/>
        <v>0</v>
      </c>
      <c r="I191" s="70">
        <f t="shared" si="87"/>
        <v>0</v>
      </c>
      <c r="J191" s="73" t="str">
        <f t="shared" si="88"/>
        <v>--</v>
      </c>
      <c r="K191" s="32"/>
      <c r="L191" s="233"/>
      <c r="M191" s="277"/>
      <c r="N191" s="277"/>
      <c r="O191" s="277"/>
      <c r="P191" s="277"/>
      <c r="Q191" s="277"/>
      <c r="R191" s="277"/>
      <c r="S191" s="277"/>
      <c r="T191" s="277"/>
      <c r="U191" s="278"/>
      <c r="V191" s="103"/>
      <c r="W191" s="84"/>
      <c r="X191" s="84"/>
      <c r="Y191" s="72"/>
      <c r="Z191" s="72"/>
      <c r="AA191" s="72"/>
      <c r="AB191" s="72"/>
      <c r="AC191" s="72">
        <f t="shared" si="77"/>
        <v>1</v>
      </c>
      <c r="AD191" s="72">
        <f t="shared" si="78"/>
        <v>1</v>
      </c>
      <c r="AE191" s="109" t="str">
        <f t="shared" si="79"/>
        <v>0-0</v>
      </c>
      <c r="AF191" s="109" t="str">
        <f t="shared" si="80"/>
        <v>Y</v>
      </c>
      <c r="AG191" s="109" t="str">
        <f t="shared" si="81"/>
        <v>B</v>
      </c>
      <c r="AM191" s="109">
        <f t="shared" si="82"/>
        <v>0</v>
      </c>
      <c r="AN191" s="109">
        <f t="shared" si="83"/>
        <v>0</v>
      </c>
      <c r="AO191" s="109" t="str">
        <f t="shared" si="84"/>
        <v/>
      </c>
      <c r="AQ191" s="109" t="str">
        <f t="shared" si="85"/>
        <v/>
      </c>
      <c r="BA191" s="229">
        <f>MOD(SUM(E181:E192),12)</f>
        <v>0</v>
      </c>
    </row>
    <row r="192" spans="1:53" ht="15.75" thickBot="1" x14ac:dyDescent="0.3">
      <c r="A192" s="88"/>
      <c r="B192" s="66" t="s">
        <v>289</v>
      </c>
      <c r="C192" s="67"/>
      <c r="D192" s="102"/>
      <c r="E192" s="32"/>
      <c r="F192" s="32"/>
      <c r="G192" s="68" t="s">
        <v>277</v>
      </c>
      <c r="H192" s="69">
        <f t="shared" si="86"/>
        <v>0</v>
      </c>
      <c r="I192" s="70">
        <f t="shared" si="87"/>
        <v>0</v>
      </c>
      <c r="J192" s="73" t="str">
        <f t="shared" si="88"/>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77"/>
        <v>1</v>
      </c>
      <c r="AD192" s="72">
        <f t="shared" si="78"/>
        <v>1</v>
      </c>
      <c r="AE192" s="109" t="str">
        <f t="shared" si="79"/>
        <v>0-0</v>
      </c>
      <c r="AF192" s="109" t="str">
        <f t="shared" si="80"/>
        <v>Y</v>
      </c>
      <c r="AG192" s="109" t="str">
        <f t="shared" si="81"/>
        <v>B</v>
      </c>
      <c r="AM192" s="109">
        <f t="shared" si="82"/>
        <v>0</v>
      </c>
      <c r="AN192" s="109">
        <f t="shared" si="83"/>
        <v>0</v>
      </c>
      <c r="AO192" s="109" t="str">
        <f t="shared" si="84"/>
        <v/>
      </c>
      <c r="AQ192" s="109" t="str">
        <f t="shared" si="85"/>
        <v/>
      </c>
      <c r="BA192" s="229">
        <f>MOD(SUM(E181:E193),12)</f>
        <v>0</v>
      </c>
    </row>
    <row r="193" spans="1:53" ht="15.75" thickBot="1" x14ac:dyDescent="0.3">
      <c r="A193" s="88"/>
      <c r="B193" s="66" t="s">
        <v>290</v>
      </c>
      <c r="C193" s="67"/>
      <c r="D193" s="102"/>
      <c r="E193" s="32"/>
      <c r="F193" s="32"/>
      <c r="G193" s="68" t="s">
        <v>277</v>
      </c>
      <c r="H193" s="69">
        <f t="shared" si="86"/>
        <v>0</v>
      </c>
      <c r="I193" s="70">
        <f t="shared" si="87"/>
        <v>0</v>
      </c>
      <c r="J193" s="73" t="str">
        <f t="shared" si="88"/>
        <v>--</v>
      </c>
      <c r="K193" s="32"/>
      <c r="L193" s="233"/>
      <c r="M193" s="277"/>
      <c r="N193" s="277"/>
      <c r="O193" s="277"/>
      <c r="P193" s="277"/>
      <c r="Q193" s="277"/>
      <c r="R193" s="277"/>
      <c r="S193" s="277"/>
      <c r="T193" s="277"/>
      <c r="U193" s="278"/>
      <c r="V193" s="103"/>
      <c r="W193" s="84">
        <f>Y193+1</f>
        <v>25</v>
      </c>
      <c r="X193" s="84"/>
      <c r="Y193" s="78">
        <f>SUM(E181:E193)</f>
        <v>24</v>
      </c>
      <c r="Z193" s="72" t="str">
        <f t="shared" ref="Z193:Z205" si="91">IF(OR(AND(E$8=216,C192="DBL REV",C193="DBL REV",Y192&lt;=144,Y193&gt;144),AND(E$8=216,C192="TPL REV",C193="TPL REV",Y192&lt;=144,Y193&gt;144),AND(E$8=216,C192="QD REV",C193="QD REV",Y192&lt;=144,Y193&gt;144)),"ERROR","")</f>
        <v/>
      </c>
      <c r="AA193" s="72"/>
      <c r="AB193" s="72"/>
      <c r="AC193" s="72">
        <f t="shared" si="77"/>
        <v>1</v>
      </c>
      <c r="AD193" s="72">
        <f t="shared" si="78"/>
        <v>1</v>
      </c>
      <c r="AE193" s="109" t="str">
        <f t="shared" si="79"/>
        <v>0-0</v>
      </c>
      <c r="AF193" s="109" t="str">
        <f t="shared" si="80"/>
        <v>Y</v>
      </c>
      <c r="AG193" s="109" t="str">
        <f t="shared" si="81"/>
        <v>B</v>
      </c>
      <c r="AM193" s="109">
        <f t="shared" si="82"/>
        <v>0</v>
      </c>
      <c r="AN193" s="109">
        <f t="shared" si="83"/>
        <v>0</v>
      </c>
      <c r="AO193" s="109" t="str">
        <f t="shared" si="84"/>
        <v/>
      </c>
      <c r="AQ193" s="109" t="str">
        <f t="shared" si="85"/>
        <v/>
      </c>
      <c r="BA193" s="229">
        <f>MOD(SUM(E181:E194),12)</f>
        <v>0</v>
      </c>
    </row>
    <row r="194" spans="1:53" ht="15.75" thickBot="1" x14ac:dyDescent="0.3">
      <c r="A194" s="88"/>
      <c r="B194" s="66" t="s">
        <v>291</v>
      </c>
      <c r="C194" s="67"/>
      <c r="D194" s="102"/>
      <c r="E194" s="32"/>
      <c r="F194" s="32"/>
      <c r="G194" s="68" t="s">
        <v>277</v>
      </c>
      <c r="H194" s="69">
        <f t="shared" si="86"/>
        <v>0</v>
      </c>
      <c r="I194" s="70">
        <f t="shared" si="87"/>
        <v>0</v>
      </c>
      <c r="J194" s="73" t="str">
        <f t="shared" si="88"/>
        <v>--</v>
      </c>
      <c r="K194" s="32"/>
      <c r="L194" s="233"/>
      <c r="M194" s="277"/>
      <c r="N194" s="277"/>
      <c r="O194" s="277"/>
      <c r="P194" s="277"/>
      <c r="Q194" s="277"/>
      <c r="R194" s="277"/>
      <c r="S194" s="277"/>
      <c r="T194" s="277"/>
      <c r="U194" s="278"/>
      <c r="V194" s="103"/>
      <c r="W194" s="84">
        <f>Y194+1</f>
        <v>25</v>
      </c>
      <c r="X194" s="84"/>
      <c r="Y194" s="78">
        <f>SUM(E181:E194)</f>
        <v>24</v>
      </c>
      <c r="Z194" s="72" t="str">
        <f t="shared" si="91"/>
        <v/>
      </c>
      <c r="AA194" s="72"/>
      <c r="AB194" s="72"/>
      <c r="AC194" s="72">
        <f t="shared" si="77"/>
        <v>1</v>
      </c>
      <c r="AD194" s="72">
        <f t="shared" si="78"/>
        <v>1</v>
      </c>
      <c r="AE194" s="109" t="str">
        <f t="shared" si="79"/>
        <v>0-0</v>
      </c>
      <c r="AF194" s="109" t="str">
        <f t="shared" si="80"/>
        <v>Y</v>
      </c>
      <c r="AG194" s="109" t="str">
        <f t="shared" si="81"/>
        <v>B</v>
      </c>
      <c r="AM194" s="109">
        <f t="shared" si="82"/>
        <v>0</v>
      </c>
      <c r="AN194" s="109">
        <f t="shared" si="83"/>
        <v>0</v>
      </c>
      <c r="AO194" s="109" t="str">
        <f t="shared" si="84"/>
        <v/>
      </c>
      <c r="AQ194" s="109" t="str">
        <f t="shared" si="85"/>
        <v/>
      </c>
      <c r="BA194" s="229">
        <f>MOD(SUM(E181:E195),12)</f>
        <v>0</v>
      </c>
    </row>
    <row r="195" spans="1:53" ht="15.75" thickBot="1" x14ac:dyDescent="0.3">
      <c r="A195" s="88"/>
      <c r="B195" s="66" t="s">
        <v>292</v>
      </c>
      <c r="C195" s="67"/>
      <c r="D195" s="102"/>
      <c r="E195" s="32"/>
      <c r="F195" s="32"/>
      <c r="G195" s="68" t="s">
        <v>277</v>
      </c>
      <c r="H195" s="69">
        <f t="shared" si="86"/>
        <v>0</v>
      </c>
      <c r="I195" s="70">
        <f t="shared" si="87"/>
        <v>0</v>
      </c>
      <c r="J195" s="73" t="str">
        <f t="shared" si="88"/>
        <v>--</v>
      </c>
      <c r="K195" s="32"/>
      <c r="L195" s="233"/>
      <c r="M195" s="277"/>
      <c r="N195" s="277"/>
      <c r="O195" s="277"/>
      <c r="P195" s="277"/>
      <c r="Q195" s="277"/>
      <c r="R195" s="277"/>
      <c r="S195" s="277"/>
      <c r="T195" s="277"/>
      <c r="U195" s="278"/>
      <c r="V195" s="103"/>
      <c r="W195" s="84">
        <f>Y195+1</f>
        <v>25</v>
      </c>
      <c r="X195" s="84"/>
      <c r="Y195" s="78">
        <f>SUM(E181:E195)</f>
        <v>24</v>
      </c>
      <c r="Z195" s="72" t="str">
        <f t="shared" si="91"/>
        <v/>
      </c>
      <c r="AA195" s="72" t="str">
        <f t="shared" ref="AA195:AA207" si="92">IF(AND(C193&lt;&gt;"Field SPL",W192&lt;=144,Y193&gt;144),"ERROR","")</f>
        <v/>
      </c>
      <c r="AB195" s="72"/>
      <c r="AC195" s="72">
        <f t="shared" si="77"/>
        <v>1</v>
      </c>
      <c r="AD195" s="72">
        <f t="shared" si="78"/>
        <v>1</v>
      </c>
      <c r="AE195" s="109" t="str">
        <f t="shared" si="79"/>
        <v>0-0</v>
      </c>
      <c r="AF195" s="109" t="str">
        <f t="shared" si="80"/>
        <v>Y</v>
      </c>
      <c r="AG195" s="109" t="str">
        <f t="shared" si="81"/>
        <v>B</v>
      </c>
      <c r="AM195" s="109">
        <f t="shared" si="82"/>
        <v>0</v>
      </c>
      <c r="AN195" s="109">
        <f t="shared" si="83"/>
        <v>0</v>
      </c>
      <c r="AO195" s="109" t="str">
        <f t="shared" si="84"/>
        <v/>
      </c>
      <c r="AQ195" s="109" t="str">
        <f t="shared" si="85"/>
        <v/>
      </c>
      <c r="BA195" s="229">
        <f>MOD(SUM(E181:E196),12)</f>
        <v>0</v>
      </c>
    </row>
    <row r="196" spans="1:53" ht="15.75" thickBot="1" x14ac:dyDescent="0.3">
      <c r="A196" s="88"/>
      <c r="B196" s="66" t="s">
        <v>293</v>
      </c>
      <c r="C196" s="67"/>
      <c r="D196" s="102"/>
      <c r="E196" s="32"/>
      <c r="F196" s="32"/>
      <c r="G196" s="68" t="s">
        <v>277</v>
      </c>
      <c r="H196" s="69">
        <f t="shared" si="86"/>
        <v>0</v>
      </c>
      <c r="I196" s="70">
        <f t="shared" si="87"/>
        <v>0</v>
      </c>
      <c r="J196" s="73" t="str">
        <f t="shared" si="88"/>
        <v>--</v>
      </c>
      <c r="K196" s="32"/>
      <c r="L196" s="233"/>
      <c r="M196" s="277"/>
      <c r="N196" s="277"/>
      <c r="O196" s="277"/>
      <c r="P196" s="277"/>
      <c r="Q196" s="277"/>
      <c r="R196" s="277"/>
      <c r="S196" s="277"/>
      <c r="T196" s="277"/>
      <c r="U196" s="278"/>
      <c r="V196" s="103"/>
      <c r="W196" s="84">
        <f t="shared" ref="W196:W204" si="93">Y196+1</f>
        <v>25</v>
      </c>
      <c r="X196" s="84"/>
      <c r="Y196" s="78">
        <f>SUM(E181:E196)</f>
        <v>24</v>
      </c>
      <c r="Z196" s="72" t="str">
        <f t="shared" si="91"/>
        <v/>
      </c>
      <c r="AA196" s="72" t="str">
        <f t="shared" si="92"/>
        <v/>
      </c>
      <c r="AB196" s="72"/>
      <c r="AC196" s="72">
        <f t="shared" si="77"/>
        <v>1</v>
      </c>
      <c r="AD196" s="72">
        <f t="shared" si="78"/>
        <v>1</v>
      </c>
      <c r="AE196" s="109" t="str">
        <f t="shared" si="79"/>
        <v>0-0</v>
      </c>
      <c r="AF196" s="109" t="str">
        <f t="shared" si="80"/>
        <v>Y</v>
      </c>
      <c r="AG196" s="109" t="str">
        <f t="shared" si="81"/>
        <v>B</v>
      </c>
      <c r="AM196" s="109">
        <f t="shared" si="82"/>
        <v>0</v>
      </c>
      <c r="AN196" s="109">
        <f t="shared" si="83"/>
        <v>0</v>
      </c>
      <c r="AO196" s="109" t="str">
        <f t="shared" si="84"/>
        <v/>
      </c>
      <c r="AQ196" s="109" t="str">
        <f t="shared" si="85"/>
        <v/>
      </c>
      <c r="BA196" s="229">
        <f>MOD(SUM(E181:E197),12)</f>
        <v>0</v>
      </c>
    </row>
    <row r="197" spans="1:53" ht="15.75" thickBot="1" x14ac:dyDescent="0.3">
      <c r="A197" s="88"/>
      <c r="B197" s="66" t="s">
        <v>294</v>
      </c>
      <c r="C197" s="67"/>
      <c r="D197" s="102"/>
      <c r="E197" s="32"/>
      <c r="F197" s="32"/>
      <c r="G197" s="68" t="s">
        <v>277</v>
      </c>
      <c r="H197" s="69">
        <f t="shared" si="86"/>
        <v>0</v>
      </c>
      <c r="I197" s="70">
        <f t="shared" si="87"/>
        <v>0</v>
      </c>
      <c r="J197" s="73" t="str">
        <f t="shared" si="88"/>
        <v>--</v>
      </c>
      <c r="K197" s="32"/>
      <c r="L197" s="233"/>
      <c r="M197" s="277"/>
      <c r="N197" s="277"/>
      <c r="O197" s="277"/>
      <c r="P197" s="277"/>
      <c r="Q197" s="277"/>
      <c r="R197" s="277"/>
      <c r="S197" s="277"/>
      <c r="T197" s="277"/>
      <c r="U197" s="278"/>
      <c r="V197" s="103"/>
      <c r="W197" s="84">
        <f t="shared" si="93"/>
        <v>25</v>
      </c>
      <c r="X197" s="84"/>
      <c r="Y197" s="78">
        <f>SUM(E181:E197)</f>
        <v>24</v>
      </c>
      <c r="Z197" s="72" t="str">
        <f t="shared" si="91"/>
        <v/>
      </c>
      <c r="AA197" s="72" t="str">
        <f t="shared" si="92"/>
        <v/>
      </c>
      <c r="AB197" s="72"/>
      <c r="AC197" s="72">
        <f t="shared" si="77"/>
        <v>1</v>
      </c>
      <c r="AD197" s="72">
        <f t="shared" si="78"/>
        <v>1</v>
      </c>
      <c r="AE197" s="109" t="str">
        <f t="shared" si="79"/>
        <v>0-0</v>
      </c>
      <c r="AF197" s="109" t="str">
        <f t="shared" si="80"/>
        <v>Y</v>
      </c>
      <c r="AG197" s="109" t="str">
        <f t="shared" si="81"/>
        <v>B</v>
      </c>
      <c r="AM197" s="109">
        <f t="shared" si="82"/>
        <v>0</v>
      </c>
      <c r="AN197" s="109">
        <f t="shared" si="83"/>
        <v>0</v>
      </c>
      <c r="AO197" s="109" t="str">
        <f t="shared" si="84"/>
        <v/>
      </c>
      <c r="AQ197" s="109" t="str">
        <f t="shared" si="85"/>
        <v/>
      </c>
      <c r="BA197" s="229">
        <f>MOD(SUM(E181:E198),12)</f>
        <v>0</v>
      </c>
    </row>
    <row r="198" spans="1:53" ht="15.75" thickBot="1" x14ac:dyDescent="0.3">
      <c r="A198" s="88"/>
      <c r="B198" s="66" t="s">
        <v>295</v>
      </c>
      <c r="C198" s="67"/>
      <c r="D198" s="102"/>
      <c r="E198" s="32"/>
      <c r="F198" s="32"/>
      <c r="G198" s="68" t="s">
        <v>277</v>
      </c>
      <c r="H198" s="69">
        <f t="shared" si="86"/>
        <v>0</v>
      </c>
      <c r="I198" s="70">
        <f t="shared" si="87"/>
        <v>0</v>
      </c>
      <c r="J198" s="73" t="str">
        <f t="shared" si="88"/>
        <v>--</v>
      </c>
      <c r="K198" s="32"/>
      <c r="L198" s="233"/>
      <c r="M198" s="277"/>
      <c r="N198" s="277"/>
      <c r="O198" s="277"/>
      <c r="P198" s="277"/>
      <c r="Q198" s="277"/>
      <c r="R198" s="277"/>
      <c r="S198" s="277"/>
      <c r="T198" s="277"/>
      <c r="U198" s="278"/>
      <c r="V198" s="103"/>
      <c r="W198" s="84">
        <f t="shared" si="93"/>
        <v>25</v>
      </c>
      <c r="X198" s="84"/>
      <c r="Y198" s="78">
        <f>SUM(E181:E198)</f>
        <v>24</v>
      </c>
      <c r="Z198" s="72" t="str">
        <f t="shared" si="91"/>
        <v/>
      </c>
      <c r="AA198" s="72" t="str">
        <f t="shared" si="92"/>
        <v/>
      </c>
      <c r="AB198" s="72"/>
      <c r="AC198" s="72">
        <f t="shared" si="77"/>
        <v>1</v>
      </c>
      <c r="AD198" s="72">
        <f t="shared" si="78"/>
        <v>1</v>
      </c>
      <c r="AE198" s="109" t="str">
        <f t="shared" si="79"/>
        <v>0-0</v>
      </c>
      <c r="AF198" s="109" t="str">
        <f t="shared" si="80"/>
        <v>Y</v>
      </c>
      <c r="AG198" s="109" t="str">
        <f t="shared" si="81"/>
        <v>B</v>
      </c>
      <c r="AM198" s="109">
        <f t="shared" si="82"/>
        <v>0</v>
      </c>
      <c r="AN198" s="109">
        <f t="shared" si="83"/>
        <v>0</v>
      </c>
      <c r="AO198" s="109" t="str">
        <f t="shared" si="84"/>
        <v/>
      </c>
      <c r="AQ198" s="109" t="str">
        <f t="shared" si="85"/>
        <v/>
      </c>
      <c r="BA198" s="229">
        <f>MOD(SUM(E181:E199),12)</f>
        <v>0</v>
      </c>
    </row>
    <row r="199" spans="1:53" ht="15.75" thickBot="1" x14ac:dyDescent="0.3">
      <c r="A199" s="88"/>
      <c r="B199" s="66" t="s">
        <v>296</v>
      </c>
      <c r="C199" s="67"/>
      <c r="D199" s="102"/>
      <c r="E199" s="32"/>
      <c r="F199" s="32"/>
      <c r="G199" s="68" t="s">
        <v>277</v>
      </c>
      <c r="H199" s="69">
        <f t="shared" si="86"/>
        <v>0</v>
      </c>
      <c r="I199" s="70">
        <f t="shared" si="87"/>
        <v>0</v>
      </c>
      <c r="J199" s="73" t="str">
        <f t="shared" si="88"/>
        <v>--</v>
      </c>
      <c r="K199" s="32"/>
      <c r="L199" s="233"/>
      <c r="M199" s="277"/>
      <c r="N199" s="277"/>
      <c r="O199" s="277"/>
      <c r="P199" s="277"/>
      <c r="Q199" s="277"/>
      <c r="R199" s="277"/>
      <c r="S199" s="277"/>
      <c r="T199" s="277"/>
      <c r="U199" s="278"/>
      <c r="V199" s="103"/>
      <c r="W199" s="84">
        <f t="shared" si="93"/>
        <v>25</v>
      </c>
      <c r="X199" s="84"/>
      <c r="Y199" s="78">
        <f>SUM(E181:E199)</f>
        <v>24</v>
      </c>
      <c r="Z199" s="72" t="str">
        <f t="shared" si="91"/>
        <v/>
      </c>
      <c r="AA199" s="72" t="str">
        <f t="shared" si="92"/>
        <v/>
      </c>
      <c r="AB199" s="72"/>
      <c r="AC199" s="72">
        <f t="shared" si="77"/>
        <v>1</v>
      </c>
      <c r="AD199" s="72">
        <f t="shared" si="78"/>
        <v>1</v>
      </c>
      <c r="AE199" s="109" t="str">
        <f t="shared" si="79"/>
        <v>0-0</v>
      </c>
      <c r="AF199" s="109" t="str">
        <f t="shared" si="80"/>
        <v>Y</v>
      </c>
      <c r="AG199" s="109" t="str">
        <f t="shared" si="81"/>
        <v>B</v>
      </c>
      <c r="AM199" s="109">
        <f t="shared" si="82"/>
        <v>0</v>
      </c>
      <c r="AN199" s="109">
        <f t="shared" si="83"/>
        <v>0</v>
      </c>
      <c r="AO199" s="109" t="str">
        <f t="shared" si="84"/>
        <v/>
      </c>
      <c r="AQ199" s="109" t="str">
        <f t="shared" si="85"/>
        <v/>
      </c>
      <c r="BA199" s="229">
        <f>MOD(SUM(E181:E200),12)</f>
        <v>0</v>
      </c>
    </row>
    <row r="200" spans="1:53" ht="15.75" thickBot="1" x14ac:dyDescent="0.3">
      <c r="A200" s="88"/>
      <c r="B200" s="66" t="s">
        <v>297</v>
      </c>
      <c r="C200" s="67"/>
      <c r="D200" s="102"/>
      <c r="E200" s="32"/>
      <c r="F200" s="32"/>
      <c r="G200" s="68" t="s">
        <v>277</v>
      </c>
      <c r="H200" s="69">
        <f t="shared" si="86"/>
        <v>0</v>
      </c>
      <c r="I200" s="70">
        <f t="shared" si="87"/>
        <v>0</v>
      </c>
      <c r="J200" s="73" t="str">
        <f t="shared" si="88"/>
        <v>--</v>
      </c>
      <c r="K200" s="32"/>
      <c r="L200" s="233"/>
      <c r="M200" s="277"/>
      <c r="N200" s="277"/>
      <c r="O200" s="277"/>
      <c r="P200" s="277"/>
      <c r="Q200" s="277"/>
      <c r="R200" s="277"/>
      <c r="S200" s="277"/>
      <c r="T200" s="277"/>
      <c r="U200" s="278"/>
      <c r="V200" s="103"/>
      <c r="W200" s="84">
        <f t="shared" si="93"/>
        <v>25</v>
      </c>
      <c r="X200" s="84"/>
      <c r="Y200" s="78">
        <f>SUM(E181:E200)</f>
        <v>24</v>
      </c>
      <c r="Z200" s="72" t="str">
        <f t="shared" si="91"/>
        <v/>
      </c>
      <c r="AA200" s="72" t="str">
        <f t="shared" si="92"/>
        <v/>
      </c>
      <c r="AB200" s="72"/>
      <c r="AC200" s="72">
        <f t="shared" si="77"/>
        <v>1</v>
      </c>
      <c r="AD200" s="72">
        <f t="shared" si="78"/>
        <v>1</v>
      </c>
      <c r="AE200" s="109" t="str">
        <f t="shared" si="79"/>
        <v>0-0</v>
      </c>
      <c r="AF200" s="109" t="str">
        <f t="shared" si="80"/>
        <v>Y</v>
      </c>
      <c r="AG200" s="109" t="str">
        <f t="shared" si="81"/>
        <v>B</v>
      </c>
      <c r="AM200" s="109">
        <f t="shared" si="82"/>
        <v>0</v>
      </c>
      <c r="AN200" s="109">
        <f t="shared" si="83"/>
        <v>0</v>
      </c>
      <c r="AO200" s="109" t="str">
        <f t="shared" si="84"/>
        <v/>
      </c>
      <c r="AQ200" s="109" t="str">
        <f t="shared" si="85"/>
        <v/>
      </c>
      <c r="BA200" s="229">
        <f>MOD(SUM(E181:E201),12)</f>
        <v>0</v>
      </c>
    </row>
    <row r="201" spans="1:53" ht="15.75" thickBot="1" x14ac:dyDescent="0.3">
      <c r="A201" s="88"/>
      <c r="B201" s="66" t="s">
        <v>298</v>
      </c>
      <c r="C201" s="67"/>
      <c r="D201" s="102"/>
      <c r="E201" s="32"/>
      <c r="F201" s="32"/>
      <c r="G201" s="68" t="s">
        <v>277</v>
      </c>
      <c r="H201" s="69">
        <f t="shared" si="86"/>
        <v>0</v>
      </c>
      <c r="I201" s="70">
        <f t="shared" si="87"/>
        <v>0</v>
      </c>
      <c r="J201" s="73" t="str">
        <f t="shared" si="88"/>
        <v>--</v>
      </c>
      <c r="K201" s="32"/>
      <c r="L201" s="233"/>
      <c r="M201" s="277"/>
      <c r="N201" s="277"/>
      <c r="O201" s="277"/>
      <c r="P201" s="277"/>
      <c r="Q201" s="277"/>
      <c r="R201" s="277"/>
      <c r="S201" s="277"/>
      <c r="T201" s="277"/>
      <c r="U201" s="278"/>
      <c r="V201" s="103"/>
      <c r="W201" s="84">
        <f t="shared" si="93"/>
        <v>25</v>
      </c>
      <c r="X201" s="84"/>
      <c r="Y201" s="78">
        <f>SUM(E181:E201)</f>
        <v>24</v>
      </c>
      <c r="Z201" s="72" t="str">
        <f t="shared" si="91"/>
        <v/>
      </c>
      <c r="AA201" s="72" t="str">
        <f t="shared" si="92"/>
        <v/>
      </c>
      <c r="AB201" s="72"/>
      <c r="AC201" s="72">
        <f t="shared" si="77"/>
        <v>1</v>
      </c>
      <c r="AD201" s="72">
        <f t="shared" si="78"/>
        <v>1</v>
      </c>
      <c r="AE201" s="109" t="str">
        <f t="shared" si="79"/>
        <v>0-0</v>
      </c>
      <c r="AF201" s="109" t="str">
        <f t="shared" si="80"/>
        <v>Y</v>
      </c>
      <c r="AG201" s="109" t="str">
        <f t="shared" si="81"/>
        <v>B</v>
      </c>
      <c r="AM201" s="109">
        <f t="shared" si="82"/>
        <v>0</v>
      </c>
      <c r="AN201" s="109">
        <f t="shared" si="83"/>
        <v>0</v>
      </c>
      <c r="AO201" s="109" t="str">
        <f t="shared" si="84"/>
        <v/>
      </c>
      <c r="AQ201" s="109" t="str">
        <f t="shared" si="85"/>
        <v/>
      </c>
      <c r="BA201" s="229">
        <f>MOD(SUM(E181:E202),12)</f>
        <v>0</v>
      </c>
    </row>
    <row r="202" spans="1:53" ht="15.75" thickBot="1" x14ac:dyDescent="0.3">
      <c r="A202" s="88"/>
      <c r="B202" s="66" t="s">
        <v>299</v>
      </c>
      <c r="C202" s="67"/>
      <c r="D202" s="102"/>
      <c r="E202" s="32"/>
      <c r="F202" s="32"/>
      <c r="G202" s="68" t="s">
        <v>277</v>
      </c>
      <c r="H202" s="69">
        <f t="shared" si="86"/>
        <v>0</v>
      </c>
      <c r="I202" s="70">
        <f t="shared" si="87"/>
        <v>0</v>
      </c>
      <c r="J202" s="73" t="str">
        <f t="shared" si="88"/>
        <v>--</v>
      </c>
      <c r="K202" s="32"/>
      <c r="L202" s="233"/>
      <c r="M202" s="277"/>
      <c r="N202" s="277"/>
      <c r="O202" s="277"/>
      <c r="P202" s="277"/>
      <c r="Q202" s="277"/>
      <c r="R202" s="277"/>
      <c r="S202" s="277"/>
      <c r="T202" s="277"/>
      <c r="U202" s="278"/>
      <c r="V202" s="103"/>
      <c r="W202" s="84">
        <f t="shared" si="93"/>
        <v>25</v>
      </c>
      <c r="X202" s="84"/>
      <c r="Y202" s="78">
        <f>SUM(E181:E202)</f>
        <v>24</v>
      </c>
      <c r="Z202" s="72" t="str">
        <f t="shared" si="91"/>
        <v/>
      </c>
      <c r="AA202" s="72" t="str">
        <f t="shared" si="92"/>
        <v/>
      </c>
      <c r="AB202" s="72"/>
      <c r="AC202" s="72">
        <f t="shared" si="77"/>
        <v>1</v>
      </c>
      <c r="AD202" s="72">
        <f t="shared" si="78"/>
        <v>1</v>
      </c>
      <c r="AE202" s="109" t="str">
        <f t="shared" si="79"/>
        <v>0-0</v>
      </c>
      <c r="AF202" s="109" t="str">
        <f t="shared" si="80"/>
        <v>Y</v>
      </c>
      <c r="AG202" s="109" t="str">
        <f t="shared" si="81"/>
        <v>B</v>
      </c>
      <c r="AM202" s="109">
        <f t="shared" si="82"/>
        <v>0</v>
      </c>
      <c r="AN202" s="109">
        <f t="shared" si="83"/>
        <v>0</v>
      </c>
      <c r="AO202" s="109" t="str">
        <f t="shared" si="84"/>
        <v/>
      </c>
      <c r="AQ202" s="109" t="str">
        <f t="shared" si="85"/>
        <v/>
      </c>
      <c r="BA202" s="229">
        <f>MOD(SUM(E181:E203),12)</f>
        <v>0</v>
      </c>
    </row>
    <row r="203" spans="1:53" ht="15.75" thickBot="1" x14ac:dyDescent="0.3">
      <c r="A203" s="88"/>
      <c r="B203" s="66" t="s">
        <v>300</v>
      </c>
      <c r="C203" s="67"/>
      <c r="D203" s="102"/>
      <c r="E203" s="32"/>
      <c r="F203" s="32"/>
      <c r="G203" s="68" t="s">
        <v>277</v>
      </c>
      <c r="H203" s="69">
        <f t="shared" si="86"/>
        <v>0</v>
      </c>
      <c r="I203" s="70">
        <f t="shared" si="87"/>
        <v>0</v>
      </c>
      <c r="J203" s="73" t="str">
        <f t="shared" si="88"/>
        <v>--</v>
      </c>
      <c r="K203" s="32"/>
      <c r="L203" s="233"/>
      <c r="M203" s="277"/>
      <c r="N203" s="277"/>
      <c r="O203" s="277"/>
      <c r="P203" s="277"/>
      <c r="Q203" s="277"/>
      <c r="R203" s="277"/>
      <c r="S203" s="277"/>
      <c r="T203" s="277"/>
      <c r="U203" s="278"/>
      <c r="V203" s="103"/>
      <c r="W203" s="84">
        <f t="shared" si="93"/>
        <v>25</v>
      </c>
      <c r="X203" s="84"/>
      <c r="Y203" s="78">
        <f>SUM(E181:E203)</f>
        <v>24</v>
      </c>
      <c r="Z203" s="72" t="str">
        <f t="shared" si="91"/>
        <v/>
      </c>
      <c r="AA203" s="72" t="str">
        <f t="shared" si="92"/>
        <v/>
      </c>
      <c r="AB203" s="72"/>
      <c r="AC203" s="72">
        <f t="shared" si="77"/>
        <v>1</v>
      </c>
      <c r="AD203" s="72">
        <f t="shared" si="78"/>
        <v>1</v>
      </c>
      <c r="AE203" s="109" t="str">
        <f t="shared" si="79"/>
        <v>0-0</v>
      </c>
      <c r="AF203" s="109" t="str">
        <f t="shared" si="80"/>
        <v>Y</v>
      </c>
      <c r="AG203" s="109" t="str">
        <f t="shared" si="81"/>
        <v>B</v>
      </c>
      <c r="AM203" s="109">
        <f t="shared" si="82"/>
        <v>0</v>
      </c>
      <c r="AN203" s="109">
        <f t="shared" si="83"/>
        <v>0</v>
      </c>
      <c r="AO203" s="109" t="str">
        <f t="shared" si="84"/>
        <v/>
      </c>
      <c r="AQ203" s="109" t="str">
        <f t="shared" si="85"/>
        <v/>
      </c>
      <c r="BA203" s="229">
        <f>MOD(SUM(E181:E204),12)</f>
        <v>0</v>
      </c>
    </row>
    <row r="204" spans="1:53" ht="15.75" thickBot="1" x14ac:dyDescent="0.3">
      <c r="A204" s="88"/>
      <c r="B204" s="66" t="s">
        <v>301</v>
      </c>
      <c r="C204" s="67"/>
      <c r="D204" s="102"/>
      <c r="E204" s="32"/>
      <c r="F204" s="32"/>
      <c r="G204" s="68" t="s">
        <v>277</v>
      </c>
      <c r="H204" s="69">
        <f t="shared" si="86"/>
        <v>0</v>
      </c>
      <c r="I204" s="70">
        <f t="shared" si="87"/>
        <v>0</v>
      </c>
      <c r="J204" s="73" t="str">
        <f t="shared" si="88"/>
        <v>--</v>
      </c>
      <c r="K204" s="32"/>
      <c r="L204" s="233"/>
      <c r="M204" s="277"/>
      <c r="N204" s="277"/>
      <c r="O204" s="277"/>
      <c r="P204" s="277"/>
      <c r="Q204" s="277"/>
      <c r="R204" s="277"/>
      <c r="S204" s="277"/>
      <c r="T204" s="277"/>
      <c r="U204" s="278"/>
      <c r="V204" s="103"/>
      <c r="W204" s="84">
        <f t="shared" si="93"/>
        <v>25</v>
      </c>
      <c r="X204" s="84"/>
      <c r="Y204" s="78">
        <f>SUM(E181:E204)</f>
        <v>24</v>
      </c>
      <c r="Z204" s="72" t="str">
        <f t="shared" si="91"/>
        <v/>
      </c>
      <c r="AA204" s="72" t="str">
        <f t="shared" si="92"/>
        <v/>
      </c>
      <c r="AB204" s="72"/>
      <c r="AC204" s="72">
        <f t="shared" si="77"/>
        <v>1</v>
      </c>
      <c r="AD204" s="72">
        <f t="shared" si="78"/>
        <v>1</v>
      </c>
      <c r="AE204" s="109" t="str">
        <f t="shared" si="79"/>
        <v>0-0</v>
      </c>
      <c r="AF204" s="109" t="str">
        <f t="shared" si="80"/>
        <v>Y</v>
      </c>
      <c r="AG204" s="109" t="str">
        <f t="shared" si="81"/>
        <v>B</v>
      </c>
      <c r="AM204" s="109">
        <f t="shared" si="82"/>
        <v>0</v>
      </c>
      <c r="AN204" s="109">
        <f t="shared" si="83"/>
        <v>0</v>
      </c>
      <c r="AO204" s="109" t="str">
        <f t="shared" si="84"/>
        <v/>
      </c>
      <c r="AQ204" s="109" t="str">
        <f t="shared" si="85"/>
        <v/>
      </c>
      <c r="BA204" s="229">
        <f>MOD(SUM(E181:E205),12)</f>
        <v>0</v>
      </c>
    </row>
    <row r="205" spans="1:53" ht="15.75" thickBot="1" x14ac:dyDescent="0.3">
      <c r="A205" s="88"/>
      <c r="B205" s="66" t="s">
        <v>302</v>
      </c>
      <c r="C205" s="67"/>
      <c r="D205" s="102"/>
      <c r="E205" s="32"/>
      <c r="F205" s="32"/>
      <c r="G205" s="68" t="s">
        <v>277</v>
      </c>
      <c r="H205" s="69">
        <f t="shared" si="86"/>
        <v>0</v>
      </c>
      <c r="I205" s="70">
        <f t="shared" si="87"/>
        <v>0</v>
      </c>
      <c r="J205" s="73" t="str">
        <f t="shared" si="88"/>
        <v>--</v>
      </c>
      <c r="K205" s="32"/>
      <c r="L205" s="234"/>
      <c r="M205" s="277"/>
      <c r="N205" s="277"/>
      <c r="O205" s="277"/>
      <c r="P205" s="277"/>
      <c r="Q205" s="277"/>
      <c r="R205" s="277"/>
      <c r="S205" s="277"/>
      <c r="T205" s="277"/>
      <c r="U205" s="278"/>
      <c r="V205" s="103"/>
      <c r="W205" s="72"/>
      <c r="X205" s="72"/>
      <c r="Y205" s="78">
        <f>SUM(E181:E205)</f>
        <v>24</v>
      </c>
      <c r="Z205" s="72" t="str">
        <f t="shared" si="91"/>
        <v/>
      </c>
      <c r="AA205" s="72" t="str">
        <f t="shared" si="92"/>
        <v/>
      </c>
      <c r="AB205" s="72"/>
      <c r="AC205" s="72">
        <f t="shared" si="77"/>
        <v>1</v>
      </c>
      <c r="AD205" s="72">
        <f t="shared" si="78"/>
        <v>1</v>
      </c>
      <c r="AE205" s="109" t="str">
        <f t="shared" si="79"/>
        <v>0-0</v>
      </c>
      <c r="AF205" s="109" t="str">
        <f t="shared" si="80"/>
        <v>Y</v>
      </c>
      <c r="AG205" s="109" t="str">
        <f t="shared" si="81"/>
        <v>B</v>
      </c>
      <c r="AM205" s="109">
        <f t="shared" si="82"/>
        <v>0</v>
      </c>
      <c r="AN205" s="109">
        <f t="shared" si="83"/>
        <v>0</v>
      </c>
      <c r="AO205" s="109" t="str">
        <f t="shared" si="84"/>
        <v/>
      </c>
      <c r="AQ205" s="109" t="str">
        <f t="shared" si="85"/>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92"/>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92"/>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408</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24</v>
      </c>
      <c r="J212" s="289" t="s">
        <v>231</v>
      </c>
      <c r="K212" s="290"/>
      <c r="L212" s="34">
        <f>I216</f>
        <v>349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24</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349</v>
      </c>
      <c r="F215" s="88"/>
      <c r="G215" s="322"/>
      <c r="H215" s="47" t="s">
        <v>248</v>
      </c>
      <c r="I215" s="35">
        <f>IF(E214&lt;&gt;0,E214,0)</f>
        <v>24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349</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408</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94">IF(B222&lt;&gt;"FST",1,0)</f>
        <v>1</v>
      </c>
      <c r="AD222" s="72">
        <f t="shared" ref="AD222:AD246" si="95">IF(C222&lt;&gt;"FST",1,0)</f>
        <v>1</v>
      </c>
      <c r="AE222" s="109" t="str">
        <f t="shared" ref="AE222:AE246" si="96">CONCATENATE(H222,"-",I222)</f>
        <v>613-756</v>
      </c>
      <c r="AF222" s="109" t="str">
        <f t="shared" ref="AF222:AF246" si="97">IF(C222="Field SPL","N","Y")</f>
        <v>N</v>
      </c>
      <c r="AG222" s="109" t="str">
        <f t="shared" ref="AG222:AG246" si="98">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9">VALUE(IF(C222="FST","0",IF(C222="REV T","1",IF(C222="DBL REV",".5","0"))))</f>
        <v>0</v>
      </c>
      <c r="AN222" s="109">
        <f t="shared" ref="AN222:AN246" si="100">VALUE(IF(C222="FST","0",IF(C222="REV T","0",IF(C222="DBL REV",".5","0"))))</f>
        <v>0</v>
      </c>
      <c r="AO222" s="109" t="str">
        <f t="shared" ref="AO222:AO246" si="101">IF(C222="TPL REV","Y","")</f>
        <v/>
      </c>
      <c r="AQ222" s="109" t="str">
        <f t="shared" ref="AQ222:AQ246" si="102">IF(C222="QD REV","Y","")</f>
        <v/>
      </c>
      <c r="BA222" s="229">
        <f>MOD(E222,12)</f>
        <v>0</v>
      </c>
    </row>
    <row r="223" spans="1:53" ht="15.75" thickBot="1" x14ac:dyDescent="0.3">
      <c r="A223" s="88"/>
      <c r="B223" s="66" t="s">
        <v>279</v>
      </c>
      <c r="C223" s="67" t="s">
        <v>502</v>
      </c>
      <c r="D223" s="102"/>
      <c r="E223" s="32">
        <v>12</v>
      </c>
      <c r="F223" s="32"/>
      <c r="G223" s="68" t="s">
        <v>277</v>
      </c>
      <c r="H223" s="69">
        <f t="shared" ref="H223:H246" si="103">IF(E223=0,0,I223-(E223-1))</f>
        <v>601</v>
      </c>
      <c r="I223" s="70">
        <f t="shared" ref="I223:I246" si="104">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94"/>
        <v>1</v>
      </c>
      <c r="AD223" s="72">
        <f t="shared" si="95"/>
        <v>1</v>
      </c>
      <c r="AE223" s="109" t="str">
        <f t="shared" si="96"/>
        <v>601-612</v>
      </c>
      <c r="AF223" s="109" t="str">
        <f t="shared" si="97"/>
        <v>N</v>
      </c>
      <c r="AG223" s="109" t="str">
        <f t="shared" si="98"/>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9"/>
        <v>0</v>
      </c>
      <c r="AN223" s="109">
        <f t="shared" si="100"/>
        <v>0</v>
      </c>
      <c r="AO223" s="109" t="str">
        <f t="shared" si="101"/>
        <v/>
      </c>
      <c r="AQ223" s="109" t="str">
        <f t="shared" si="102"/>
        <v/>
      </c>
      <c r="BA223" s="229">
        <f>MOD(SUM(E222:E223),12)</f>
        <v>0</v>
      </c>
    </row>
    <row r="224" spans="1:53" ht="15.75" thickBot="1" x14ac:dyDescent="0.3">
      <c r="A224" s="88"/>
      <c r="B224" s="74" t="s">
        <v>280</v>
      </c>
      <c r="C224" s="67" t="s">
        <v>502</v>
      </c>
      <c r="D224" s="102"/>
      <c r="E224" s="32">
        <v>216</v>
      </c>
      <c r="F224" s="32"/>
      <c r="G224" s="75" t="s">
        <v>277</v>
      </c>
      <c r="H224" s="69">
        <f t="shared" si="103"/>
        <v>385</v>
      </c>
      <c r="I224" s="70">
        <f t="shared" si="104"/>
        <v>600</v>
      </c>
      <c r="J224" s="73" t="str">
        <f t="shared" ref="J224:J246" si="105">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94"/>
        <v>1</v>
      </c>
      <c r="AD224" s="72">
        <f t="shared" si="95"/>
        <v>1</v>
      </c>
      <c r="AE224" s="109" t="str">
        <f t="shared" si="96"/>
        <v>385-600</v>
      </c>
      <c r="AF224" s="109" t="str">
        <f t="shared" si="97"/>
        <v>N</v>
      </c>
      <c r="AG224" s="109" t="str">
        <f t="shared" si="98"/>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9"/>
        <v>0</v>
      </c>
      <c r="AN224" s="109">
        <f t="shared" si="100"/>
        <v>0</v>
      </c>
      <c r="AO224" s="109" t="str">
        <f t="shared" si="101"/>
        <v/>
      </c>
      <c r="AQ224" s="109" t="str">
        <f t="shared" si="102"/>
        <v/>
      </c>
      <c r="BA224" s="229">
        <f>MOD(SUM(E222:E225),12)</f>
        <v>0</v>
      </c>
    </row>
    <row r="225" spans="1:53" ht="15.75" thickBot="1" x14ac:dyDescent="0.3">
      <c r="A225" s="88"/>
      <c r="B225" s="66" t="s">
        <v>281</v>
      </c>
      <c r="C225" s="67" t="s">
        <v>502</v>
      </c>
      <c r="D225" s="102"/>
      <c r="E225" s="32">
        <v>36</v>
      </c>
      <c r="F225" s="32"/>
      <c r="G225" s="68" t="s">
        <v>277</v>
      </c>
      <c r="H225" s="69">
        <f t="shared" si="103"/>
        <v>349</v>
      </c>
      <c r="I225" s="70">
        <f t="shared" si="104"/>
        <v>384</v>
      </c>
      <c r="J225" s="73" t="str">
        <f t="shared" si="105"/>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94"/>
        <v>1</v>
      </c>
      <c r="AD225" s="72">
        <f t="shared" si="95"/>
        <v>1</v>
      </c>
      <c r="AE225" s="109" t="str">
        <f t="shared" si="96"/>
        <v>349-384</v>
      </c>
      <c r="AF225" s="109" t="str">
        <f t="shared" si="97"/>
        <v>N</v>
      </c>
      <c r="AG225" s="109" t="str">
        <f t="shared" si="98"/>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9"/>
        <v>0</v>
      </c>
      <c r="AN225" s="109">
        <f t="shared" si="100"/>
        <v>0</v>
      </c>
      <c r="AO225" s="109" t="str">
        <f t="shared" si="101"/>
        <v/>
      </c>
      <c r="AQ225" s="109" t="str">
        <f t="shared" si="102"/>
        <v/>
      </c>
      <c r="BA225" s="229">
        <f>MOD(SUM(E222:E226),12)</f>
        <v>0</v>
      </c>
    </row>
    <row r="226" spans="1:53" ht="15.75" thickBot="1" x14ac:dyDescent="0.3">
      <c r="A226" s="88"/>
      <c r="B226" s="66" t="s">
        <v>282</v>
      </c>
      <c r="C226" s="67"/>
      <c r="D226" s="102"/>
      <c r="E226" s="32"/>
      <c r="F226" s="32"/>
      <c r="G226" s="68" t="s">
        <v>277</v>
      </c>
      <c r="H226" s="69">
        <f t="shared" si="103"/>
        <v>0</v>
      </c>
      <c r="I226" s="70">
        <f t="shared" si="104"/>
        <v>0</v>
      </c>
      <c r="J226" s="73" t="str">
        <f t="shared" si="105"/>
        <v>--</v>
      </c>
      <c r="K226" s="32"/>
      <c r="L226" s="233"/>
      <c r="M226" s="277"/>
      <c r="N226" s="277"/>
      <c r="O226" s="277"/>
      <c r="P226" s="277"/>
      <c r="Q226" s="277"/>
      <c r="R226" s="277"/>
      <c r="S226" s="277"/>
      <c r="T226" s="277"/>
      <c r="U226" s="278"/>
      <c r="V226" s="103"/>
      <c r="W226" s="72"/>
      <c r="X226" s="72"/>
      <c r="Y226" s="72"/>
      <c r="Z226" s="45">
        <v>13</v>
      </c>
      <c r="AA226" s="77">
        <f t="shared" ref="AA226:AA231" si="106">AB225+1</f>
        <v>145</v>
      </c>
      <c r="AB226" s="77">
        <f t="shared" ref="AB226:AB231" si="107">AB225+12</f>
        <v>156</v>
      </c>
      <c r="AC226" s="72">
        <f t="shared" si="94"/>
        <v>1</v>
      </c>
      <c r="AD226" s="72">
        <f t="shared" si="95"/>
        <v>1</v>
      </c>
      <c r="AE226" s="109" t="str">
        <f t="shared" si="96"/>
        <v>0-0</v>
      </c>
      <c r="AF226" s="109" t="str">
        <f t="shared" si="97"/>
        <v>Y</v>
      </c>
      <c r="AG226" s="109" t="str">
        <f t="shared" si="98"/>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9"/>
        <v>0</v>
      </c>
      <c r="AN226" s="109">
        <f t="shared" si="100"/>
        <v>0</v>
      </c>
      <c r="AO226" s="109" t="str">
        <f t="shared" si="101"/>
        <v/>
      </c>
      <c r="AQ226" s="109" t="str">
        <f t="shared" si="102"/>
        <v/>
      </c>
      <c r="BA226" s="229">
        <f>MOD(SUM(E222:E227),12)</f>
        <v>0</v>
      </c>
    </row>
    <row r="227" spans="1:53" ht="15.75" thickBot="1" x14ac:dyDescent="0.3">
      <c r="A227" s="88"/>
      <c r="B227" s="66" t="s">
        <v>283</v>
      </c>
      <c r="C227" s="67"/>
      <c r="D227" s="102"/>
      <c r="E227" s="32"/>
      <c r="F227" s="32"/>
      <c r="G227" s="68" t="s">
        <v>277</v>
      </c>
      <c r="H227" s="69">
        <f t="shared" si="103"/>
        <v>0</v>
      </c>
      <c r="I227" s="70">
        <f t="shared" si="104"/>
        <v>0</v>
      </c>
      <c r="J227" s="73" t="str">
        <f t="shared" si="105"/>
        <v>--</v>
      </c>
      <c r="K227" s="32"/>
      <c r="L227" s="233"/>
      <c r="M227" s="277"/>
      <c r="N227" s="277"/>
      <c r="O227" s="277"/>
      <c r="P227" s="277"/>
      <c r="Q227" s="277"/>
      <c r="R227" s="277"/>
      <c r="S227" s="277"/>
      <c r="T227" s="277"/>
      <c r="U227" s="278"/>
      <c r="V227" s="103"/>
      <c r="W227" s="72"/>
      <c r="X227" s="72"/>
      <c r="Y227" s="72"/>
      <c r="Z227" s="45">
        <v>14</v>
      </c>
      <c r="AA227" s="77">
        <f t="shared" si="106"/>
        <v>157</v>
      </c>
      <c r="AB227" s="77">
        <f t="shared" si="107"/>
        <v>168</v>
      </c>
      <c r="AC227" s="72">
        <f t="shared" si="94"/>
        <v>1</v>
      </c>
      <c r="AD227" s="72">
        <f t="shared" si="95"/>
        <v>1</v>
      </c>
      <c r="AE227" s="109" t="str">
        <f t="shared" si="96"/>
        <v>0-0</v>
      </c>
      <c r="AF227" s="109" t="str">
        <f t="shared" si="97"/>
        <v>Y</v>
      </c>
      <c r="AG227" s="109" t="str">
        <f t="shared" si="98"/>
        <v>B</v>
      </c>
      <c r="AM227" s="109">
        <f t="shared" si="99"/>
        <v>0</v>
      </c>
      <c r="AN227" s="109">
        <f t="shared" si="100"/>
        <v>0</v>
      </c>
      <c r="AO227" s="109" t="str">
        <f t="shared" si="101"/>
        <v/>
      </c>
      <c r="AQ227" s="109" t="str">
        <f t="shared" si="102"/>
        <v/>
      </c>
      <c r="BA227" s="229">
        <f>MOD(SUM(E222:E228),12)</f>
        <v>0</v>
      </c>
    </row>
    <row r="228" spans="1:53" ht="15.75" thickBot="1" x14ac:dyDescent="0.3">
      <c r="A228" s="88"/>
      <c r="B228" s="66" t="s">
        <v>284</v>
      </c>
      <c r="C228" s="67"/>
      <c r="D228" s="102"/>
      <c r="E228" s="32"/>
      <c r="F228" s="32"/>
      <c r="G228" s="68" t="s">
        <v>277</v>
      </c>
      <c r="H228" s="69">
        <f t="shared" si="103"/>
        <v>0</v>
      </c>
      <c r="I228" s="70">
        <f t="shared" si="104"/>
        <v>0</v>
      </c>
      <c r="J228" s="73" t="str">
        <f t="shared" si="105"/>
        <v>--</v>
      </c>
      <c r="K228" s="32"/>
      <c r="L228" s="233"/>
      <c r="M228" s="277"/>
      <c r="N228" s="277"/>
      <c r="O228" s="277"/>
      <c r="P228" s="277"/>
      <c r="Q228" s="277"/>
      <c r="R228" s="277"/>
      <c r="S228" s="277"/>
      <c r="T228" s="277"/>
      <c r="U228" s="278"/>
      <c r="V228" s="103"/>
      <c r="W228" s="72"/>
      <c r="X228" s="72"/>
      <c r="Y228" s="72"/>
      <c r="Z228" s="45">
        <v>15</v>
      </c>
      <c r="AA228" s="77">
        <f t="shared" si="106"/>
        <v>169</v>
      </c>
      <c r="AB228" s="77">
        <f t="shared" si="107"/>
        <v>180</v>
      </c>
      <c r="AC228" s="72">
        <f t="shared" si="94"/>
        <v>1</v>
      </c>
      <c r="AD228" s="72">
        <f t="shared" si="95"/>
        <v>1</v>
      </c>
      <c r="AE228" s="109" t="str">
        <f t="shared" si="96"/>
        <v>0-0</v>
      </c>
      <c r="AF228" s="109" t="str">
        <f t="shared" si="97"/>
        <v>Y</v>
      </c>
      <c r="AG228" s="109" t="str">
        <f t="shared" si="98"/>
        <v>B</v>
      </c>
      <c r="AM228" s="109">
        <f t="shared" si="99"/>
        <v>0</v>
      </c>
      <c r="AN228" s="109">
        <f t="shared" si="100"/>
        <v>0</v>
      </c>
      <c r="AO228" s="109" t="str">
        <f t="shared" si="101"/>
        <v/>
      </c>
      <c r="AQ228" s="109" t="str">
        <f t="shared" si="102"/>
        <v/>
      </c>
      <c r="BA228" s="229">
        <f>MOD(SUM(E222:E229),12)</f>
        <v>0</v>
      </c>
    </row>
    <row r="229" spans="1:53" ht="15.75" thickBot="1" x14ac:dyDescent="0.3">
      <c r="A229" s="88"/>
      <c r="B229" s="66" t="s">
        <v>285</v>
      </c>
      <c r="C229" s="67"/>
      <c r="D229" s="102"/>
      <c r="E229" s="32"/>
      <c r="F229" s="32"/>
      <c r="G229" s="68" t="s">
        <v>277</v>
      </c>
      <c r="H229" s="69">
        <f t="shared" si="103"/>
        <v>0</v>
      </c>
      <c r="I229" s="70">
        <f t="shared" si="104"/>
        <v>0</v>
      </c>
      <c r="J229" s="73" t="str">
        <f t="shared" si="105"/>
        <v>--</v>
      </c>
      <c r="K229" s="32"/>
      <c r="L229" s="233"/>
      <c r="M229" s="277"/>
      <c r="N229" s="277"/>
      <c r="O229" s="277"/>
      <c r="P229" s="277"/>
      <c r="Q229" s="277"/>
      <c r="R229" s="277"/>
      <c r="S229" s="277"/>
      <c r="T229" s="277"/>
      <c r="U229" s="278"/>
      <c r="V229" s="103"/>
      <c r="W229" s="72"/>
      <c r="X229" s="72"/>
      <c r="Y229" s="72"/>
      <c r="Z229" s="45">
        <f>Z228+1</f>
        <v>16</v>
      </c>
      <c r="AA229" s="77">
        <f t="shared" si="106"/>
        <v>181</v>
      </c>
      <c r="AB229" s="77">
        <f t="shared" si="107"/>
        <v>192</v>
      </c>
      <c r="AC229" s="72">
        <f t="shared" si="94"/>
        <v>1</v>
      </c>
      <c r="AD229" s="72">
        <f t="shared" si="95"/>
        <v>1</v>
      </c>
      <c r="AE229" s="109" t="str">
        <f t="shared" si="96"/>
        <v>0-0</v>
      </c>
      <c r="AF229" s="109" t="str">
        <f t="shared" si="97"/>
        <v>Y</v>
      </c>
      <c r="AG229" s="109" t="str">
        <f t="shared" si="98"/>
        <v>B</v>
      </c>
      <c r="AM229" s="109">
        <f t="shared" si="99"/>
        <v>0</v>
      </c>
      <c r="AN229" s="109">
        <f t="shared" si="100"/>
        <v>0</v>
      </c>
      <c r="AO229" s="109" t="str">
        <f t="shared" si="101"/>
        <v/>
      </c>
      <c r="AQ229" s="109" t="str">
        <f t="shared" si="102"/>
        <v/>
      </c>
      <c r="BA229" s="229">
        <f>MOD(SUM(E222:E230),12)</f>
        <v>0</v>
      </c>
    </row>
    <row r="230" spans="1:53" ht="15.75" thickBot="1" x14ac:dyDescent="0.3">
      <c r="A230" s="88"/>
      <c r="B230" s="66" t="s">
        <v>286</v>
      </c>
      <c r="C230" s="67"/>
      <c r="D230" s="102"/>
      <c r="E230" s="32"/>
      <c r="F230" s="32"/>
      <c r="G230" s="68" t="s">
        <v>277</v>
      </c>
      <c r="H230" s="69">
        <f t="shared" si="103"/>
        <v>0</v>
      </c>
      <c r="I230" s="70">
        <f t="shared" si="104"/>
        <v>0</v>
      </c>
      <c r="J230" s="73" t="str">
        <f t="shared" si="105"/>
        <v>--</v>
      </c>
      <c r="K230" s="32"/>
      <c r="L230" s="233"/>
      <c r="M230" s="277"/>
      <c r="N230" s="277"/>
      <c r="O230" s="277"/>
      <c r="P230" s="277"/>
      <c r="Q230" s="277"/>
      <c r="R230" s="277"/>
      <c r="S230" s="277"/>
      <c r="T230" s="277"/>
      <c r="U230" s="278"/>
      <c r="V230" s="103"/>
      <c r="W230" s="72"/>
      <c r="X230" s="72"/>
      <c r="Y230" s="72"/>
      <c r="Z230" s="45">
        <f>Z229+1</f>
        <v>17</v>
      </c>
      <c r="AA230" s="77">
        <f t="shared" si="106"/>
        <v>193</v>
      </c>
      <c r="AB230" s="77">
        <f t="shared" si="107"/>
        <v>204</v>
      </c>
      <c r="AC230" s="72">
        <f t="shared" si="94"/>
        <v>1</v>
      </c>
      <c r="AD230" s="72">
        <f t="shared" si="95"/>
        <v>1</v>
      </c>
      <c r="AE230" s="109" t="str">
        <f t="shared" si="96"/>
        <v>0-0</v>
      </c>
      <c r="AF230" s="109" t="str">
        <f t="shared" si="97"/>
        <v>Y</v>
      </c>
      <c r="AG230" s="109" t="str">
        <f t="shared" si="98"/>
        <v>B</v>
      </c>
      <c r="AM230" s="109">
        <f t="shared" si="99"/>
        <v>0</v>
      </c>
      <c r="AN230" s="109">
        <f t="shared" si="100"/>
        <v>0</v>
      </c>
      <c r="AO230" s="109" t="str">
        <f t="shared" si="101"/>
        <v/>
      </c>
      <c r="AQ230" s="109" t="str">
        <f t="shared" si="102"/>
        <v/>
      </c>
      <c r="BA230" s="229">
        <f>MOD(SUM(E222:E231),12)</f>
        <v>0</v>
      </c>
    </row>
    <row r="231" spans="1:53" ht="15.75" thickBot="1" x14ac:dyDescent="0.3">
      <c r="A231" s="88"/>
      <c r="B231" s="66" t="s">
        <v>287</v>
      </c>
      <c r="C231" s="67"/>
      <c r="D231" s="102"/>
      <c r="E231" s="32"/>
      <c r="F231" s="32"/>
      <c r="G231" s="68" t="s">
        <v>277</v>
      </c>
      <c r="H231" s="69">
        <f t="shared" si="103"/>
        <v>0</v>
      </c>
      <c r="I231" s="70">
        <f t="shared" si="104"/>
        <v>0</v>
      </c>
      <c r="J231" s="73" t="str">
        <f t="shared" si="105"/>
        <v>--</v>
      </c>
      <c r="K231" s="32"/>
      <c r="L231" s="233"/>
      <c r="M231" s="277"/>
      <c r="N231" s="277"/>
      <c r="O231" s="277"/>
      <c r="P231" s="277"/>
      <c r="Q231" s="277"/>
      <c r="R231" s="277"/>
      <c r="S231" s="277"/>
      <c r="T231" s="277"/>
      <c r="U231" s="278"/>
      <c r="V231" s="103"/>
      <c r="W231" s="72"/>
      <c r="X231" s="72"/>
      <c r="Y231" s="72"/>
      <c r="Z231" s="45">
        <f>Z230+1</f>
        <v>18</v>
      </c>
      <c r="AA231" s="77">
        <f t="shared" si="106"/>
        <v>205</v>
      </c>
      <c r="AB231" s="77">
        <f t="shared" si="107"/>
        <v>216</v>
      </c>
      <c r="AC231" s="72">
        <f t="shared" si="94"/>
        <v>1</v>
      </c>
      <c r="AD231" s="72">
        <f t="shared" si="95"/>
        <v>1</v>
      </c>
      <c r="AE231" s="109" t="str">
        <f t="shared" si="96"/>
        <v>0-0</v>
      </c>
      <c r="AF231" s="109" t="str">
        <f t="shared" si="97"/>
        <v>Y</v>
      </c>
      <c r="AG231" s="109" t="str">
        <f t="shared" si="98"/>
        <v>B</v>
      </c>
      <c r="AM231" s="109">
        <f t="shared" si="99"/>
        <v>0</v>
      </c>
      <c r="AN231" s="109">
        <f t="shared" si="100"/>
        <v>0</v>
      </c>
      <c r="AO231" s="109" t="str">
        <f t="shared" si="101"/>
        <v/>
      </c>
      <c r="AQ231" s="109" t="str">
        <f t="shared" si="102"/>
        <v/>
      </c>
      <c r="BA231" s="229">
        <f>MOD(SUM(E222:E232),12)</f>
        <v>0</v>
      </c>
    </row>
    <row r="232" spans="1:53" ht="15.75" thickBot="1" x14ac:dyDescent="0.3">
      <c r="A232" s="88"/>
      <c r="B232" s="66" t="s">
        <v>288</v>
      </c>
      <c r="C232" s="67"/>
      <c r="D232" s="102"/>
      <c r="E232" s="32"/>
      <c r="F232" s="32"/>
      <c r="G232" s="68" t="s">
        <v>277</v>
      </c>
      <c r="H232" s="69">
        <f t="shared" si="103"/>
        <v>0</v>
      </c>
      <c r="I232" s="70">
        <f t="shared" si="104"/>
        <v>0</v>
      </c>
      <c r="J232" s="73" t="str">
        <f t="shared" si="105"/>
        <v>--</v>
      </c>
      <c r="K232" s="32"/>
      <c r="L232" s="233"/>
      <c r="M232" s="277"/>
      <c r="N232" s="277"/>
      <c r="O232" s="277"/>
      <c r="P232" s="277"/>
      <c r="Q232" s="277"/>
      <c r="R232" s="277"/>
      <c r="S232" s="277"/>
      <c r="T232" s="277"/>
      <c r="U232" s="278"/>
      <c r="V232" s="103"/>
      <c r="W232" s="84"/>
      <c r="X232" s="84"/>
      <c r="Y232" s="72"/>
      <c r="Z232" s="72"/>
      <c r="AA232" s="72"/>
      <c r="AB232" s="72"/>
      <c r="AC232" s="72">
        <f t="shared" si="94"/>
        <v>1</v>
      </c>
      <c r="AD232" s="72">
        <f t="shared" si="95"/>
        <v>1</v>
      </c>
      <c r="AE232" s="109" t="str">
        <f t="shared" si="96"/>
        <v>0-0</v>
      </c>
      <c r="AF232" s="109" t="str">
        <f t="shared" si="97"/>
        <v>Y</v>
      </c>
      <c r="AG232" s="109" t="str">
        <f t="shared" si="98"/>
        <v>B</v>
      </c>
      <c r="AM232" s="109">
        <f t="shared" si="99"/>
        <v>0</v>
      </c>
      <c r="AN232" s="109">
        <f t="shared" si="100"/>
        <v>0</v>
      </c>
      <c r="AO232" s="109" t="str">
        <f t="shared" si="101"/>
        <v/>
      </c>
      <c r="AQ232" s="109" t="str">
        <f t="shared" si="102"/>
        <v/>
      </c>
      <c r="BA232" s="229">
        <f>MOD(SUM(E222:E233),12)</f>
        <v>0</v>
      </c>
    </row>
    <row r="233" spans="1:53" ht="15.75" thickBot="1" x14ac:dyDescent="0.3">
      <c r="A233" s="88"/>
      <c r="B233" s="66" t="s">
        <v>289</v>
      </c>
      <c r="C233" s="67"/>
      <c r="D233" s="102"/>
      <c r="E233" s="32"/>
      <c r="F233" s="32"/>
      <c r="G233" s="68" t="s">
        <v>277</v>
      </c>
      <c r="H233" s="69">
        <f t="shared" si="103"/>
        <v>0</v>
      </c>
      <c r="I233" s="70">
        <f t="shared" si="104"/>
        <v>0</v>
      </c>
      <c r="J233" s="73" t="str">
        <f t="shared" si="105"/>
        <v>--</v>
      </c>
      <c r="K233" s="32"/>
      <c r="L233" s="233"/>
      <c r="M233" s="277"/>
      <c r="N233" s="277"/>
      <c r="O233" s="277"/>
      <c r="P233" s="277"/>
      <c r="Q233" s="277"/>
      <c r="R233" s="277"/>
      <c r="S233" s="277"/>
      <c r="T233" s="277"/>
      <c r="U233" s="278"/>
      <c r="V233" s="103"/>
      <c r="W233" s="84">
        <f>Y233+1</f>
        <v>409</v>
      </c>
      <c r="X233" s="84"/>
      <c r="Y233" s="78">
        <f>SUM(E222:E233)</f>
        <v>408</v>
      </c>
      <c r="Z233" s="72"/>
      <c r="AA233" s="72"/>
      <c r="AB233" s="72"/>
      <c r="AC233" s="72">
        <f t="shared" si="94"/>
        <v>1</v>
      </c>
      <c r="AD233" s="72">
        <f t="shared" si="95"/>
        <v>1</v>
      </c>
      <c r="AE233" s="109" t="str">
        <f t="shared" si="96"/>
        <v>0-0</v>
      </c>
      <c r="AF233" s="109" t="str">
        <f t="shared" si="97"/>
        <v>Y</v>
      </c>
      <c r="AG233" s="109" t="str">
        <f t="shared" si="98"/>
        <v>B</v>
      </c>
      <c r="AM233" s="109">
        <f t="shared" si="99"/>
        <v>0</v>
      </c>
      <c r="AN233" s="109">
        <f t="shared" si="100"/>
        <v>0</v>
      </c>
      <c r="AO233" s="109" t="str">
        <f t="shared" si="101"/>
        <v/>
      </c>
      <c r="AQ233" s="109" t="str">
        <f t="shared" si="102"/>
        <v/>
      </c>
      <c r="BA233" s="229">
        <f>MOD(SUM(E222:E234),12)</f>
        <v>0</v>
      </c>
    </row>
    <row r="234" spans="1:53" ht="15.75" thickBot="1" x14ac:dyDescent="0.3">
      <c r="A234" s="88"/>
      <c r="B234" s="66" t="s">
        <v>290</v>
      </c>
      <c r="C234" s="67"/>
      <c r="D234" s="102"/>
      <c r="E234" s="32"/>
      <c r="F234" s="32"/>
      <c r="G234" s="68" t="s">
        <v>277</v>
      </c>
      <c r="H234" s="69">
        <f t="shared" si="103"/>
        <v>0</v>
      </c>
      <c r="I234" s="70">
        <f t="shared" si="104"/>
        <v>0</v>
      </c>
      <c r="J234" s="73" t="str">
        <f t="shared" si="105"/>
        <v>--</v>
      </c>
      <c r="K234" s="32"/>
      <c r="L234" s="233"/>
      <c r="M234" s="277"/>
      <c r="N234" s="277"/>
      <c r="O234" s="277"/>
      <c r="P234" s="277"/>
      <c r="Q234" s="277"/>
      <c r="R234" s="277"/>
      <c r="S234" s="277"/>
      <c r="T234" s="277"/>
      <c r="U234" s="278"/>
      <c r="V234" s="103"/>
      <c r="W234" s="84">
        <f>Y234+1</f>
        <v>409</v>
      </c>
      <c r="X234" s="84"/>
      <c r="Y234" s="78">
        <f>SUM(E222:E234)</f>
        <v>408</v>
      </c>
      <c r="Z234" s="72" t="str">
        <f t="shared" ref="Z234:Z246" si="108">IF(OR(AND(E$8=216,C233="DBL REV",C234="DBL REV",Y233&lt;=144,Y234&gt;144),AND(E$8=216,C233="TPL REV",C234="TPL REV",Y233&lt;=144,Y234&gt;144),AND(E$8=216,C233="QD REV",C234="QD REV",Y233&lt;=144,Y234&gt;144)),"ERROR","")</f>
        <v/>
      </c>
      <c r="AA234" s="72"/>
      <c r="AB234" s="72"/>
      <c r="AC234" s="72">
        <f t="shared" si="94"/>
        <v>1</v>
      </c>
      <c r="AD234" s="72">
        <f t="shared" si="95"/>
        <v>1</v>
      </c>
      <c r="AE234" s="109" t="str">
        <f t="shared" si="96"/>
        <v>0-0</v>
      </c>
      <c r="AF234" s="109" t="str">
        <f t="shared" si="97"/>
        <v>Y</v>
      </c>
      <c r="AG234" s="109" t="str">
        <f t="shared" si="98"/>
        <v>B</v>
      </c>
      <c r="AM234" s="109">
        <f t="shared" si="99"/>
        <v>0</v>
      </c>
      <c r="AN234" s="109">
        <f t="shared" si="100"/>
        <v>0</v>
      </c>
      <c r="AO234" s="109" t="str">
        <f t="shared" si="101"/>
        <v/>
      </c>
      <c r="AQ234" s="109" t="str">
        <f t="shared" si="102"/>
        <v/>
      </c>
      <c r="BA234" s="229">
        <f>MOD(SUM(E222:E235),12)</f>
        <v>0</v>
      </c>
    </row>
    <row r="235" spans="1:53" ht="15.75" thickBot="1" x14ac:dyDescent="0.3">
      <c r="A235" s="88"/>
      <c r="B235" s="66" t="s">
        <v>291</v>
      </c>
      <c r="C235" s="67"/>
      <c r="D235" s="102"/>
      <c r="E235" s="32"/>
      <c r="F235" s="32"/>
      <c r="G235" s="68" t="s">
        <v>277</v>
      </c>
      <c r="H235" s="69">
        <f t="shared" si="103"/>
        <v>0</v>
      </c>
      <c r="I235" s="70">
        <f t="shared" si="104"/>
        <v>0</v>
      </c>
      <c r="J235" s="73" t="str">
        <f t="shared" si="105"/>
        <v>--</v>
      </c>
      <c r="K235" s="32"/>
      <c r="L235" s="233"/>
      <c r="M235" s="277"/>
      <c r="N235" s="277"/>
      <c r="O235" s="277"/>
      <c r="P235" s="277"/>
      <c r="Q235" s="277"/>
      <c r="R235" s="277"/>
      <c r="S235" s="277"/>
      <c r="T235" s="277"/>
      <c r="U235" s="278"/>
      <c r="V235" s="103"/>
      <c r="W235" s="84">
        <f>Y235+1</f>
        <v>409</v>
      </c>
      <c r="X235" s="84"/>
      <c r="Y235" s="78">
        <f>SUM(E222:E235)</f>
        <v>408</v>
      </c>
      <c r="Z235" s="72" t="str">
        <f t="shared" si="108"/>
        <v/>
      </c>
      <c r="AA235" s="72"/>
      <c r="AB235" s="72"/>
      <c r="AC235" s="72">
        <f t="shared" si="94"/>
        <v>1</v>
      </c>
      <c r="AD235" s="72">
        <f t="shared" si="95"/>
        <v>1</v>
      </c>
      <c r="AE235" s="109" t="str">
        <f t="shared" si="96"/>
        <v>0-0</v>
      </c>
      <c r="AF235" s="109" t="str">
        <f t="shared" si="97"/>
        <v>Y</v>
      </c>
      <c r="AG235" s="109" t="str">
        <f t="shared" si="98"/>
        <v>B</v>
      </c>
      <c r="AM235" s="109">
        <f t="shared" si="99"/>
        <v>0</v>
      </c>
      <c r="AN235" s="109">
        <f t="shared" si="100"/>
        <v>0</v>
      </c>
      <c r="AO235" s="109" t="str">
        <f t="shared" si="101"/>
        <v/>
      </c>
      <c r="AQ235" s="109" t="str">
        <f t="shared" si="102"/>
        <v/>
      </c>
      <c r="BA235" s="229">
        <f>MOD(SUM(E222:E236),12)</f>
        <v>0</v>
      </c>
    </row>
    <row r="236" spans="1:53" ht="15.75" thickBot="1" x14ac:dyDescent="0.3">
      <c r="A236" s="88"/>
      <c r="B236" s="66" t="s">
        <v>292</v>
      </c>
      <c r="C236" s="67"/>
      <c r="D236" s="102"/>
      <c r="E236" s="32"/>
      <c r="F236" s="32"/>
      <c r="G236" s="68" t="s">
        <v>277</v>
      </c>
      <c r="H236" s="69">
        <f t="shared" si="103"/>
        <v>0</v>
      </c>
      <c r="I236" s="70">
        <f t="shared" si="104"/>
        <v>0</v>
      </c>
      <c r="J236" s="73" t="str">
        <f t="shared" si="105"/>
        <v>--</v>
      </c>
      <c r="K236" s="32"/>
      <c r="L236" s="233"/>
      <c r="M236" s="277"/>
      <c r="N236" s="277"/>
      <c r="O236" s="277"/>
      <c r="P236" s="277"/>
      <c r="Q236" s="277"/>
      <c r="R236" s="277"/>
      <c r="S236" s="277"/>
      <c r="T236" s="277"/>
      <c r="U236" s="278"/>
      <c r="V236" s="103"/>
      <c r="W236" s="84">
        <f>Y236+1</f>
        <v>409</v>
      </c>
      <c r="X236" s="84"/>
      <c r="Y236" s="78">
        <f>SUM(E222:E236)</f>
        <v>408</v>
      </c>
      <c r="Z236" s="72" t="str">
        <f t="shared" si="108"/>
        <v/>
      </c>
      <c r="AA236" s="72" t="str">
        <f t="shared" ref="AA236:AA248" si="109">IF(AND(C234&lt;&gt;"Field SPL",W233&lt;=144,Y234&gt;144),"ERROR","")</f>
        <v/>
      </c>
      <c r="AB236" s="72"/>
      <c r="AC236" s="72">
        <f t="shared" si="94"/>
        <v>1</v>
      </c>
      <c r="AD236" s="72">
        <f t="shared" si="95"/>
        <v>1</v>
      </c>
      <c r="AE236" s="109" t="str">
        <f t="shared" si="96"/>
        <v>0-0</v>
      </c>
      <c r="AF236" s="109" t="str">
        <f t="shared" si="97"/>
        <v>Y</v>
      </c>
      <c r="AG236" s="109" t="str">
        <f t="shared" si="98"/>
        <v>B</v>
      </c>
      <c r="AM236" s="109">
        <f t="shared" si="99"/>
        <v>0</v>
      </c>
      <c r="AN236" s="109">
        <f t="shared" si="100"/>
        <v>0</v>
      </c>
      <c r="AO236" s="109" t="str">
        <f t="shared" si="101"/>
        <v/>
      </c>
      <c r="AQ236" s="109" t="str">
        <f t="shared" si="102"/>
        <v/>
      </c>
      <c r="BA236" s="229">
        <f>MOD(SUM(E222:E237),12)</f>
        <v>0</v>
      </c>
    </row>
    <row r="237" spans="1:53" ht="15.75" thickBot="1" x14ac:dyDescent="0.3">
      <c r="A237" s="88"/>
      <c r="B237" s="66" t="s">
        <v>293</v>
      </c>
      <c r="C237" s="67"/>
      <c r="D237" s="102"/>
      <c r="E237" s="32"/>
      <c r="F237" s="32"/>
      <c r="G237" s="68" t="s">
        <v>277</v>
      </c>
      <c r="H237" s="69">
        <f t="shared" si="103"/>
        <v>0</v>
      </c>
      <c r="I237" s="70">
        <f t="shared" si="104"/>
        <v>0</v>
      </c>
      <c r="J237" s="73" t="str">
        <f t="shared" si="105"/>
        <v>--</v>
      </c>
      <c r="K237" s="32"/>
      <c r="L237" s="233"/>
      <c r="M237" s="277"/>
      <c r="N237" s="277"/>
      <c r="O237" s="277"/>
      <c r="P237" s="277"/>
      <c r="Q237" s="277"/>
      <c r="R237" s="277"/>
      <c r="S237" s="277"/>
      <c r="T237" s="277"/>
      <c r="U237" s="278"/>
      <c r="V237" s="103"/>
      <c r="W237" s="84">
        <f t="shared" ref="W237:W245" si="110">Y237+1</f>
        <v>409</v>
      </c>
      <c r="X237" s="84"/>
      <c r="Y237" s="78">
        <f>SUM(E222:E237)</f>
        <v>408</v>
      </c>
      <c r="Z237" s="72" t="str">
        <f t="shared" si="108"/>
        <v/>
      </c>
      <c r="AA237" s="72" t="str">
        <f t="shared" si="109"/>
        <v/>
      </c>
      <c r="AB237" s="72"/>
      <c r="AC237" s="72">
        <f t="shared" si="94"/>
        <v>1</v>
      </c>
      <c r="AD237" s="72">
        <f t="shared" si="95"/>
        <v>1</v>
      </c>
      <c r="AE237" s="109" t="str">
        <f t="shared" si="96"/>
        <v>0-0</v>
      </c>
      <c r="AF237" s="109" t="str">
        <f t="shared" si="97"/>
        <v>Y</v>
      </c>
      <c r="AG237" s="109" t="str">
        <f t="shared" si="98"/>
        <v>B</v>
      </c>
      <c r="AM237" s="109">
        <f t="shared" si="99"/>
        <v>0</v>
      </c>
      <c r="AN237" s="109">
        <f t="shared" si="100"/>
        <v>0</v>
      </c>
      <c r="AO237" s="109" t="str">
        <f t="shared" si="101"/>
        <v/>
      </c>
      <c r="AQ237" s="109" t="str">
        <f t="shared" si="102"/>
        <v/>
      </c>
      <c r="BA237" s="229">
        <f>MOD(SUM(E222:E238),12)</f>
        <v>0</v>
      </c>
    </row>
    <row r="238" spans="1:53" ht="15.75" thickBot="1" x14ac:dyDescent="0.3">
      <c r="A238" s="88"/>
      <c r="B238" s="66" t="s">
        <v>294</v>
      </c>
      <c r="C238" s="67"/>
      <c r="D238" s="102"/>
      <c r="E238" s="32"/>
      <c r="F238" s="32"/>
      <c r="G238" s="68" t="s">
        <v>277</v>
      </c>
      <c r="H238" s="69">
        <f t="shared" si="103"/>
        <v>0</v>
      </c>
      <c r="I238" s="70">
        <f t="shared" si="104"/>
        <v>0</v>
      </c>
      <c r="J238" s="73" t="str">
        <f t="shared" si="105"/>
        <v>--</v>
      </c>
      <c r="K238" s="32"/>
      <c r="L238" s="233"/>
      <c r="M238" s="277"/>
      <c r="N238" s="277"/>
      <c r="O238" s="277"/>
      <c r="P238" s="277"/>
      <c r="Q238" s="277"/>
      <c r="R238" s="277"/>
      <c r="S238" s="277"/>
      <c r="T238" s="277"/>
      <c r="U238" s="278"/>
      <c r="V238" s="103"/>
      <c r="W238" s="84">
        <f t="shared" si="110"/>
        <v>409</v>
      </c>
      <c r="X238" s="84"/>
      <c r="Y238" s="78">
        <f>SUM(E222:E238)</f>
        <v>408</v>
      </c>
      <c r="Z238" s="72" t="str">
        <f t="shared" si="108"/>
        <v/>
      </c>
      <c r="AA238" s="72" t="str">
        <f t="shared" si="109"/>
        <v/>
      </c>
      <c r="AB238" s="72"/>
      <c r="AC238" s="72">
        <f t="shared" si="94"/>
        <v>1</v>
      </c>
      <c r="AD238" s="72">
        <f t="shared" si="95"/>
        <v>1</v>
      </c>
      <c r="AE238" s="109" t="str">
        <f t="shared" si="96"/>
        <v>0-0</v>
      </c>
      <c r="AF238" s="109" t="str">
        <f t="shared" si="97"/>
        <v>Y</v>
      </c>
      <c r="AG238" s="109" t="str">
        <f t="shared" si="98"/>
        <v>B</v>
      </c>
      <c r="AM238" s="109">
        <f t="shared" si="99"/>
        <v>0</v>
      </c>
      <c r="AN238" s="109">
        <f t="shared" si="100"/>
        <v>0</v>
      </c>
      <c r="AO238" s="109" t="str">
        <f t="shared" si="101"/>
        <v/>
      </c>
      <c r="AQ238" s="109" t="str">
        <f t="shared" si="102"/>
        <v/>
      </c>
      <c r="BA238" s="229">
        <f>MOD(SUM(E222:E239),12)</f>
        <v>0</v>
      </c>
    </row>
    <row r="239" spans="1:53" ht="15.75" thickBot="1" x14ac:dyDescent="0.3">
      <c r="A239" s="88"/>
      <c r="B239" s="66" t="s">
        <v>295</v>
      </c>
      <c r="C239" s="67"/>
      <c r="D239" s="102"/>
      <c r="E239" s="32"/>
      <c r="F239" s="32"/>
      <c r="G239" s="68" t="s">
        <v>277</v>
      </c>
      <c r="H239" s="69">
        <f t="shared" si="103"/>
        <v>0</v>
      </c>
      <c r="I239" s="70">
        <f t="shared" si="104"/>
        <v>0</v>
      </c>
      <c r="J239" s="73" t="str">
        <f t="shared" si="105"/>
        <v>--</v>
      </c>
      <c r="K239" s="32"/>
      <c r="L239" s="233"/>
      <c r="M239" s="277"/>
      <c r="N239" s="277"/>
      <c r="O239" s="277"/>
      <c r="P239" s="277"/>
      <c r="Q239" s="277"/>
      <c r="R239" s="277"/>
      <c r="S239" s="277"/>
      <c r="T239" s="277"/>
      <c r="U239" s="278"/>
      <c r="V239" s="103"/>
      <c r="W239" s="84">
        <f t="shared" si="110"/>
        <v>409</v>
      </c>
      <c r="X239" s="84"/>
      <c r="Y239" s="78">
        <f>SUM(E222:E239)</f>
        <v>408</v>
      </c>
      <c r="Z239" s="72" t="str">
        <f t="shared" si="108"/>
        <v/>
      </c>
      <c r="AA239" s="72" t="str">
        <f t="shared" si="109"/>
        <v/>
      </c>
      <c r="AB239" s="72"/>
      <c r="AC239" s="72">
        <f t="shared" si="94"/>
        <v>1</v>
      </c>
      <c r="AD239" s="72">
        <f t="shared" si="95"/>
        <v>1</v>
      </c>
      <c r="AE239" s="109" t="str">
        <f t="shared" si="96"/>
        <v>0-0</v>
      </c>
      <c r="AF239" s="109" t="str">
        <f t="shared" si="97"/>
        <v>Y</v>
      </c>
      <c r="AG239" s="109" t="str">
        <f t="shared" si="98"/>
        <v>B</v>
      </c>
      <c r="AM239" s="109">
        <f t="shared" si="99"/>
        <v>0</v>
      </c>
      <c r="AN239" s="109">
        <f t="shared" si="100"/>
        <v>0</v>
      </c>
      <c r="AO239" s="109" t="str">
        <f t="shared" si="101"/>
        <v/>
      </c>
      <c r="AQ239" s="109" t="str">
        <f t="shared" si="102"/>
        <v/>
      </c>
      <c r="BA239" s="229">
        <f>MOD(SUM(E222:E240),12)</f>
        <v>0</v>
      </c>
    </row>
    <row r="240" spans="1:53" ht="15.75" thickBot="1" x14ac:dyDescent="0.3">
      <c r="A240" s="88"/>
      <c r="B240" s="66" t="s">
        <v>296</v>
      </c>
      <c r="C240" s="67"/>
      <c r="D240" s="102"/>
      <c r="E240" s="32"/>
      <c r="F240" s="32"/>
      <c r="G240" s="68" t="s">
        <v>277</v>
      </c>
      <c r="H240" s="69">
        <f t="shared" si="103"/>
        <v>0</v>
      </c>
      <c r="I240" s="70">
        <f t="shared" si="104"/>
        <v>0</v>
      </c>
      <c r="J240" s="73" t="str">
        <f t="shared" si="105"/>
        <v>--</v>
      </c>
      <c r="K240" s="32"/>
      <c r="L240" s="233"/>
      <c r="M240" s="277"/>
      <c r="N240" s="277"/>
      <c r="O240" s="277"/>
      <c r="P240" s="277"/>
      <c r="Q240" s="277"/>
      <c r="R240" s="277"/>
      <c r="S240" s="277"/>
      <c r="T240" s="277"/>
      <c r="U240" s="278"/>
      <c r="V240" s="103"/>
      <c r="W240" s="84">
        <f t="shared" si="110"/>
        <v>409</v>
      </c>
      <c r="X240" s="84"/>
      <c r="Y240" s="78">
        <f>SUM(E222:E240)</f>
        <v>408</v>
      </c>
      <c r="Z240" s="72" t="str">
        <f t="shared" si="108"/>
        <v/>
      </c>
      <c r="AA240" s="72" t="str">
        <f t="shared" si="109"/>
        <v/>
      </c>
      <c r="AB240" s="72"/>
      <c r="AC240" s="72">
        <f t="shared" si="94"/>
        <v>1</v>
      </c>
      <c r="AD240" s="72">
        <f t="shared" si="95"/>
        <v>1</v>
      </c>
      <c r="AE240" s="109" t="str">
        <f t="shared" si="96"/>
        <v>0-0</v>
      </c>
      <c r="AF240" s="109" t="str">
        <f t="shared" si="97"/>
        <v>Y</v>
      </c>
      <c r="AG240" s="109" t="str">
        <f t="shared" si="98"/>
        <v>B</v>
      </c>
      <c r="AM240" s="109">
        <f t="shared" si="99"/>
        <v>0</v>
      </c>
      <c r="AN240" s="109">
        <f t="shared" si="100"/>
        <v>0</v>
      </c>
      <c r="AO240" s="109" t="str">
        <f t="shared" si="101"/>
        <v/>
      </c>
      <c r="AQ240" s="109" t="str">
        <f t="shared" si="102"/>
        <v/>
      </c>
      <c r="BA240" s="229">
        <f>MOD(SUM(E222:E241),12)</f>
        <v>0</v>
      </c>
    </row>
    <row r="241" spans="1:53" ht="15.75" thickBot="1" x14ac:dyDescent="0.3">
      <c r="A241" s="88"/>
      <c r="B241" s="66" t="s">
        <v>297</v>
      </c>
      <c r="C241" s="67"/>
      <c r="D241" s="102"/>
      <c r="E241" s="32"/>
      <c r="F241" s="32"/>
      <c r="G241" s="68" t="s">
        <v>277</v>
      </c>
      <c r="H241" s="69">
        <f t="shared" si="103"/>
        <v>0</v>
      </c>
      <c r="I241" s="70">
        <f t="shared" si="104"/>
        <v>0</v>
      </c>
      <c r="J241" s="73" t="str">
        <f t="shared" si="105"/>
        <v>--</v>
      </c>
      <c r="K241" s="32"/>
      <c r="L241" s="233"/>
      <c r="M241" s="277"/>
      <c r="N241" s="277"/>
      <c r="O241" s="277"/>
      <c r="P241" s="277"/>
      <c r="Q241" s="277"/>
      <c r="R241" s="277"/>
      <c r="S241" s="277"/>
      <c r="T241" s="277"/>
      <c r="U241" s="278"/>
      <c r="V241" s="103"/>
      <c r="W241" s="84">
        <f t="shared" si="110"/>
        <v>409</v>
      </c>
      <c r="X241" s="84"/>
      <c r="Y241" s="78">
        <f>SUM(E222:E241)</f>
        <v>408</v>
      </c>
      <c r="Z241" s="72" t="str">
        <f t="shared" si="108"/>
        <v/>
      </c>
      <c r="AA241" s="72" t="str">
        <f t="shared" si="109"/>
        <v/>
      </c>
      <c r="AB241" s="72"/>
      <c r="AC241" s="72">
        <f t="shared" si="94"/>
        <v>1</v>
      </c>
      <c r="AD241" s="72">
        <f t="shared" si="95"/>
        <v>1</v>
      </c>
      <c r="AE241" s="109" t="str">
        <f t="shared" si="96"/>
        <v>0-0</v>
      </c>
      <c r="AF241" s="109" t="str">
        <f t="shared" si="97"/>
        <v>Y</v>
      </c>
      <c r="AG241" s="109" t="str">
        <f t="shared" si="98"/>
        <v>B</v>
      </c>
      <c r="AM241" s="109">
        <f t="shared" si="99"/>
        <v>0</v>
      </c>
      <c r="AN241" s="109">
        <f t="shared" si="100"/>
        <v>0</v>
      </c>
      <c r="AO241" s="109" t="str">
        <f t="shared" si="101"/>
        <v/>
      </c>
      <c r="AQ241" s="109" t="str">
        <f t="shared" si="102"/>
        <v/>
      </c>
      <c r="BA241" s="229">
        <f>MOD(SUM(E222:E242),12)</f>
        <v>0</v>
      </c>
    </row>
    <row r="242" spans="1:53" ht="15.75" thickBot="1" x14ac:dyDescent="0.3">
      <c r="A242" s="88"/>
      <c r="B242" s="66" t="s">
        <v>298</v>
      </c>
      <c r="C242" s="67"/>
      <c r="D242" s="102"/>
      <c r="E242" s="32"/>
      <c r="F242" s="32"/>
      <c r="G242" s="68" t="s">
        <v>277</v>
      </c>
      <c r="H242" s="69">
        <f t="shared" si="103"/>
        <v>0</v>
      </c>
      <c r="I242" s="70">
        <f t="shared" si="104"/>
        <v>0</v>
      </c>
      <c r="J242" s="73" t="str">
        <f t="shared" si="105"/>
        <v>--</v>
      </c>
      <c r="K242" s="32"/>
      <c r="L242" s="233"/>
      <c r="M242" s="277"/>
      <c r="N242" s="277"/>
      <c r="O242" s="277"/>
      <c r="P242" s="277"/>
      <c r="Q242" s="277"/>
      <c r="R242" s="277"/>
      <c r="S242" s="277"/>
      <c r="T242" s="277"/>
      <c r="U242" s="278"/>
      <c r="V242" s="103"/>
      <c r="W242" s="84">
        <f t="shared" si="110"/>
        <v>409</v>
      </c>
      <c r="X242" s="84"/>
      <c r="Y242" s="78">
        <f>SUM(E222:E242)</f>
        <v>408</v>
      </c>
      <c r="Z242" s="72" t="str">
        <f t="shared" si="108"/>
        <v/>
      </c>
      <c r="AA242" s="72" t="str">
        <f t="shared" si="109"/>
        <v/>
      </c>
      <c r="AB242" s="72"/>
      <c r="AC242" s="72">
        <f t="shared" si="94"/>
        <v>1</v>
      </c>
      <c r="AD242" s="72">
        <f t="shared" si="95"/>
        <v>1</v>
      </c>
      <c r="AE242" s="109" t="str">
        <f t="shared" si="96"/>
        <v>0-0</v>
      </c>
      <c r="AF242" s="109" t="str">
        <f t="shared" si="97"/>
        <v>Y</v>
      </c>
      <c r="AG242" s="109" t="str">
        <f t="shared" si="98"/>
        <v>B</v>
      </c>
      <c r="AM242" s="109">
        <f t="shared" si="99"/>
        <v>0</v>
      </c>
      <c r="AN242" s="109">
        <f t="shared" si="100"/>
        <v>0</v>
      </c>
      <c r="AO242" s="109" t="str">
        <f t="shared" si="101"/>
        <v/>
      </c>
      <c r="AQ242" s="109" t="str">
        <f t="shared" si="102"/>
        <v/>
      </c>
      <c r="BA242" s="229">
        <f>MOD(SUM(E222:E243),12)</f>
        <v>0</v>
      </c>
    </row>
    <row r="243" spans="1:53" ht="15.75" thickBot="1" x14ac:dyDescent="0.3">
      <c r="A243" s="88"/>
      <c r="B243" s="66" t="s">
        <v>299</v>
      </c>
      <c r="C243" s="67"/>
      <c r="D243" s="102"/>
      <c r="E243" s="32"/>
      <c r="F243" s="32"/>
      <c r="G243" s="68" t="s">
        <v>277</v>
      </c>
      <c r="H243" s="69">
        <f t="shared" si="103"/>
        <v>0</v>
      </c>
      <c r="I243" s="70">
        <f t="shared" si="104"/>
        <v>0</v>
      </c>
      <c r="J243" s="73" t="str">
        <f t="shared" si="105"/>
        <v>--</v>
      </c>
      <c r="K243" s="32"/>
      <c r="L243" s="233"/>
      <c r="M243" s="277"/>
      <c r="N243" s="277"/>
      <c r="O243" s="277"/>
      <c r="P243" s="277"/>
      <c r="Q243" s="277"/>
      <c r="R243" s="277"/>
      <c r="S243" s="277"/>
      <c r="T243" s="277"/>
      <c r="U243" s="278"/>
      <c r="V243" s="103"/>
      <c r="W243" s="84">
        <f t="shared" si="110"/>
        <v>409</v>
      </c>
      <c r="X243" s="84"/>
      <c r="Y243" s="78">
        <f>SUM(E222:E243)</f>
        <v>408</v>
      </c>
      <c r="Z243" s="72" t="str">
        <f t="shared" si="108"/>
        <v/>
      </c>
      <c r="AA243" s="72" t="str">
        <f t="shared" si="109"/>
        <v/>
      </c>
      <c r="AB243" s="72"/>
      <c r="AC243" s="72">
        <f t="shared" si="94"/>
        <v>1</v>
      </c>
      <c r="AD243" s="72">
        <f t="shared" si="95"/>
        <v>1</v>
      </c>
      <c r="AE243" s="109" t="str">
        <f t="shared" si="96"/>
        <v>0-0</v>
      </c>
      <c r="AF243" s="109" t="str">
        <f t="shared" si="97"/>
        <v>Y</v>
      </c>
      <c r="AG243" s="109" t="str">
        <f t="shared" si="98"/>
        <v>B</v>
      </c>
      <c r="AM243" s="109">
        <f t="shared" si="99"/>
        <v>0</v>
      </c>
      <c r="AN243" s="109">
        <f t="shared" si="100"/>
        <v>0</v>
      </c>
      <c r="AO243" s="109" t="str">
        <f t="shared" si="101"/>
        <v/>
      </c>
      <c r="AQ243" s="109" t="str">
        <f t="shared" si="102"/>
        <v/>
      </c>
      <c r="BA243" s="229">
        <f>MOD(SUM(E222:E244),12)</f>
        <v>0</v>
      </c>
    </row>
    <row r="244" spans="1:53" ht="15.75" thickBot="1" x14ac:dyDescent="0.3">
      <c r="A244" s="88"/>
      <c r="B244" s="66" t="s">
        <v>300</v>
      </c>
      <c r="C244" s="67"/>
      <c r="D244" s="102"/>
      <c r="E244" s="32"/>
      <c r="F244" s="32"/>
      <c r="G244" s="68" t="s">
        <v>277</v>
      </c>
      <c r="H244" s="69">
        <f t="shared" si="103"/>
        <v>0</v>
      </c>
      <c r="I244" s="70">
        <f t="shared" si="104"/>
        <v>0</v>
      </c>
      <c r="J244" s="73" t="str">
        <f t="shared" si="105"/>
        <v>--</v>
      </c>
      <c r="K244" s="32"/>
      <c r="L244" s="233"/>
      <c r="M244" s="277"/>
      <c r="N244" s="277"/>
      <c r="O244" s="277"/>
      <c r="P244" s="277"/>
      <c r="Q244" s="277"/>
      <c r="R244" s="277"/>
      <c r="S244" s="277"/>
      <c r="T244" s="277"/>
      <c r="U244" s="278"/>
      <c r="V244" s="103"/>
      <c r="W244" s="84">
        <f t="shared" si="110"/>
        <v>409</v>
      </c>
      <c r="X244" s="84"/>
      <c r="Y244" s="78">
        <f>SUM(E222:E244)</f>
        <v>408</v>
      </c>
      <c r="Z244" s="72" t="str">
        <f t="shared" si="108"/>
        <v/>
      </c>
      <c r="AA244" s="72" t="str">
        <f t="shared" si="109"/>
        <v/>
      </c>
      <c r="AB244" s="72"/>
      <c r="AC244" s="72">
        <f t="shared" si="94"/>
        <v>1</v>
      </c>
      <c r="AD244" s="72">
        <f t="shared" si="95"/>
        <v>1</v>
      </c>
      <c r="AE244" s="109" t="str">
        <f t="shared" si="96"/>
        <v>0-0</v>
      </c>
      <c r="AF244" s="109" t="str">
        <f t="shared" si="97"/>
        <v>Y</v>
      </c>
      <c r="AG244" s="109" t="str">
        <f t="shared" si="98"/>
        <v>B</v>
      </c>
      <c r="AM244" s="109">
        <f t="shared" si="99"/>
        <v>0</v>
      </c>
      <c r="AN244" s="109">
        <f t="shared" si="100"/>
        <v>0</v>
      </c>
      <c r="AO244" s="109" t="str">
        <f t="shared" si="101"/>
        <v/>
      </c>
      <c r="AQ244" s="109" t="str">
        <f t="shared" si="102"/>
        <v/>
      </c>
      <c r="BA244" s="229">
        <f>MOD(SUM(E222:E245),12)</f>
        <v>0</v>
      </c>
    </row>
    <row r="245" spans="1:53" ht="15.75" thickBot="1" x14ac:dyDescent="0.3">
      <c r="A245" s="88"/>
      <c r="B245" s="66" t="s">
        <v>301</v>
      </c>
      <c r="C245" s="67"/>
      <c r="D245" s="102"/>
      <c r="E245" s="32"/>
      <c r="F245" s="32"/>
      <c r="G245" s="68" t="s">
        <v>277</v>
      </c>
      <c r="H245" s="69">
        <f t="shared" si="103"/>
        <v>0</v>
      </c>
      <c r="I245" s="70">
        <f t="shared" si="104"/>
        <v>0</v>
      </c>
      <c r="J245" s="73" t="str">
        <f t="shared" si="105"/>
        <v>--</v>
      </c>
      <c r="K245" s="32"/>
      <c r="L245" s="233"/>
      <c r="M245" s="277"/>
      <c r="N245" s="277"/>
      <c r="O245" s="277"/>
      <c r="P245" s="277"/>
      <c r="Q245" s="277"/>
      <c r="R245" s="277"/>
      <c r="S245" s="277"/>
      <c r="T245" s="277"/>
      <c r="U245" s="278"/>
      <c r="V245" s="103"/>
      <c r="W245" s="84">
        <f t="shared" si="110"/>
        <v>409</v>
      </c>
      <c r="X245" s="84"/>
      <c r="Y245" s="78">
        <f>SUM(E222:E245)</f>
        <v>408</v>
      </c>
      <c r="Z245" s="72" t="str">
        <f t="shared" si="108"/>
        <v/>
      </c>
      <c r="AA245" s="72" t="str">
        <f t="shared" si="109"/>
        <v/>
      </c>
      <c r="AB245" s="72"/>
      <c r="AC245" s="72">
        <f t="shared" si="94"/>
        <v>1</v>
      </c>
      <c r="AD245" s="72">
        <f t="shared" si="95"/>
        <v>1</v>
      </c>
      <c r="AE245" s="109" t="str">
        <f t="shared" si="96"/>
        <v>0-0</v>
      </c>
      <c r="AF245" s="109" t="str">
        <f t="shared" si="97"/>
        <v>Y</v>
      </c>
      <c r="AG245" s="109" t="str">
        <f t="shared" si="98"/>
        <v>B</v>
      </c>
      <c r="AM245" s="109">
        <f t="shared" si="99"/>
        <v>0</v>
      </c>
      <c r="AN245" s="109">
        <f t="shared" si="100"/>
        <v>0</v>
      </c>
      <c r="AO245" s="109" t="str">
        <f t="shared" si="101"/>
        <v/>
      </c>
      <c r="AQ245" s="109" t="str">
        <f t="shared" si="102"/>
        <v/>
      </c>
      <c r="BA245" s="229">
        <f>MOD(SUM(E222:E246),12)</f>
        <v>0</v>
      </c>
    </row>
    <row r="246" spans="1:53" ht="15.75" thickBot="1" x14ac:dyDescent="0.3">
      <c r="A246" s="88"/>
      <c r="B246" s="66" t="s">
        <v>302</v>
      </c>
      <c r="C246" s="67"/>
      <c r="D246" s="102"/>
      <c r="E246" s="32"/>
      <c r="F246" s="32"/>
      <c r="G246" s="68" t="s">
        <v>277</v>
      </c>
      <c r="H246" s="69">
        <f t="shared" si="103"/>
        <v>0</v>
      </c>
      <c r="I246" s="70">
        <f t="shared" si="104"/>
        <v>0</v>
      </c>
      <c r="J246" s="73" t="str">
        <f t="shared" si="105"/>
        <v>--</v>
      </c>
      <c r="K246" s="32"/>
      <c r="L246" s="234"/>
      <c r="M246" s="277"/>
      <c r="N246" s="277"/>
      <c r="O246" s="277"/>
      <c r="P246" s="277"/>
      <c r="Q246" s="277"/>
      <c r="R246" s="277"/>
      <c r="S246" s="277"/>
      <c r="T246" s="277"/>
      <c r="U246" s="278"/>
      <c r="V246" s="103"/>
      <c r="W246" s="72"/>
      <c r="X246" s="72"/>
      <c r="Y246" s="78">
        <f>SUM(E222:E246)</f>
        <v>408</v>
      </c>
      <c r="Z246" s="72" t="str">
        <f t="shared" si="108"/>
        <v/>
      </c>
      <c r="AA246" s="72" t="str">
        <f t="shared" si="109"/>
        <v/>
      </c>
      <c r="AB246" s="72"/>
      <c r="AC246" s="72">
        <f t="shared" si="94"/>
        <v>1</v>
      </c>
      <c r="AD246" s="72">
        <f t="shared" si="95"/>
        <v>1</v>
      </c>
      <c r="AE246" s="109" t="str">
        <f t="shared" si="96"/>
        <v>0-0</v>
      </c>
      <c r="AF246" s="109" t="str">
        <f t="shared" si="97"/>
        <v>Y</v>
      </c>
      <c r="AG246" s="109" t="str">
        <f t="shared" si="98"/>
        <v>B</v>
      </c>
      <c r="AM246" s="109">
        <f t="shared" si="99"/>
        <v>0</v>
      </c>
      <c r="AN246" s="109">
        <f t="shared" si="100"/>
        <v>0</v>
      </c>
      <c r="AO246" s="109" t="str">
        <f t="shared" si="101"/>
        <v/>
      </c>
      <c r="AQ246" s="109" t="str">
        <f t="shared" si="102"/>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9"/>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9"/>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11">IF(B263&lt;&gt;"FST",1,0)</f>
        <v>1</v>
      </c>
      <c r="AD263" s="72">
        <f t="shared" ref="AD263:AD287" si="112">IF(C263&lt;&gt;"FST",1,0)</f>
        <v>1</v>
      </c>
      <c r="AE263" s="109" t="str">
        <f t="shared" ref="AE263:AE287" si="113">CONCATENATE(H263,"-",I263)</f>
        <v>745-756</v>
      </c>
      <c r="AF263" s="109" t="str">
        <f t="shared" ref="AF263:AF287" si="114">IF(C263="Field SPL","N","Y")</f>
        <v>Y</v>
      </c>
      <c r="AG263" s="109" t="str">
        <f t="shared" ref="AG263:AG287" si="115">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16">VALUE(IF(C263="FST","0",IF(C263="REV T","1",IF(C263="DBL REV",".5","0"))))</f>
        <v>1</v>
      </c>
      <c r="AN263" s="109">
        <f t="shared" ref="AN263:AN287" si="117">VALUE(IF(C263="FST","0",IF(C263="REV T","0",IF(C263="DBL REV",".5","0"))))</f>
        <v>0</v>
      </c>
      <c r="AO263" s="109" t="str">
        <f t="shared" ref="AO263:AO287" si="118">IF(C263="TPL REV","Y","")</f>
        <v/>
      </c>
      <c r="AQ263" s="109" t="str">
        <f t="shared" ref="AQ263:AQ287" si="119">IF(C263="QD REV","Y","")</f>
        <v/>
      </c>
      <c r="BA263" s="229">
        <f>MOD(E263,12)</f>
        <v>0</v>
      </c>
    </row>
    <row r="264" spans="1:53" ht="15.75" thickBot="1" x14ac:dyDescent="0.3">
      <c r="A264" s="88"/>
      <c r="B264" s="66" t="s">
        <v>279</v>
      </c>
      <c r="C264" s="67" t="s">
        <v>484</v>
      </c>
      <c r="D264" s="102" t="s">
        <v>748</v>
      </c>
      <c r="E264" s="32">
        <v>6</v>
      </c>
      <c r="F264" s="32" t="s">
        <v>483</v>
      </c>
      <c r="G264" s="68" t="s">
        <v>277</v>
      </c>
      <c r="H264" s="69">
        <f t="shared" ref="H264:H287" si="120">IF(E264=0,0,I264-(E264-1))</f>
        <v>739</v>
      </c>
      <c r="I264" s="70">
        <f t="shared" ref="I264:I287" si="121">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11"/>
        <v>1</v>
      </c>
      <c r="AD264" s="72">
        <f t="shared" si="112"/>
        <v>0</v>
      </c>
      <c r="AE264" s="109" t="str">
        <f t="shared" si="113"/>
        <v>739-744</v>
      </c>
      <c r="AF264" s="109" t="str">
        <f t="shared" si="114"/>
        <v>Y</v>
      </c>
      <c r="AG264" s="109" t="str">
        <f t="shared" si="115"/>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16"/>
        <v>0</v>
      </c>
      <c r="AN264" s="109">
        <f t="shared" si="117"/>
        <v>0</v>
      </c>
      <c r="AO264" s="109" t="str">
        <f t="shared" si="118"/>
        <v/>
      </c>
      <c r="AQ264" s="109" t="str">
        <f t="shared" si="119"/>
        <v/>
      </c>
      <c r="BA264" s="229">
        <f>MOD(SUM(E263:E264),12)</f>
        <v>6</v>
      </c>
    </row>
    <row r="265" spans="1:53" ht="15.75" thickBot="1" x14ac:dyDescent="0.3">
      <c r="A265" s="88"/>
      <c r="B265" s="74" t="s">
        <v>280</v>
      </c>
      <c r="C265" s="67" t="s">
        <v>484</v>
      </c>
      <c r="D265" s="102" t="s">
        <v>749</v>
      </c>
      <c r="E265" s="32">
        <v>4</v>
      </c>
      <c r="F265" s="32" t="s">
        <v>483</v>
      </c>
      <c r="G265" s="75" t="s">
        <v>277</v>
      </c>
      <c r="H265" s="69">
        <f t="shared" si="120"/>
        <v>735</v>
      </c>
      <c r="I265" s="70">
        <f t="shared" si="121"/>
        <v>738</v>
      </c>
      <c r="J265" s="73" t="str">
        <f t="shared" ref="J265:J287" si="122">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11"/>
        <v>1</v>
      </c>
      <c r="AD265" s="72">
        <f t="shared" si="112"/>
        <v>0</v>
      </c>
      <c r="AE265" s="109" t="str">
        <f t="shared" si="113"/>
        <v>735-738</v>
      </c>
      <c r="AF265" s="109" t="str">
        <f t="shared" si="114"/>
        <v>Y</v>
      </c>
      <c r="AG265" s="109" t="str">
        <f t="shared" si="115"/>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16"/>
        <v>0</v>
      </c>
      <c r="AN265" s="109">
        <f t="shared" si="117"/>
        <v>0</v>
      </c>
      <c r="AO265" s="109" t="str">
        <f t="shared" si="118"/>
        <v/>
      </c>
      <c r="AQ265" s="109" t="str">
        <f t="shared" si="119"/>
        <v/>
      </c>
      <c r="BA265" s="229">
        <f>MOD(SUM(E263:E266),12)</f>
        <v>4</v>
      </c>
    </row>
    <row r="266" spans="1:53" ht="15.75" thickBot="1" x14ac:dyDescent="0.3">
      <c r="A266" s="88"/>
      <c r="B266" s="66" t="s">
        <v>281</v>
      </c>
      <c r="C266" s="67" t="s">
        <v>484</v>
      </c>
      <c r="D266" s="102" t="s">
        <v>750</v>
      </c>
      <c r="E266" s="32">
        <v>6</v>
      </c>
      <c r="F266" s="32" t="s">
        <v>483</v>
      </c>
      <c r="G266" s="68" t="s">
        <v>277</v>
      </c>
      <c r="H266" s="69">
        <f t="shared" si="120"/>
        <v>729</v>
      </c>
      <c r="I266" s="70">
        <f t="shared" si="121"/>
        <v>734</v>
      </c>
      <c r="J266" s="73" t="str">
        <f t="shared" si="122"/>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11"/>
        <v>1</v>
      </c>
      <c r="AD266" s="72">
        <f t="shared" si="112"/>
        <v>0</v>
      </c>
      <c r="AE266" s="109" t="str">
        <f t="shared" si="113"/>
        <v>729-734</v>
      </c>
      <c r="AF266" s="109" t="str">
        <f t="shared" si="114"/>
        <v>Y</v>
      </c>
      <c r="AG266" s="109" t="str">
        <f t="shared" si="115"/>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16"/>
        <v>0</v>
      </c>
      <c r="AN266" s="109">
        <f t="shared" si="117"/>
        <v>0</v>
      </c>
      <c r="AO266" s="109" t="str">
        <f t="shared" si="118"/>
        <v/>
      </c>
      <c r="AQ266" s="109" t="str">
        <f t="shared" si="119"/>
        <v/>
      </c>
      <c r="BA266" s="229">
        <f>MOD(SUM(E263:E267),12)</f>
        <v>0</v>
      </c>
    </row>
    <row r="267" spans="1:53" ht="15.75" thickBot="1" x14ac:dyDescent="0.3">
      <c r="A267" s="88"/>
      <c r="B267" s="66" t="s">
        <v>282</v>
      </c>
      <c r="C267" s="67" t="s">
        <v>484</v>
      </c>
      <c r="D267" s="102" t="s">
        <v>751</v>
      </c>
      <c r="E267" s="32">
        <v>8</v>
      </c>
      <c r="F267" s="32" t="s">
        <v>483</v>
      </c>
      <c r="G267" s="68" t="s">
        <v>277</v>
      </c>
      <c r="H267" s="69">
        <f t="shared" si="120"/>
        <v>721</v>
      </c>
      <c r="I267" s="70">
        <f t="shared" si="121"/>
        <v>728</v>
      </c>
      <c r="J267" s="73" t="str">
        <f t="shared" si="122"/>
        <v>--</v>
      </c>
      <c r="K267" s="32"/>
      <c r="L267" s="233"/>
      <c r="M267" s="277"/>
      <c r="N267" s="277"/>
      <c r="O267" s="277"/>
      <c r="P267" s="277"/>
      <c r="Q267" s="277"/>
      <c r="R267" s="277"/>
      <c r="S267" s="277"/>
      <c r="T267" s="277"/>
      <c r="U267" s="278"/>
      <c r="V267" s="103"/>
      <c r="W267" s="72"/>
      <c r="X267" s="72"/>
      <c r="Y267" s="72"/>
      <c r="Z267" s="45">
        <v>13</v>
      </c>
      <c r="AA267" s="77">
        <f t="shared" ref="AA267:AA272" si="123">AB266+1</f>
        <v>145</v>
      </c>
      <c r="AB267" s="77">
        <f t="shared" ref="AB267:AB272" si="124">AB266+12</f>
        <v>156</v>
      </c>
      <c r="AC267" s="72">
        <f t="shared" si="111"/>
        <v>1</v>
      </c>
      <c r="AD267" s="72">
        <f t="shared" si="112"/>
        <v>0</v>
      </c>
      <c r="AE267" s="109" t="str">
        <f t="shared" si="113"/>
        <v>721-728</v>
      </c>
      <c r="AF267" s="109" t="str">
        <f t="shared" si="114"/>
        <v>Y</v>
      </c>
      <c r="AG267" s="109" t="str">
        <f t="shared" si="115"/>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16"/>
        <v>0</v>
      </c>
      <c r="AN267" s="109">
        <f t="shared" si="117"/>
        <v>0</v>
      </c>
      <c r="AO267" s="109" t="str">
        <f t="shared" si="118"/>
        <v/>
      </c>
      <c r="AQ267" s="109" t="str">
        <f t="shared" si="119"/>
        <v/>
      </c>
      <c r="BA267" s="229">
        <f>MOD(SUM(E263:E268),12)</f>
        <v>0</v>
      </c>
    </row>
    <row r="268" spans="1:53" ht="15.75" thickBot="1" x14ac:dyDescent="0.3">
      <c r="A268" s="88"/>
      <c r="B268" s="66" t="s">
        <v>283</v>
      </c>
      <c r="C268" s="67" t="s">
        <v>502</v>
      </c>
      <c r="D268" s="102"/>
      <c r="E268" s="32">
        <v>120</v>
      </c>
      <c r="F268" s="32"/>
      <c r="G268" s="68" t="s">
        <v>277</v>
      </c>
      <c r="H268" s="69">
        <f t="shared" si="120"/>
        <v>601</v>
      </c>
      <c r="I268" s="70">
        <f t="shared" si="121"/>
        <v>720</v>
      </c>
      <c r="J268" s="73" t="str">
        <f t="shared" si="122"/>
        <v>--</v>
      </c>
      <c r="K268" s="32"/>
      <c r="L268" s="233"/>
      <c r="M268" s="277" t="s">
        <v>412</v>
      </c>
      <c r="N268" s="277"/>
      <c r="O268" s="277"/>
      <c r="P268" s="277"/>
      <c r="Q268" s="277"/>
      <c r="R268" s="277"/>
      <c r="S268" s="277"/>
      <c r="T268" s="277"/>
      <c r="U268" s="278"/>
      <c r="V268" s="103"/>
      <c r="W268" s="72"/>
      <c r="X268" s="72"/>
      <c r="Y268" s="72"/>
      <c r="Z268" s="45">
        <v>14</v>
      </c>
      <c r="AA268" s="77">
        <f t="shared" si="123"/>
        <v>157</v>
      </c>
      <c r="AB268" s="77">
        <f t="shared" si="124"/>
        <v>168</v>
      </c>
      <c r="AC268" s="72">
        <f t="shared" si="111"/>
        <v>1</v>
      </c>
      <c r="AD268" s="72">
        <f t="shared" si="112"/>
        <v>1</v>
      </c>
      <c r="AE268" s="109" t="str">
        <f t="shared" si="113"/>
        <v>601-720</v>
      </c>
      <c r="AF268" s="109" t="str">
        <f t="shared" si="114"/>
        <v>N</v>
      </c>
      <c r="AG268" s="109" t="str">
        <f t="shared" si="115"/>
        <v>B</v>
      </c>
      <c r="AM268" s="109">
        <f t="shared" si="116"/>
        <v>0</v>
      </c>
      <c r="AN268" s="109">
        <f t="shared" si="117"/>
        <v>0</v>
      </c>
      <c r="AO268" s="109" t="str">
        <f t="shared" si="118"/>
        <v/>
      </c>
      <c r="AQ268" s="109" t="str">
        <f t="shared" si="119"/>
        <v/>
      </c>
      <c r="BA268" s="229">
        <f>MOD(SUM(E263:E269),12)</f>
        <v>0</v>
      </c>
    </row>
    <row r="269" spans="1:53" ht="15.75" thickBot="1" x14ac:dyDescent="0.3">
      <c r="A269" s="88"/>
      <c r="B269" s="66" t="s">
        <v>284</v>
      </c>
      <c r="C269" s="67"/>
      <c r="D269" s="102"/>
      <c r="E269" s="32"/>
      <c r="F269" s="32"/>
      <c r="G269" s="68" t="s">
        <v>277</v>
      </c>
      <c r="H269" s="69">
        <f t="shared" si="120"/>
        <v>0</v>
      </c>
      <c r="I269" s="70">
        <f t="shared" si="121"/>
        <v>0</v>
      </c>
      <c r="J269" s="73" t="str">
        <f t="shared" si="122"/>
        <v>--</v>
      </c>
      <c r="K269" s="32"/>
      <c r="L269" s="233"/>
      <c r="M269" s="277"/>
      <c r="N269" s="277"/>
      <c r="O269" s="277"/>
      <c r="P269" s="277"/>
      <c r="Q269" s="277"/>
      <c r="R269" s="277"/>
      <c r="S269" s="277"/>
      <c r="T269" s="277"/>
      <c r="U269" s="278"/>
      <c r="V269" s="103"/>
      <c r="W269" s="72"/>
      <c r="X269" s="72"/>
      <c r="Y269" s="72"/>
      <c r="Z269" s="45">
        <v>15</v>
      </c>
      <c r="AA269" s="77">
        <f t="shared" si="123"/>
        <v>169</v>
      </c>
      <c r="AB269" s="77">
        <f t="shared" si="124"/>
        <v>180</v>
      </c>
      <c r="AC269" s="72">
        <f t="shared" si="111"/>
        <v>1</v>
      </c>
      <c r="AD269" s="72">
        <f t="shared" si="112"/>
        <v>1</v>
      </c>
      <c r="AE269" s="109" t="str">
        <f t="shared" si="113"/>
        <v>0-0</v>
      </c>
      <c r="AF269" s="109" t="str">
        <f t="shared" si="114"/>
        <v>Y</v>
      </c>
      <c r="AG269" s="109" t="str">
        <f t="shared" si="115"/>
        <v>B</v>
      </c>
      <c r="AM269" s="109">
        <f t="shared" si="116"/>
        <v>0</v>
      </c>
      <c r="AN269" s="109">
        <f t="shared" si="117"/>
        <v>0</v>
      </c>
      <c r="AO269" s="109" t="str">
        <f t="shared" si="118"/>
        <v/>
      </c>
      <c r="AQ269" s="109" t="str">
        <f t="shared" si="119"/>
        <v/>
      </c>
      <c r="BA269" s="229">
        <f>MOD(SUM(E263:E270),12)</f>
        <v>0</v>
      </c>
    </row>
    <row r="270" spans="1:53" ht="15.75" thickBot="1" x14ac:dyDescent="0.3">
      <c r="A270" s="88"/>
      <c r="B270" s="66" t="s">
        <v>285</v>
      </c>
      <c r="C270" s="67"/>
      <c r="D270" s="102"/>
      <c r="E270" s="32"/>
      <c r="F270" s="32"/>
      <c r="G270" s="68" t="s">
        <v>277</v>
      </c>
      <c r="H270" s="69">
        <f t="shared" si="120"/>
        <v>0</v>
      </c>
      <c r="I270" s="70">
        <f t="shared" si="121"/>
        <v>0</v>
      </c>
      <c r="J270" s="73" t="str">
        <f t="shared" si="122"/>
        <v>--</v>
      </c>
      <c r="K270" s="32"/>
      <c r="L270" s="233"/>
      <c r="M270" s="277"/>
      <c r="N270" s="277"/>
      <c r="O270" s="277"/>
      <c r="P270" s="277"/>
      <c r="Q270" s="277"/>
      <c r="R270" s="277"/>
      <c r="S270" s="277"/>
      <c r="T270" s="277"/>
      <c r="U270" s="278"/>
      <c r="V270" s="103"/>
      <c r="W270" s="72"/>
      <c r="X270" s="72"/>
      <c r="Y270" s="72"/>
      <c r="Z270" s="45">
        <f>Z269+1</f>
        <v>16</v>
      </c>
      <c r="AA270" s="77">
        <f t="shared" si="123"/>
        <v>181</v>
      </c>
      <c r="AB270" s="77">
        <f t="shared" si="124"/>
        <v>192</v>
      </c>
      <c r="AC270" s="72">
        <f t="shared" si="111"/>
        <v>1</v>
      </c>
      <c r="AD270" s="72">
        <f t="shared" si="112"/>
        <v>1</v>
      </c>
      <c r="AE270" s="109" t="str">
        <f t="shared" si="113"/>
        <v>0-0</v>
      </c>
      <c r="AF270" s="109" t="str">
        <f t="shared" si="114"/>
        <v>Y</v>
      </c>
      <c r="AG270" s="109" t="str">
        <f t="shared" si="115"/>
        <v>B</v>
      </c>
      <c r="AM270" s="109">
        <f t="shared" si="116"/>
        <v>0</v>
      </c>
      <c r="AN270" s="109">
        <f t="shared" si="117"/>
        <v>0</v>
      </c>
      <c r="AO270" s="109" t="str">
        <f t="shared" si="118"/>
        <v/>
      </c>
      <c r="AQ270" s="109" t="str">
        <f t="shared" si="119"/>
        <v/>
      </c>
      <c r="BA270" s="229">
        <f>MOD(SUM(E263:E271),12)</f>
        <v>0</v>
      </c>
    </row>
    <row r="271" spans="1:53" ht="15.75" thickBot="1" x14ac:dyDescent="0.3">
      <c r="A271" s="88"/>
      <c r="B271" s="66" t="s">
        <v>286</v>
      </c>
      <c r="C271" s="67"/>
      <c r="D271" s="102"/>
      <c r="E271" s="32"/>
      <c r="F271" s="32"/>
      <c r="G271" s="68" t="s">
        <v>277</v>
      </c>
      <c r="H271" s="69">
        <f t="shared" si="120"/>
        <v>0</v>
      </c>
      <c r="I271" s="70">
        <f t="shared" si="121"/>
        <v>0</v>
      </c>
      <c r="J271" s="73" t="str">
        <f t="shared" si="122"/>
        <v>--</v>
      </c>
      <c r="K271" s="32"/>
      <c r="L271" s="233"/>
      <c r="M271" s="277"/>
      <c r="N271" s="277"/>
      <c r="O271" s="277"/>
      <c r="P271" s="277"/>
      <c r="Q271" s="277"/>
      <c r="R271" s="277"/>
      <c r="S271" s="277"/>
      <c r="T271" s="277"/>
      <c r="U271" s="278"/>
      <c r="V271" s="103"/>
      <c r="W271" s="72"/>
      <c r="X271" s="72"/>
      <c r="Y271" s="72"/>
      <c r="Z271" s="45">
        <f>Z270+1</f>
        <v>17</v>
      </c>
      <c r="AA271" s="77">
        <f t="shared" si="123"/>
        <v>193</v>
      </c>
      <c r="AB271" s="77">
        <f t="shared" si="124"/>
        <v>204</v>
      </c>
      <c r="AC271" s="72">
        <f t="shared" si="111"/>
        <v>1</v>
      </c>
      <c r="AD271" s="72">
        <f t="shared" si="112"/>
        <v>1</v>
      </c>
      <c r="AE271" s="109" t="str">
        <f t="shared" si="113"/>
        <v>0-0</v>
      </c>
      <c r="AF271" s="109" t="str">
        <f t="shared" si="114"/>
        <v>Y</v>
      </c>
      <c r="AG271" s="109" t="str">
        <f t="shared" si="115"/>
        <v>B</v>
      </c>
      <c r="AM271" s="109">
        <f t="shared" si="116"/>
        <v>0</v>
      </c>
      <c r="AN271" s="109">
        <f t="shared" si="117"/>
        <v>0</v>
      </c>
      <c r="AO271" s="109" t="str">
        <f t="shared" si="118"/>
        <v/>
      </c>
      <c r="AQ271" s="109" t="str">
        <f t="shared" si="119"/>
        <v/>
      </c>
      <c r="BA271" s="229">
        <f>MOD(SUM(E263:E272),12)</f>
        <v>0</v>
      </c>
    </row>
    <row r="272" spans="1:53" ht="15.75" thickBot="1" x14ac:dyDescent="0.3">
      <c r="A272" s="88"/>
      <c r="B272" s="66" t="s">
        <v>287</v>
      </c>
      <c r="C272" s="67"/>
      <c r="D272" s="102"/>
      <c r="E272" s="32"/>
      <c r="F272" s="32"/>
      <c r="G272" s="68" t="s">
        <v>277</v>
      </c>
      <c r="H272" s="69">
        <f t="shared" si="120"/>
        <v>0</v>
      </c>
      <c r="I272" s="70">
        <f t="shared" si="121"/>
        <v>0</v>
      </c>
      <c r="J272" s="73" t="str">
        <f t="shared" si="122"/>
        <v>--</v>
      </c>
      <c r="K272" s="32"/>
      <c r="L272" s="233"/>
      <c r="M272" s="277"/>
      <c r="N272" s="277"/>
      <c r="O272" s="277"/>
      <c r="P272" s="277"/>
      <c r="Q272" s="277"/>
      <c r="R272" s="277"/>
      <c r="S272" s="277"/>
      <c r="T272" s="277"/>
      <c r="U272" s="278"/>
      <c r="V272" s="103"/>
      <c r="W272" s="72"/>
      <c r="X272" s="72"/>
      <c r="Y272" s="72"/>
      <c r="Z272" s="45">
        <f>Z271+1</f>
        <v>18</v>
      </c>
      <c r="AA272" s="77">
        <f t="shared" si="123"/>
        <v>205</v>
      </c>
      <c r="AB272" s="77">
        <f t="shared" si="124"/>
        <v>216</v>
      </c>
      <c r="AC272" s="72">
        <f t="shared" si="111"/>
        <v>1</v>
      </c>
      <c r="AD272" s="72">
        <f t="shared" si="112"/>
        <v>1</v>
      </c>
      <c r="AE272" s="109" t="str">
        <f t="shared" si="113"/>
        <v>0-0</v>
      </c>
      <c r="AF272" s="109" t="str">
        <f t="shared" si="114"/>
        <v>Y</v>
      </c>
      <c r="AG272" s="109" t="str">
        <f t="shared" si="115"/>
        <v>B</v>
      </c>
      <c r="AM272" s="109">
        <f t="shared" si="116"/>
        <v>0</v>
      </c>
      <c r="AN272" s="109">
        <f t="shared" si="117"/>
        <v>0</v>
      </c>
      <c r="AO272" s="109" t="str">
        <f t="shared" si="118"/>
        <v/>
      </c>
      <c r="AQ272" s="109" t="str">
        <f t="shared" si="119"/>
        <v/>
      </c>
      <c r="BA272" s="229">
        <f>MOD(SUM(E263:E273),12)</f>
        <v>0</v>
      </c>
    </row>
    <row r="273" spans="1:53" ht="15.75" thickBot="1" x14ac:dyDescent="0.3">
      <c r="A273" s="88"/>
      <c r="B273" s="66" t="s">
        <v>288</v>
      </c>
      <c r="C273" s="67"/>
      <c r="D273" s="102"/>
      <c r="E273" s="32"/>
      <c r="F273" s="32"/>
      <c r="G273" s="68" t="s">
        <v>277</v>
      </c>
      <c r="H273" s="69">
        <f t="shared" si="120"/>
        <v>0</v>
      </c>
      <c r="I273" s="70">
        <f t="shared" si="121"/>
        <v>0</v>
      </c>
      <c r="J273" s="73" t="str">
        <f t="shared" si="122"/>
        <v>--</v>
      </c>
      <c r="K273" s="32"/>
      <c r="L273" s="233"/>
      <c r="M273" s="277"/>
      <c r="N273" s="277"/>
      <c r="O273" s="277"/>
      <c r="P273" s="277"/>
      <c r="Q273" s="277"/>
      <c r="R273" s="277"/>
      <c r="S273" s="277"/>
      <c r="T273" s="277"/>
      <c r="U273" s="278"/>
      <c r="V273" s="103"/>
      <c r="W273" s="84"/>
      <c r="X273" s="84"/>
      <c r="Y273" s="72"/>
      <c r="Z273" s="72"/>
      <c r="AA273" s="72"/>
      <c r="AB273" s="72"/>
      <c r="AC273" s="72">
        <f t="shared" si="111"/>
        <v>1</v>
      </c>
      <c r="AD273" s="72">
        <f t="shared" si="112"/>
        <v>1</v>
      </c>
      <c r="AE273" s="109" t="str">
        <f t="shared" si="113"/>
        <v>0-0</v>
      </c>
      <c r="AF273" s="109" t="str">
        <f t="shared" si="114"/>
        <v>Y</v>
      </c>
      <c r="AG273" s="109" t="str">
        <f t="shared" si="115"/>
        <v>B</v>
      </c>
      <c r="AM273" s="109">
        <f t="shared" si="116"/>
        <v>0</v>
      </c>
      <c r="AN273" s="109">
        <f t="shared" si="117"/>
        <v>0</v>
      </c>
      <c r="AO273" s="109" t="str">
        <f t="shared" si="118"/>
        <v/>
      </c>
      <c r="AQ273" s="109" t="str">
        <f t="shared" si="119"/>
        <v/>
      </c>
      <c r="BA273" s="229">
        <f>MOD(SUM(E263:E274),12)</f>
        <v>0</v>
      </c>
    </row>
    <row r="274" spans="1:53" ht="15.75" thickBot="1" x14ac:dyDescent="0.3">
      <c r="A274" s="88"/>
      <c r="B274" s="66" t="s">
        <v>289</v>
      </c>
      <c r="C274" s="67"/>
      <c r="D274" s="102"/>
      <c r="E274" s="32"/>
      <c r="F274" s="32"/>
      <c r="G274" s="68" t="s">
        <v>277</v>
      </c>
      <c r="H274" s="69">
        <f t="shared" si="120"/>
        <v>0</v>
      </c>
      <c r="I274" s="70">
        <f t="shared" si="121"/>
        <v>0</v>
      </c>
      <c r="J274" s="73" t="str">
        <f t="shared" si="122"/>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11"/>
        <v>1</v>
      </c>
      <c r="AD274" s="72">
        <f t="shared" si="112"/>
        <v>1</v>
      </c>
      <c r="AE274" s="109" t="str">
        <f t="shared" si="113"/>
        <v>0-0</v>
      </c>
      <c r="AF274" s="109" t="str">
        <f t="shared" si="114"/>
        <v>Y</v>
      </c>
      <c r="AG274" s="109" t="str">
        <f t="shared" si="115"/>
        <v>B</v>
      </c>
      <c r="AM274" s="109">
        <f t="shared" si="116"/>
        <v>0</v>
      </c>
      <c r="AN274" s="109">
        <f t="shared" si="117"/>
        <v>0</v>
      </c>
      <c r="AO274" s="109" t="str">
        <f t="shared" si="118"/>
        <v/>
      </c>
      <c r="AQ274" s="109" t="str">
        <f t="shared" si="119"/>
        <v/>
      </c>
      <c r="BA274" s="229">
        <f>MOD(SUM(E263:E275),12)</f>
        <v>0</v>
      </c>
    </row>
    <row r="275" spans="1:53" ht="15.75" thickBot="1" x14ac:dyDescent="0.3">
      <c r="A275" s="88"/>
      <c r="B275" s="66" t="s">
        <v>290</v>
      </c>
      <c r="C275" s="67"/>
      <c r="D275" s="102"/>
      <c r="E275" s="32"/>
      <c r="F275" s="32"/>
      <c r="G275" s="68" t="s">
        <v>277</v>
      </c>
      <c r="H275" s="69">
        <f t="shared" si="120"/>
        <v>0</v>
      </c>
      <c r="I275" s="70">
        <f t="shared" si="121"/>
        <v>0</v>
      </c>
      <c r="J275" s="73" t="str">
        <f t="shared" si="122"/>
        <v>--</v>
      </c>
      <c r="K275" s="32"/>
      <c r="L275" s="233"/>
      <c r="M275" s="277"/>
      <c r="N275" s="277"/>
      <c r="O275" s="277"/>
      <c r="P275" s="277"/>
      <c r="Q275" s="277"/>
      <c r="R275" s="277"/>
      <c r="S275" s="277"/>
      <c r="T275" s="277"/>
      <c r="U275" s="278"/>
      <c r="V275" s="103"/>
      <c r="W275" s="84">
        <f>Y275+1</f>
        <v>157</v>
      </c>
      <c r="X275" s="84"/>
      <c r="Y275" s="78">
        <f>SUM(E263:E275)</f>
        <v>156</v>
      </c>
      <c r="Z275" s="72" t="str">
        <f t="shared" ref="Z275:Z287" si="125">IF(OR(AND(E$8=216,C274="DBL REV",C275="DBL REV",Y274&lt;=144,Y275&gt;144),AND(E$8=216,C274="TPL REV",C275="TPL REV",Y274&lt;=144,Y275&gt;144),AND(E$8=216,C274="QD REV",C275="QD REV",Y274&lt;=144,Y275&gt;144)),"ERROR","")</f>
        <v/>
      </c>
      <c r="AA275" s="72"/>
      <c r="AB275" s="72"/>
      <c r="AC275" s="72">
        <f t="shared" si="111"/>
        <v>1</v>
      </c>
      <c r="AD275" s="72">
        <f t="shared" si="112"/>
        <v>1</v>
      </c>
      <c r="AE275" s="109" t="str">
        <f t="shared" si="113"/>
        <v>0-0</v>
      </c>
      <c r="AF275" s="109" t="str">
        <f t="shared" si="114"/>
        <v>Y</v>
      </c>
      <c r="AG275" s="109" t="str">
        <f t="shared" si="115"/>
        <v>B</v>
      </c>
      <c r="AM275" s="109">
        <f t="shared" si="116"/>
        <v>0</v>
      </c>
      <c r="AN275" s="109">
        <f t="shared" si="117"/>
        <v>0</v>
      </c>
      <c r="AO275" s="109" t="str">
        <f t="shared" si="118"/>
        <v/>
      </c>
      <c r="AQ275" s="109" t="str">
        <f t="shared" si="119"/>
        <v/>
      </c>
      <c r="BA275" s="229">
        <f>MOD(SUM(E263:E276),12)</f>
        <v>0</v>
      </c>
    </row>
    <row r="276" spans="1:53" ht="15.75" thickBot="1" x14ac:dyDescent="0.3">
      <c r="A276" s="88"/>
      <c r="B276" s="66" t="s">
        <v>291</v>
      </c>
      <c r="C276" s="67"/>
      <c r="D276" s="102"/>
      <c r="E276" s="32"/>
      <c r="F276" s="32"/>
      <c r="G276" s="68" t="s">
        <v>277</v>
      </c>
      <c r="H276" s="69">
        <f t="shared" si="120"/>
        <v>0</v>
      </c>
      <c r="I276" s="70">
        <f t="shared" si="121"/>
        <v>0</v>
      </c>
      <c r="J276" s="73" t="str">
        <f t="shared" si="122"/>
        <v>--</v>
      </c>
      <c r="K276" s="32"/>
      <c r="L276" s="233"/>
      <c r="M276" s="277"/>
      <c r="N276" s="277"/>
      <c r="O276" s="277"/>
      <c r="P276" s="277"/>
      <c r="Q276" s="277"/>
      <c r="R276" s="277"/>
      <c r="S276" s="277"/>
      <c r="T276" s="277"/>
      <c r="U276" s="278"/>
      <c r="V276" s="103"/>
      <c r="W276" s="84">
        <f>Y276+1</f>
        <v>157</v>
      </c>
      <c r="X276" s="84"/>
      <c r="Y276" s="78">
        <f>SUM(E263:E276)</f>
        <v>156</v>
      </c>
      <c r="Z276" s="72" t="str">
        <f t="shared" si="125"/>
        <v/>
      </c>
      <c r="AA276" s="72"/>
      <c r="AB276" s="72"/>
      <c r="AC276" s="72">
        <f t="shared" si="111"/>
        <v>1</v>
      </c>
      <c r="AD276" s="72">
        <f t="shared" si="112"/>
        <v>1</v>
      </c>
      <c r="AE276" s="109" t="str">
        <f t="shared" si="113"/>
        <v>0-0</v>
      </c>
      <c r="AF276" s="109" t="str">
        <f t="shared" si="114"/>
        <v>Y</v>
      </c>
      <c r="AG276" s="109" t="str">
        <f t="shared" si="115"/>
        <v>B</v>
      </c>
      <c r="AM276" s="109">
        <f t="shared" si="116"/>
        <v>0</v>
      </c>
      <c r="AN276" s="109">
        <f t="shared" si="117"/>
        <v>0</v>
      </c>
      <c r="AO276" s="109" t="str">
        <f t="shared" si="118"/>
        <v/>
      </c>
      <c r="AQ276" s="109" t="str">
        <f t="shared" si="119"/>
        <v/>
      </c>
      <c r="BA276" s="229">
        <f>MOD(SUM(E263:E277),12)</f>
        <v>0</v>
      </c>
    </row>
    <row r="277" spans="1:53" ht="15.75" thickBot="1" x14ac:dyDescent="0.3">
      <c r="A277" s="88"/>
      <c r="B277" s="66" t="s">
        <v>292</v>
      </c>
      <c r="C277" s="67"/>
      <c r="D277" s="102"/>
      <c r="E277" s="32"/>
      <c r="F277" s="32"/>
      <c r="G277" s="68" t="s">
        <v>277</v>
      </c>
      <c r="H277" s="69">
        <f t="shared" si="120"/>
        <v>0</v>
      </c>
      <c r="I277" s="70">
        <f t="shared" si="121"/>
        <v>0</v>
      </c>
      <c r="J277" s="73" t="str">
        <f t="shared" si="122"/>
        <v>--</v>
      </c>
      <c r="K277" s="32"/>
      <c r="L277" s="233"/>
      <c r="M277" s="277"/>
      <c r="N277" s="277"/>
      <c r="O277" s="277"/>
      <c r="P277" s="277"/>
      <c r="Q277" s="277"/>
      <c r="R277" s="277"/>
      <c r="S277" s="277"/>
      <c r="T277" s="277"/>
      <c r="U277" s="278"/>
      <c r="V277" s="103"/>
      <c r="W277" s="84">
        <f>Y277+1</f>
        <v>157</v>
      </c>
      <c r="X277" s="84"/>
      <c r="Y277" s="78">
        <f>SUM(E263:E277)</f>
        <v>156</v>
      </c>
      <c r="Z277" s="72" t="str">
        <f t="shared" si="125"/>
        <v/>
      </c>
      <c r="AA277" s="72" t="str">
        <f t="shared" ref="AA277:AA289" si="126">IF(AND(C275&lt;&gt;"Field SPL",W274&lt;=144,Y275&gt;144),"ERROR","")</f>
        <v/>
      </c>
      <c r="AB277" s="72"/>
      <c r="AC277" s="72">
        <f t="shared" si="111"/>
        <v>1</v>
      </c>
      <c r="AD277" s="72">
        <f t="shared" si="112"/>
        <v>1</v>
      </c>
      <c r="AE277" s="109" t="str">
        <f t="shared" si="113"/>
        <v>0-0</v>
      </c>
      <c r="AF277" s="109" t="str">
        <f t="shared" si="114"/>
        <v>Y</v>
      </c>
      <c r="AG277" s="109" t="str">
        <f t="shared" si="115"/>
        <v>B</v>
      </c>
      <c r="AM277" s="109">
        <f t="shared" si="116"/>
        <v>0</v>
      </c>
      <c r="AN277" s="109">
        <f t="shared" si="117"/>
        <v>0</v>
      </c>
      <c r="AO277" s="109" t="str">
        <f t="shared" si="118"/>
        <v/>
      </c>
      <c r="AQ277" s="109" t="str">
        <f t="shared" si="119"/>
        <v/>
      </c>
      <c r="BA277" s="229">
        <f>MOD(SUM(E263:E278),12)</f>
        <v>0</v>
      </c>
    </row>
    <row r="278" spans="1:53" ht="15.75" thickBot="1" x14ac:dyDescent="0.3">
      <c r="A278" s="88"/>
      <c r="B278" s="66" t="s">
        <v>293</v>
      </c>
      <c r="C278" s="67"/>
      <c r="D278" s="102"/>
      <c r="E278" s="32"/>
      <c r="F278" s="32"/>
      <c r="G278" s="68" t="s">
        <v>277</v>
      </c>
      <c r="H278" s="69">
        <f t="shared" si="120"/>
        <v>0</v>
      </c>
      <c r="I278" s="70">
        <f t="shared" si="121"/>
        <v>0</v>
      </c>
      <c r="J278" s="73" t="str">
        <f t="shared" si="122"/>
        <v>--</v>
      </c>
      <c r="K278" s="32"/>
      <c r="L278" s="233"/>
      <c r="M278" s="277"/>
      <c r="N278" s="277"/>
      <c r="O278" s="277"/>
      <c r="P278" s="277"/>
      <c r="Q278" s="277"/>
      <c r="R278" s="277"/>
      <c r="S278" s="277"/>
      <c r="T278" s="277"/>
      <c r="U278" s="278"/>
      <c r="V278" s="103"/>
      <c r="W278" s="84">
        <f t="shared" ref="W278:W286" si="127">Y278+1</f>
        <v>157</v>
      </c>
      <c r="X278" s="84"/>
      <c r="Y278" s="78">
        <f>SUM(E263:E278)</f>
        <v>156</v>
      </c>
      <c r="Z278" s="72" t="str">
        <f t="shared" si="125"/>
        <v/>
      </c>
      <c r="AA278" s="72" t="str">
        <f t="shared" si="126"/>
        <v/>
      </c>
      <c r="AB278" s="72"/>
      <c r="AC278" s="72">
        <f t="shared" si="111"/>
        <v>1</v>
      </c>
      <c r="AD278" s="72">
        <f t="shared" si="112"/>
        <v>1</v>
      </c>
      <c r="AE278" s="109" t="str">
        <f t="shared" si="113"/>
        <v>0-0</v>
      </c>
      <c r="AF278" s="109" t="str">
        <f t="shared" si="114"/>
        <v>Y</v>
      </c>
      <c r="AG278" s="109" t="str">
        <f t="shared" si="115"/>
        <v>B</v>
      </c>
      <c r="AM278" s="109">
        <f t="shared" si="116"/>
        <v>0</v>
      </c>
      <c r="AN278" s="109">
        <f t="shared" si="117"/>
        <v>0</v>
      </c>
      <c r="AO278" s="109" t="str">
        <f t="shared" si="118"/>
        <v/>
      </c>
      <c r="AQ278" s="109" t="str">
        <f t="shared" si="119"/>
        <v/>
      </c>
      <c r="BA278" s="229">
        <f>MOD(SUM(E263:E279),12)</f>
        <v>0</v>
      </c>
    </row>
    <row r="279" spans="1:53" ht="15.75" thickBot="1" x14ac:dyDescent="0.3">
      <c r="A279" s="88"/>
      <c r="B279" s="66" t="s">
        <v>294</v>
      </c>
      <c r="C279" s="67"/>
      <c r="D279" s="102"/>
      <c r="E279" s="32"/>
      <c r="F279" s="32"/>
      <c r="G279" s="68" t="s">
        <v>277</v>
      </c>
      <c r="H279" s="69">
        <f t="shared" si="120"/>
        <v>0</v>
      </c>
      <c r="I279" s="70">
        <f t="shared" si="121"/>
        <v>0</v>
      </c>
      <c r="J279" s="73" t="str">
        <f t="shared" si="122"/>
        <v>--</v>
      </c>
      <c r="K279" s="32"/>
      <c r="L279" s="233"/>
      <c r="M279" s="277"/>
      <c r="N279" s="277"/>
      <c r="O279" s="277"/>
      <c r="P279" s="277"/>
      <c r="Q279" s="277"/>
      <c r="R279" s="277"/>
      <c r="S279" s="277"/>
      <c r="T279" s="277"/>
      <c r="U279" s="278"/>
      <c r="V279" s="103"/>
      <c r="W279" s="84">
        <f t="shared" si="127"/>
        <v>157</v>
      </c>
      <c r="X279" s="84"/>
      <c r="Y279" s="78">
        <f>SUM(E263:E279)</f>
        <v>156</v>
      </c>
      <c r="Z279" s="72" t="str">
        <f t="shared" si="125"/>
        <v/>
      </c>
      <c r="AA279" s="72" t="str">
        <f t="shared" si="126"/>
        <v/>
      </c>
      <c r="AB279" s="72"/>
      <c r="AC279" s="72">
        <f t="shared" si="111"/>
        <v>1</v>
      </c>
      <c r="AD279" s="72">
        <f t="shared" si="112"/>
        <v>1</v>
      </c>
      <c r="AE279" s="109" t="str">
        <f t="shared" si="113"/>
        <v>0-0</v>
      </c>
      <c r="AF279" s="109" t="str">
        <f t="shared" si="114"/>
        <v>Y</v>
      </c>
      <c r="AG279" s="109" t="str">
        <f t="shared" si="115"/>
        <v>B</v>
      </c>
      <c r="AM279" s="109">
        <f t="shared" si="116"/>
        <v>0</v>
      </c>
      <c r="AN279" s="109">
        <f t="shared" si="117"/>
        <v>0</v>
      </c>
      <c r="AO279" s="109" t="str">
        <f t="shared" si="118"/>
        <v/>
      </c>
      <c r="AQ279" s="109" t="str">
        <f t="shared" si="119"/>
        <v/>
      </c>
      <c r="BA279" s="229">
        <f>MOD(SUM(E263:E280),12)</f>
        <v>0</v>
      </c>
    </row>
    <row r="280" spans="1:53" ht="15.75" thickBot="1" x14ac:dyDescent="0.3">
      <c r="A280" s="88"/>
      <c r="B280" s="66" t="s">
        <v>295</v>
      </c>
      <c r="C280" s="67"/>
      <c r="D280" s="102"/>
      <c r="E280" s="32"/>
      <c r="F280" s="32"/>
      <c r="G280" s="68" t="s">
        <v>277</v>
      </c>
      <c r="H280" s="69">
        <f t="shared" si="120"/>
        <v>0</v>
      </c>
      <c r="I280" s="70">
        <f t="shared" si="121"/>
        <v>0</v>
      </c>
      <c r="J280" s="73" t="str">
        <f t="shared" si="122"/>
        <v>--</v>
      </c>
      <c r="K280" s="32"/>
      <c r="L280" s="233"/>
      <c r="M280" s="277"/>
      <c r="N280" s="277"/>
      <c r="O280" s="277"/>
      <c r="P280" s="277"/>
      <c r="Q280" s="277"/>
      <c r="R280" s="277"/>
      <c r="S280" s="277"/>
      <c r="T280" s="277"/>
      <c r="U280" s="278"/>
      <c r="V280" s="103"/>
      <c r="W280" s="84">
        <f t="shared" si="127"/>
        <v>157</v>
      </c>
      <c r="X280" s="84"/>
      <c r="Y280" s="78">
        <f>SUM(E263:E280)</f>
        <v>156</v>
      </c>
      <c r="Z280" s="72" t="str">
        <f t="shared" si="125"/>
        <v/>
      </c>
      <c r="AA280" s="72" t="str">
        <f t="shared" si="126"/>
        <v/>
      </c>
      <c r="AB280" s="72"/>
      <c r="AC280" s="72">
        <f t="shared" si="111"/>
        <v>1</v>
      </c>
      <c r="AD280" s="72">
        <f t="shared" si="112"/>
        <v>1</v>
      </c>
      <c r="AE280" s="109" t="str">
        <f t="shared" si="113"/>
        <v>0-0</v>
      </c>
      <c r="AF280" s="109" t="str">
        <f t="shared" si="114"/>
        <v>Y</v>
      </c>
      <c r="AG280" s="109" t="str">
        <f t="shared" si="115"/>
        <v>B</v>
      </c>
      <c r="AM280" s="109">
        <f t="shared" si="116"/>
        <v>0</v>
      </c>
      <c r="AN280" s="109">
        <f t="shared" si="117"/>
        <v>0</v>
      </c>
      <c r="AO280" s="109" t="str">
        <f t="shared" si="118"/>
        <v/>
      </c>
      <c r="AQ280" s="109" t="str">
        <f t="shared" si="119"/>
        <v/>
      </c>
      <c r="BA280" s="229">
        <f>MOD(SUM(E263:E281),12)</f>
        <v>0</v>
      </c>
    </row>
    <row r="281" spans="1:53" ht="15.75" thickBot="1" x14ac:dyDescent="0.3">
      <c r="A281" s="88"/>
      <c r="B281" s="66" t="s">
        <v>296</v>
      </c>
      <c r="C281" s="67"/>
      <c r="D281" s="102"/>
      <c r="E281" s="32"/>
      <c r="F281" s="32"/>
      <c r="G281" s="68" t="s">
        <v>277</v>
      </c>
      <c r="H281" s="69">
        <f t="shared" si="120"/>
        <v>0</v>
      </c>
      <c r="I281" s="70">
        <f t="shared" si="121"/>
        <v>0</v>
      </c>
      <c r="J281" s="73" t="str">
        <f t="shared" si="122"/>
        <v>--</v>
      </c>
      <c r="K281" s="32"/>
      <c r="L281" s="233"/>
      <c r="M281" s="277"/>
      <c r="N281" s="277"/>
      <c r="O281" s="277"/>
      <c r="P281" s="277"/>
      <c r="Q281" s="277"/>
      <c r="R281" s="277"/>
      <c r="S281" s="277"/>
      <c r="T281" s="277"/>
      <c r="U281" s="278"/>
      <c r="V281" s="103"/>
      <c r="W281" s="84">
        <f t="shared" si="127"/>
        <v>157</v>
      </c>
      <c r="X281" s="84"/>
      <c r="Y281" s="78">
        <f>SUM(E263:E281)</f>
        <v>156</v>
      </c>
      <c r="Z281" s="72" t="str">
        <f t="shared" si="125"/>
        <v/>
      </c>
      <c r="AA281" s="72" t="str">
        <f t="shared" si="126"/>
        <v/>
      </c>
      <c r="AB281" s="72"/>
      <c r="AC281" s="72">
        <f t="shared" si="111"/>
        <v>1</v>
      </c>
      <c r="AD281" s="72">
        <f t="shared" si="112"/>
        <v>1</v>
      </c>
      <c r="AE281" s="109" t="str">
        <f t="shared" si="113"/>
        <v>0-0</v>
      </c>
      <c r="AF281" s="109" t="str">
        <f t="shared" si="114"/>
        <v>Y</v>
      </c>
      <c r="AG281" s="109" t="str">
        <f t="shared" si="115"/>
        <v>B</v>
      </c>
      <c r="AM281" s="109">
        <f t="shared" si="116"/>
        <v>0</v>
      </c>
      <c r="AN281" s="109">
        <f t="shared" si="117"/>
        <v>0</v>
      </c>
      <c r="AO281" s="109" t="str">
        <f t="shared" si="118"/>
        <v/>
      </c>
      <c r="AQ281" s="109" t="str">
        <f t="shared" si="119"/>
        <v/>
      </c>
      <c r="BA281" s="229">
        <f>MOD(SUM(E263:E282),12)</f>
        <v>0</v>
      </c>
    </row>
    <row r="282" spans="1:53" ht="15.75" thickBot="1" x14ac:dyDescent="0.3">
      <c r="A282" s="88"/>
      <c r="B282" s="66" t="s">
        <v>297</v>
      </c>
      <c r="C282" s="67"/>
      <c r="D282" s="102"/>
      <c r="E282" s="32"/>
      <c r="F282" s="32"/>
      <c r="G282" s="68" t="s">
        <v>277</v>
      </c>
      <c r="H282" s="69">
        <f t="shared" si="120"/>
        <v>0</v>
      </c>
      <c r="I282" s="70">
        <f t="shared" si="121"/>
        <v>0</v>
      </c>
      <c r="J282" s="73" t="str">
        <f t="shared" si="122"/>
        <v>--</v>
      </c>
      <c r="K282" s="32"/>
      <c r="L282" s="233"/>
      <c r="M282" s="277"/>
      <c r="N282" s="277"/>
      <c r="O282" s="277"/>
      <c r="P282" s="277"/>
      <c r="Q282" s="277"/>
      <c r="R282" s="277"/>
      <c r="S282" s="277"/>
      <c r="T282" s="277"/>
      <c r="U282" s="278"/>
      <c r="V282" s="103"/>
      <c r="W282" s="84">
        <f t="shared" si="127"/>
        <v>157</v>
      </c>
      <c r="X282" s="84"/>
      <c r="Y282" s="78">
        <f>SUM(E263:E282)</f>
        <v>156</v>
      </c>
      <c r="Z282" s="72" t="str">
        <f t="shared" si="125"/>
        <v/>
      </c>
      <c r="AA282" s="72" t="str">
        <f t="shared" si="126"/>
        <v/>
      </c>
      <c r="AB282" s="72"/>
      <c r="AC282" s="72">
        <f t="shared" si="111"/>
        <v>1</v>
      </c>
      <c r="AD282" s="72">
        <f t="shared" si="112"/>
        <v>1</v>
      </c>
      <c r="AE282" s="109" t="str">
        <f t="shared" si="113"/>
        <v>0-0</v>
      </c>
      <c r="AF282" s="109" t="str">
        <f t="shared" si="114"/>
        <v>Y</v>
      </c>
      <c r="AG282" s="109" t="str">
        <f t="shared" si="115"/>
        <v>B</v>
      </c>
      <c r="AM282" s="109">
        <f t="shared" si="116"/>
        <v>0</v>
      </c>
      <c r="AN282" s="109">
        <f t="shared" si="117"/>
        <v>0</v>
      </c>
      <c r="AO282" s="109" t="str">
        <f t="shared" si="118"/>
        <v/>
      </c>
      <c r="AQ282" s="109" t="str">
        <f t="shared" si="119"/>
        <v/>
      </c>
      <c r="BA282" s="229">
        <f>MOD(SUM(E263:E283),12)</f>
        <v>0</v>
      </c>
    </row>
    <row r="283" spans="1:53" ht="15.75" thickBot="1" x14ac:dyDescent="0.3">
      <c r="A283" s="88"/>
      <c r="B283" s="66" t="s">
        <v>298</v>
      </c>
      <c r="C283" s="67"/>
      <c r="D283" s="102"/>
      <c r="E283" s="32"/>
      <c r="F283" s="32"/>
      <c r="G283" s="68" t="s">
        <v>277</v>
      </c>
      <c r="H283" s="69">
        <f t="shared" si="120"/>
        <v>0</v>
      </c>
      <c r="I283" s="70">
        <f t="shared" si="121"/>
        <v>0</v>
      </c>
      <c r="J283" s="73" t="str">
        <f t="shared" si="122"/>
        <v>--</v>
      </c>
      <c r="K283" s="32"/>
      <c r="L283" s="233"/>
      <c r="M283" s="277"/>
      <c r="N283" s="277"/>
      <c r="O283" s="277"/>
      <c r="P283" s="277"/>
      <c r="Q283" s="277"/>
      <c r="R283" s="277"/>
      <c r="S283" s="277"/>
      <c r="T283" s="277"/>
      <c r="U283" s="278"/>
      <c r="V283" s="103"/>
      <c r="W283" s="84">
        <f t="shared" si="127"/>
        <v>157</v>
      </c>
      <c r="X283" s="84"/>
      <c r="Y283" s="78">
        <f>SUM(E263:E283)</f>
        <v>156</v>
      </c>
      <c r="Z283" s="72" t="str">
        <f t="shared" si="125"/>
        <v/>
      </c>
      <c r="AA283" s="72" t="str">
        <f t="shared" si="126"/>
        <v/>
      </c>
      <c r="AB283" s="72"/>
      <c r="AC283" s="72">
        <f t="shared" si="111"/>
        <v>1</v>
      </c>
      <c r="AD283" s="72">
        <f t="shared" si="112"/>
        <v>1</v>
      </c>
      <c r="AE283" s="109" t="str">
        <f t="shared" si="113"/>
        <v>0-0</v>
      </c>
      <c r="AF283" s="109" t="str">
        <f t="shared" si="114"/>
        <v>Y</v>
      </c>
      <c r="AG283" s="109" t="str">
        <f t="shared" si="115"/>
        <v>B</v>
      </c>
      <c r="AM283" s="109">
        <f t="shared" si="116"/>
        <v>0</v>
      </c>
      <c r="AN283" s="109">
        <f t="shared" si="117"/>
        <v>0</v>
      </c>
      <c r="AO283" s="109" t="str">
        <f t="shared" si="118"/>
        <v/>
      </c>
      <c r="AQ283" s="109" t="str">
        <f t="shared" si="119"/>
        <v/>
      </c>
      <c r="BA283" s="229">
        <f>MOD(SUM(E263:E284),12)</f>
        <v>0</v>
      </c>
    </row>
    <row r="284" spans="1:53" ht="15.75" thickBot="1" x14ac:dyDescent="0.3">
      <c r="A284" s="88"/>
      <c r="B284" s="66" t="s">
        <v>299</v>
      </c>
      <c r="C284" s="67"/>
      <c r="D284" s="102"/>
      <c r="E284" s="32"/>
      <c r="F284" s="32"/>
      <c r="G284" s="68" t="s">
        <v>277</v>
      </c>
      <c r="H284" s="69">
        <f t="shared" si="120"/>
        <v>0</v>
      </c>
      <c r="I284" s="70">
        <f t="shared" si="121"/>
        <v>0</v>
      </c>
      <c r="J284" s="73" t="str">
        <f t="shared" si="122"/>
        <v>--</v>
      </c>
      <c r="K284" s="32"/>
      <c r="L284" s="233"/>
      <c r="M284" s="277"/>
      <c r="N284" s="277"/>
      <c r="O284" s="277"/>
      <c r="P284" s="277"/>
      <c r="Q284" s="277"/>
      <c r="R284" s="277"/>
      <c r="S284" s="277"/>
      <c r="T284" s="277"/>
      <c r="U284" s="278"/>
      <c r="V284" s="103"/>
      <c r="W284" s="84">
        <f t="shared" si="127"/>
        <v>157</v>
      </c>
      <c r="X284" s="84"/>
      <c r="Y284" s="78">
        <f>SUM(E263:E284)</f>
        <v>156</v>
      </c>
      <c r="Z284" s="72" t="str">
        <f t="shared" si="125"/>
        <v/>
      </c>
      <c r="AA284" s="72" t="str">
        <f t="shared" si="126"/>
        <v/>
      </c>
      <c r="AB284" s="72"/>
      <c r="AC284" s="72">
        <f t="shared" si="111"/>
        <v>1</v>
      </c>
      <c r="AD284" s="72">
        <f t="shared" si="112"/>
        <v>1</v>
      </c>
      <c r="AE284" s="109" t="str">
        <f t="shared" si="113"/>
        <v>0-0</v>
      </c>
      <c r="AF284" s="109" t="str">
        <f t="shared" si="114"/>
        <v>Y</v>
      </c>
      <c r="AG284" s="109" t="str">
        <f t="shared" si="115"/>
        <v>B</v>
      </c>
      <c r="AM284" s="109">
        <f t="shared" si="116"/>
        <v>0</v>
      </c>
      <c r="AN284" s="109">
        <f t="shared" si="117"/>
        <v>0</v>
      </c>
      <c r="AO284" s="109" t="str">
        <f t="shared" si="118"/>
        <v/>
      </c>
      <c r="AQ284" s="109" t="str">
        <f t="shared" si="119"/>
        <v/>
      </c>
      <c r="BA284" s="229">
        <f>MOD(SUM(E263:E285),12)</f>
        <v>0</v>
      </c>
    </row>
    <row r="285" spans="1:53" ht="15.75" thickBot="1" x14ac:dyDescent="0.3">
      <c r="A285" s="88"/>
      <c r="B285" s="66" t="s">
        <v>300</v>
      </c>
      <c r="C285" s="67"/>
      <c r="D285" s="102"/>
      <c r="E285" s="32"/>
      <c r="F285" s="32"/>
      <c r="G285" s="68" t="s">
        <v>277</v>
      </c>
      <c r="H285" s="69">
        <f t="shared" si="120"/>
        <v>0</v>
      </c>
      <c r="I285" s="70">
        <f t="shared" si="121"/>
        <v>0</v>
      </c>
      <c r="J285" s="73" t="str">
        <f t="shared" si="122"/>
        <v>--</v>
      </c>
      <c r="K285" s="32"/>
      <c r="L285" s="233"/>
      <c r="M285" s="277"/>
      <c r="N285" s="277"/>
      <c r="O285" s="277"/>
      <c r="P285" s="277"/>
      <c r="Q285" s="277"/>
      <c r="R285" s="277"/>
      <c r="S285" s="277"/>
      <c r="T285" s="277"/>
      <c r="U285" s="278"/>
      <c r="V285" s="103"/>
      <c r="W285" s="84">
        <f t="shared" si="127"/>
        <v>157</v>
      </c>
      <c r="X285" s="84"/>
      <c r="Y285" s="78">
        <f>SUM(E263:E285)</f>
        <v>156</v>
      </c>
      <c r="Z285" s="72" t="str">
        <f t="shared" si="125"/>
        <v/>
      </c>
      <c r="AA285" s="72" t="str">
        <f t="shared" si="126"/>
        <v/>
      </c>
      <c r="AB285" s="72"/>
      <c r="AC285" s="72">
        <f t="shared" si="111"/>
        <v>1</v>
      </c>
      <c r="AD285" s="72">
        <f t="shared" si="112"/>
        <v>1</v>
      </c>
      <c r="AE285" s="109" t="str">
        <f t="shared" si="113"/>
        <v>0-0</v>
      </c>
      <c r="AF285" s="109" t="str">
        <f t="shared" si="114"/>
        <v>Y</v>
      </c>
      <c r="AG285" s="109" t="str">
        <f t="shared" si="115"/>
        <v>B</v>
      </c>
      <c r="AM285" s="109">
        <f t="shared" si="116"/>
        <v>0</v>
      </c>
      <c r="AN285" s="109">
        <f t="shared" si="117"/>
        <v>0</v>
      </c>
      <c r="AO285" s="109" t="str">
        <f t="shared" si="118"/>
        <v/>
      </c>
      <c r="AQ285" s="109" t="str">
        <f t="shared" si="119"/>
        <v/>
      </c>
      <c r="BA285" s="229">
        <f>MOD(SUM(E263:E286),12)</f>
        <v>0</v>
      </c>
    </row>
    <row r="286" spans="1:53" ht="15.75" thickBot="1" x14ac:dyDescent="0.3">
      <c r="A286" s="88"/>
      <c r="B286" s="66" t="s">
        <v>301</v>
      </c>
      <c r="C286" s="67"/>
      <c r="D286" s="102"/>
      <c r="E286" s="32"/>
      <c r="F286" s="32"/>
      <c r="G286" s="68" t="s">
        <v>277</v>
      </c>
      <c r="H286" s="69">
        <f t="shared" si="120"/>
        <v>0</v>
      </c>
      <c r="I286" s="70">
        <f t="shared" si="121"/>
        <v>0</v>
      </c>
      <c r="J286" s="73" t="str">
        <f t="shared" si="122"/>
        <v>--</v>
      </c>
      <c r="K286" s="32"/>
      <c r="L286" s="233"/>
      <c r="M286" s="277"/>
      <c r="N286" s="277"/>
      <c r="O286" s="277"/>
      <c r="P286" s="277"/>
      <c r="Q286" s="277"/>
      <c r="R286" s="277"/>
      <c r="S286" s="277"/>
      <c r="T286" s="277"/>
      <c r="U286" s="278"/>
      <c r="V286" s="103"/>
      <c r="W286" s="84">
        <f t="shared" si="127"/>
        <v>157</v>
      </c>
      <c r="X286" s="84"/>
      <c r="Y286" s="78">
        <f>SUM(E263:E286)</f>
        <v>156</v>
      </c>
      <c r="Z286" s="72" t="str">
        <f t="shared" si="125"/>
        <v/>
      </c>
      <c r="AA286" s="72" t="str">
        <f t="shared" si="126"/>
        <v/>
      </c>
      <c r="AB286" s="72"/>
      <c r="AC286" s="72">
        <f t="shared" si="111"/>
        <v>1</v>
      </c>
      <c r="AD286" s="72">
        <f t="shared" si="112"/>
        <v>1</v>
      </c>
      <c r="AE286" s="109" t="str">
        <f t="shared" si="113"/>
        <v>0-0</v>
      </c>
      <c r="AF286" s="109" t="str">
        <f t="shared" si="114"/>
        <v>Y</v>
      </c>
      <c r="AG286" s="109" t="str">
        <f t="shared" si="115"/>
        <v>B</v>
      </c>
      <c r="AM286" s="109">
        <f t="shared" si="116"/>
        <v>0</v>
      </c>
      <c r="AN286" s="109">
        <f t="shared" si="117"/>
        <v>0</v>
      </c>
      <c r="AO286" s="109" t="str">
        <f t="shared" si="118"/>
        <v/>
      </c>
      <c r="AQ286" s="109" t="str">
        <f t="shared" si="119"/>
        <v/>
      </c>
      <c r="BA286" s="229">
        <f>MOD(SUM(E263:E287),12)</f>
        <v>0</v>
      </c>
    </row>
    <row r="287" spans="1:53" ht="15.75" thickBot="1" x14ac:dyDescent="0.3">
      <c r="A287" s="88"/>
      <c r="B287" s="66" t="s">
        <v>302</v>
      </c>
      <c r="C287" s="67"/>
      <c r="D287" s="102"/>
      <c r="E287" s="32"/>
      <c r="F287" s="32"/>
      <c r="G287" s="68" t="s">
        <v>277</v>
      </c>
      <c r="H287" s="69">
        <f t="shared" si="120"/>
        <v>0</v>
      </c>
      <c r="I287" s="70">
        <f t="shared" si="121"/>
        <v>0</v>
      </c>
      <c r="J287" s="73" t="str">
        <f t="shared" si="122"/>
        <v>--</v>
      </c>
      <c r="K287" s="32"/>
      <c r="L287" s="234"/>
      <c r="M287" s="277"/>
      <c r="N287" s="277"/>
      <c r="O287" s="277"/>
      <c r="P287" s="277"/>
      <c r="Q287" s="277"/>
      <c r="R287" s="277"/>
      <c r="S287" s="277"/>
      <c r="T287" s="277"/>
      <c r="U287" s="278"/>
      <c r="V287" s="103"/>
      <c r="W287" s="72"/>
      <c r="X287" s="72"/>
      <c r="Y287" s="78">
        <f>SUM(E263:E287)</f>
        <v>156</v>
      </c>
      <c r="Z287" s="72" t="str">
        <f t="shared" si="125"/>
        <v/>
      </c>
      <c r="AA287" s="72" t="str">
        <f t="shared" si="126"/>
        <v/>
      </c>
      <c r="AB287" s="72"/>
      <c r="AC287" s="72">
        <f t="shared" si="111"/>
        <v>1</v>
      </c>
      <c r="AD287" s="72">
        <f t="shared" si="112"/>
        <v>1</v>
      </c>
      <c r="AE287" s="109" t="str">
        <f t="shared" si="113"/>
        <v>0-0</v>
      </c>
      <c r="AF287" s="109" t="str">
        <f t="shared" si="114"/>
        <v>Y</v>
      </c>
      <c r="AG287" s="109" t="str">
        <f t="shared" si="115"/>
        <v>B</v>
      </c>
      <c r="AM287" s="109">
        <f t="shared" si="116"/>
        <v>0</v>
      </c>
      <c r="AN287" s="109">
        <f t="shared" si="117"/>
        <v>0</v>
      </c>
      <c r="AO287" s="109" t="str">
        <f t="shared" si="118"/>
        <v/>
      </c>
      <c r="AQ287" s="109" t="str">
        <f t="shared" si="119"/>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26"/>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26"/>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36</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396</v>
      </c>
      <c r="J294" s="289" t="s">
        <v>231</v>
      </c>
      <c r="K294" s="290"/>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564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322"/>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577</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252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753</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28">IF(B304&lt;&gt;"FST",1,0)</f>
        <v>1</v>
      </c>
      <c r="AD304" s="72">
        <f t="shared" ref="AD304:AD328" si="129">IF(C304&lt;&gt;"FST",1,0)</f>
        <v>0</v>
      </c>
      <c r="AE304" s="109" t="str">
        <f t="shared" ref="AE304:AE328" si="130">CONCATENATE(H304,"-",I304)</f>
        <v>593-600</v>
      </c>
      <c r="AF304" s="109" t="str">
        <f t="shared" ref="AF304:AF328" si="131">IF(C304="Field SPL","N","Y")</f>
        <v>Y</v>
      </c>
      <c r="AG304" s="109" t="str">
        <f t="shared" ref="AG304:AG328" si="132">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33">VALUE(IF(C304="FST","0",IF(C304="REV T","1",IF(C304="DBL REV",".5","0"))))</f>
        <v>0</v>
      </c>
      <c r="AN304" s="109">
        <f t="shared" ref="AN304:AN328" si="134">VALUE(IF(C304="FST","0",IF(C304="REV T","0",IF(C304="DBL REV",".5","0"))))</f>
        <v>0</v>
      </c>
      <c r="AO304" s="109" t="str">
        <f t="shared" ref="AO304:AO328" si="135">IF(C304="TPL REV","Y","")</f>
        <v/>
      </c>
      <c r="AQ304" s="109" t="str">
        <f t="shared" ref="AQ304:AQ328" si="136">IF(C304="QD REV","Y","")</f>
        <v/>
      </c>
      <c r="BA304" s="229">
        <f>MOD(E304,12)</f>
        <v>8</v>
      </c>
    </row>
    <row r="305" spans="1:53" ht="15.75" thickBot="1" x14ac:dyDescent="0.3">
      <c r="A305" s="88"/>
      <c r="B305" s="66" t="s">
        <v>279</v>
      </c>
      <c r="C305" s="67" t="s">
        <v>484</v>
      </c>
      <c r="D305" s="102" t="s">
        <v>752</v>
      </c>
      <c r="E305" s="32">
        <v>4</v>
      </c>
      <c r="F305" s="32" t="s">
        <v>488</v>
      </c>
      <c r="G305" s="68" t="s">
        <v>277</v>
      </c>
      <c r="H305" s="69">
        <f t="shared" ref="H305:H328" si="137">IF(E305=0,0,I305-(E305-1))</f>
        <v>589</v>
      </c>
      <c r="I305" s="70">
        <f t="shared" ref="I305:I328" si="138">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28"/>
        <v>1</v>
      </c>
      <c r="AD305" s="72">
        <f t="shared" si="129"/>
        <v>0</v>
      </c>
      <c r="AE305" s="109" t="str">
        <f t="shared" si="130"/>
        <v>589-592</v>
      </c>
      <c r="AF305" s="109" t="str">
        <f t="shared" si="131"/>
        <v>Y</v>
      </c>
      <c r="AG305" s="109" t="str">
        <f t="shared" si="132"/>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33"/>
        <v>0</v>
      </c>
      <c r="AN305" s="109">
        <f t="shared" si="134"/>
        <v>0</v>
      </c>
      <c r="AO305" s="109" t="str">
        <f t="shared" si="135"/>
        <v/>
      </c>
      <c r="AQ305" s="109" t="str">
        <f t="shared" si="136"/>
        <v/>
      </c>
      <c r="BA305" s="229">
        <f>MOD(SUM(E304:E305),12)</f>
        <v>0</v>
      </c>
    </row>
    <row r="306" spans="1:53" ht="15.75" thickBot="1" x14ac:dyDescent="0.3">
      <c r="A306" s="88"/>
      <c r="B306" s="74" t="s">
        <v>280</v>
      </c>
      <c r="C306" s="67" t="s">
        <v>502</v>
      </c>
      <c r="D306" s="102"/>
      <c r="E306" s="32">
        <v>24</v>
      </c>
      <c r="F306" s="32"/>
      <c r="G306" s="75" t="s">
        <v>277</v>
      </c>
      <c r="H306" s="69">
        <f t="shared" si="137"/>
        <v>565</v>
      </c>
      <c r="I306" s="70">
        <f t="shared" si="138"/>
        <v>588</v>
      </c>
      <c r="J306" s="73" t="str">
        <f t="shared" ref="J306:J328" si="139">IF(C306="","--",IF(AND(C306&lt;&gt;"FST",C306&lt;&gt;"TCF",BA305&lt;&gt;0),BA305,"--"))</f>
        <v>--</v>
      </c>
      <c r="K306" s="32"/>
      <c r="L306" s="233"/>
      <c r="M306" s="277" t="s">
        <v>417</v>
      </c>
      <c r="N306" s="277"/>
      <c r="O306" s="277"/>
      <c r="P306" s="277"/>
      <c r="Q306" s="277"/>
      <c r="R306" s="277"/>
      <c r="S306" s="277"/>
      <c r="T306" s="277"/>
      <c r="U306" s="278"/>
      <c r="V306" s="103"/>
      <c r="W306" s="72"/>
      <c r="X306" s="72"/>
      <c r="Y306" s="72"/>
      <c r="Z306" s="45">
        <v>11</v>
      </c>
      <c r="AA306" s="46">
        <v>121</v>
      </c>
      <c r="AB306" s="46">
        <v>132</v>
      </c>
      <c r="AC306" s="72">
        <f t="shared" si="128"/>
        <v>1</v>
      </c>
      <c r="AD306" s="72">
        <f t="shared" si="129"/>
        <v>1</v>
      </c>
      <c r="AE306" s="109" t="str">
        <f t="shared" si="130"/>
        <v>565-588</v>
      </c>
      <c r="AF306" s="109" t="str">
        <f t="shared" si="131"/>
        <v>N</v>
      </c>
      <c r="AG306" s="109" t="str">
        <f t="shared" si="132"/>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33"/>
        <v>0</v>
      </c>
      <c r="AN306" s="109">
        <f t="shared" si="134"/>
        <v>0</v>
      </c>
      <c r="AO306" s="109" t="str">
        <f t="shared" si="135"/>
        <v/>
      </c>
      <c r="AQ306" s="109" t="str">
        <f t="shared" si="136"/>
        <v/>
      </c>
      <c r="BA306" s="229">
        <f>MOD(SUM(E304:E307),12)</f>
        <v>0</v>
      </c>
    </row>
    <row r="307" spans="1:53" ht="15.75" thickBot="1" x14ac:dyDescent="0.3">
      <c r="A307" s="88"/>
      <c r="B307" s="66" t="s">
        <v>281</v>
      </c>
      <c r="C307" s="67"/>
      <c r="D307" s="102"/>
      <c r="E307" s="32"/>
      <c r="F307" s="32"/>
      <c r="G307" s="68" t="s">
        <v>277</v>
      </c>
      <c r="H307" s="69">
        <f t="shared" si="137"/>
        <v>0</v>
      </c>
      <c r="I307" s="70">
        <f t="shared" si="138"/>
        <v>0</v>
      </c>
      <c r="J307" s="73" t="str">
        <f t="shared" si="139"/>
        <v>--</v>
      </c>
      <c r="K307" s="32"/>
      <c r="L307" s="233"/>
      <c r="M307" s="277" t="s">
        <v>825</v>
      </c>
      <c r="N307" s="277"/>
      <c r="O307" s="277"/>
      <c r="P307" s="277"/>
      <c r="Q307" s="277"/>
      <c r="R307" s="277"/>
      <c r="S307" s="277"/>
      <c r="T307" s="277"/>
      <c r="U307" s="278"/>
      <c r="V307" s="103"/>
      <c r="W307" s="72"/>
      <c r="X307" s="72"/>
      <c r="Y307" s="72"/>
      <c r="Z307" s="45">
        <v>12</v>
      </c>
      <c r="AA307" s="76">
        <v>133</v>
      </c>
      <c r="AB307" s="76">
        <v>144</v>
      </c>
      <c r="AC307" s="72">
        <f t="shared" si="128"/>
        <v>1</v>
      </c>
      <c r="AD307" s="72">
        <f t="shared" si="129"/>
        <v>1</v>
      </c>
      <c r="AE307" s="109" t="str">
        <f t="shared" si="130"/>
        <v>0-0</v>
      </c>
      <c r="AF307" s="109" t="str">
        <f t="shared" si="131"/>
        <v>Y</v>
      </c>
      <c r="AG307" s="109" t="str">
        <f t="shared" si="132"/>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33"/>
        <v>0</v>
      </c>
      <c r="AN307" s="109">
        <f t="shared" si="134"/>
        <v>0</v>
      </c>
      <c r="AO307" s="109" t="str">
        <f t="shared" si="135"/>
        <v/>
      </c>
      <c r="AQ307" s="109" t="str">
        <f t="shared" si="136"/>
        <v/>
      </c>
      <c r="BA307" s="229">
        <f>MOD(SUM(E304:E308),12)</f>
        <v>0</v>
      </c>
    </row>
    <row r="308" spans="1:53" ht="15.75" thickBot="1" x14ac:dyDescent="0.3">
      <c r="A308" s="88"/>
      <c r="B308" s="66" t="s">
        <v>282</v>
      </c>
      <c r="C308" s="67"/>
      <c r="D308" s="102"/>
      <c r="E308" s="32"/>
      <c r="F308" s="32"/>
      <c r="G308" s="68" t="s">
        <v>277</v>
      </c>
      <c r="H308" s="69">
        <f t="shared" si="137"/>
        <v>0</v>
      </c>
      <c r="I308" s="70">
        <f t="shared" si="138"/>
        <v>0</v>
      </c>
      <c r="J308" s="73" t="str">
        <f t="shared" si="139"/>
        <v>--</v>
      </c>
      <c r="K308" s="32"/>
      <c r="L308" s="233"/>
      <c r="M308" s="277"/>
      <c r="N308" s="277"/>
      <c r="O308" s="277"/>
      <c r="P308" s="277"/>
      <c r="Q308" s="277"/>
      <c r="R308" s="277"/>
      <c r="S308" s="277"/>
      <c r="T308" s="277"/>
      <c r="U308" s="278"/>
      <c r="V308" s="103"/>
      <c r="W308" s="72"/>
      <c r="X308" s="72"/>
      <c r="Y308" s="72"/>
      <c r="Z308" s="45">
        <v>13</v>
      </c>
      <c r="AA308" s="77">
        <f t="shared" ref="AA308:AA313" si="140">AB307+1</f>
        <v>145</v>
      </c>
      <c r="AB308" s="77">
        <f t="shared" ref="AB308:AB313" si="141">AB307+12</f>
        <v>156</v>
      </c>
      <c r="AC308" s="72">
        <f t="shared" si="128"/>
        <v>1</v>
      </c>
      <c r="AD308" s="72">
        <f t="shared" si="129"/>
        <v>1</v>
      </c>
      <c r="AE308" s="109" t="str">
        <f t="shared" si="130"/>
        <v>0-0</v>
      </c>
      <c r="AF308" s="109" t="str">
        <f t="shared" si="131"/>
        <v>Y</v>
      </c>
      <c r="AG308" s="109" t="str">
        <f t="shared" si="132"/>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33"/>
        <v>0</v>
      </c>
      <c r="AN308" s="109">
        <f t="shared" si="134"/>
        <v>0</v>
      </c>
      <c r="AO308" s="109" t="str">
        <f t="shared" si="135"/>
        <v/>
      </c>
      <c r="AQ308" s="109" t="str">
        <f t="shared" si="136"/>
        <v/>
      </c>
      <c r="BA308" s="229">
        <f>MOD(SUM(E304:E309),12)</f>
        <v>0</v>
      </c>
    </row>
    <row r="309" spans="1:53" ht="15.75" thickBot="1" x14ac:dyDescent="0.3">
      <c r="A309" s="88"/>
      <c r="B309" s="66" t="s">
        <v>283</v>
      </c>
      <c r="C309" s="67"/>
      <c r="D309" s="102"/>
      <c r="E309" s="32"/>
      <c r="F309" s="32"/>
      <c r="G309" s="68" t="s">
        <v>277</v>
      </c>
      <c r="H309" s="69">
        <f t="shared" si="137"/>
        <v>0</v>
      </c>
      <c r="I309" s="70">
        <f t="shared" si="138"/>
        <v>0</v>
      </c>
      <c r="J309" s="73" t="str">
        <f t="shared" si="139"/>
        <v>--</v>
      </c>
      <c r="K309" s="32"/>
      <c r="L309" s="233"/>
      <c r="M309" s="277"/>
      <c r="N309" s="277"/>
      <c r="O309" s="277"/>
      <c r="P309" s="277"/>
      <c r="Q309" s="277"/>
      <c r="R309" s="277"/>
      <c r="S309" s="277"/>
      <c r="T309" s="277"/>
      <c r="U309" s="278"/>
      <c r="V309" s="103"/>
      <c r="W309" s="72"/>
      <c r="X309" s="72"/>
      <c r="Y309" s="72"/>
      <c r="Z309" s="45">
        <v>14</v>
      </c>
      <c r="AA309" s="77">
        <f t="shared" si="140"/>
        <v>157</v>
      </c>
      <c r="AB309" s="77">
        <f t="shared" si="141"/>
        <v>168</v>
      </c>
      <c r="AC309" s="72">
        <f t="shared" si="128"/>
        <v>1</v>
      </c>
      <c r="AD309" s="72">
        <f t="shared" si="129"/>
        <v>1</v>
      </c>
      <c r="AE309" s="109" t="str">
        <f t="shared" si="130"/>
        <v>0-0</v>
      </c>
      <c r="AF309" s="109" t="str">
        <f t="shared" si="131"/>
        <v>Y</v>
      </c>
      <c r="AG309" s="109" t="str">
        <f t="shared" si="132"/>
        <v>B</v>
      </c>
      <c r="AM309" s="109">
        <f t="shared" si="133"/>
        <v>0</v>
      </c>
      <c r="AN309" s="109">
        <f t="shared" si="134"/>
        <v>0</v>
      </c>
      <c r="AO309" s="109" t="str">
        <f t="shared" si="135"/>
        <v/>
      </c>
      <c r="AQ309" s="109" t="str">
        <f t="shared" si="136"/>
        <v/>
      </c>
      <c r="BA309" s="229">
        <f>MOD(SUM(E304:E310),12)</f>
        <v>0</v>
      </c>
    </row>
    <row r="310" spans="1:53" ht="15.75" thickBot="1" x14ac:dyDescent="0.3">
      <c r="A310" s="88"/>
      <c r="B310" s="66" t="s">
        <v>284</v>
      </c>
      <c r="C310" s="67"/>
      <c r="D310" s="102"/>
      <c r="E310" s="32"/>
      <c r="F310" s="32"/>
      <c r="G310" s="68" t="s">
        <v>277</v>
      </c>
      <c r="H310" s="69">
        <f t="shared" si="137"/>
        <v>0</v>
      </c>
      <c r="I310" s="70">
        <f t="shared" si="138"/>
        <v>0</v>
      </c>
      <c r="J310" s="73" t="str">
        <f t="shared" si="139"/>
        <v>--</v>
      </c>
      <c r="K310" s="32"/>
      <c r="L310" s="233"/>
      <c r="M310" s="277"/>
      <c r="N310" s="277"/>
      <c r="O310" s="277"/>
      <c r="P310" s="277"/>
      <c r="Q310" s="277"/>
      <c r="R310" s="277"/>
      <c r="S310" s="277"/>
      <c r="T310" s="277"/>
      <c r="U310" s="278"/>
      <c r="V310" s="103"/>
      <c r="W310" s="72"/>
      <c r="X310" s="72"/>
      <c r="Y310" s="72"/>
      <c r="Z310" s="45">
        <v>15</v>
      </c>
      <c r="AA310" s="77">
        <f t="shared" si="140"/>
        <v>169</v>
      </c>
      <c r="AB310" s="77">
        <f t="shared" si="141"/>
        <v>180</v>
      </c>
      <c r="AC310" s="72">
        <f t="shared" si="128"/>
        <v>1</v>
      </c>
      <c r="AD310" s="72">
        <f t="shared" si="129"/>
        <v>1</v>
      </c>
      <c r="AE310" s="109" t="str">
        <f t="shared" si="130"/>
        <v>0-0</v>
      </c>
      <c r="AF310" s="109" t="str">
        <f t="shared" si="131"/>
        <v>Y</v>
      </c>
      <c r="AG310" s="109" t="str">
        <f t="shared" si="132"/>
        <v>B</v>
      </c>
      <c r="AM310" s="109">
        <f t="shared" si="133"/>
        <v>0</v>
      </c>
      <c r="AN310" s="109">
        <f t="shared" si="134"/>
        <v>0</v>
      </c>
      <c r="AO310" s="109" t="str">
        <f t="shared" si="135"/>
        <v/>
      </c>
      <c r="AQ310" s="109" t="str">
        <f t="shared" si="136"/>
        <v/>
      </c>
      <c r="BA310" s="229">
        <f>MOD(SUM(E304:E311),12)</f>
        <v>0</v>
      </c>
    </row>
    <row r="311" spans="1:53" ht="15.75" thickBot="1" x14ac:dyDescent="0.3">
      <c r="A311" s="88"/>
      <c r="B311" s="66" t="s">
        <v>285</v>
      </c>
      <c r="C311" s="67"/>
      <c r="D311" s="102"/>
      <c r="E311" s="32"/>
      <c r="F311" s="32"/>
      <c r="G311" s="68" t="s">
        <v>277</v>
      </c>
      <c r="H311" s="69">
        <f t="shared" si="137"/>
        <v>0</v>
      </c>
      <c r="I311" s="70">
        <f t="shared" si="138"/>
        <v>0</v>
      </c>
      <c r="J311" s="73" t="str">
        <f t="shared" si="139"/>
        <v>--</v>
      </c>
      <c r="K311" s="32"/>
      <c r="L311" s="233"/>
      <c r="M311" s="277"/>
      <c r="N311" s="277"/>
      <c r="O311" s="277"/>
      <c r="P311" s="277"/>
      <c r="Q311" s="277"/>
      <c r="R311" s="277"/>
      <c r="S311" s="277"/>
      <c r="T311" s="277"/>
      <c r="U311" s="278"/>
      <c r="V311" s="103"/>
      <c r="W311" s="72"/>
      <c r="X311" s="72"/>
      <c r="Y311" s="72"/>
      <c r="Z311" s="45">
        <f>Z310+1</f>
        <v>16</v>
      </c>
      <c r="AA311" s="77">
        <f t="shared" si="140"/>
        <v>181</v>
      </c>
      <c r="AB311" s="77">
        <f t="shared" si="141"/>
        <v>192</v>
      </c>
      <c r="AC311" s="72">
        <f t="shared" si="128"/>
        <v>1</v>
      </c>
      <c r="AD311" s="72">
        <f t="shared" si="129"/>
        <v>1</v>
      </c>
      <c r="AE311" s="109" t="str">
        <f t="shared" si="130"/>
        <v>0-0</v>
      </c>
      <c r="AF311" s="109" t="str">
        <f t="shared" si="131"/>
        <v>Y</v>
      </c>
      <c r="AG311" s="109" t="str">
        <f t="shared" si="132"/>
        <v>B</v>
      </c>
      <c r="AM311" s="109">
        <f t="shared" si="133"/>
        <v>0</v>
      </c>
      <c r="AN311" s="109">
        <f t="shared" si="134"/>
        <v>0</v>
      </c>
      <c r="AO311" s="109" t="str">
        <f t="shared" si="135"/>
        <v/>
      </c>
      <c r="AQ311" s="109" t="str">
        <f t="shared" si="136"/>
        <v/>
      </c>
      <c r="BA311" s="229">
        <f>MOD(SUM(E304:E312),12)</f>
        <v>0</v>
      </c>
    </row>
    <row r="312" spans="1:53" ht="15.75" thickBot="1" x14ac:dyDescent="0.3">
      <c r="A312" s="88"/>
      <c r="B312" s="66" t="s">
        <v>286</v>
      </c>
      <c r="C312" s="67"/>
      <c r="D312" s="102"/>
      <c r="E312" s="32"/>
      <c r="F312" s="32"/>
      <c r="G312" s="68" t="s">
        <v>277</v>
      </c>
      <c r="H312" s="69">
        <f t="shared" si="137"/>
        <v>0</v>
      </c>
      <c r="I312" s="70">
        <f t="shared" si="138"/>
        <v>0</v>
      </c>
      <c r="J312" s="73" t="str">
        <f t="shared" si="139"/>
        <v>--</v>
      </c>
      <c r="K312" s="32"/>
      <c r="L312" s="233"/>
      <c r="M312" s="277"/>
      <c r="N312" s="277"/>
      <c r="O312" s="277"/>
      <c r="P312" s="277"/>
      <c r="Q312" s="277"/>
      <c r="R312" s="277"/>
      <c r="S312" s="277"/>
      <c r="T312" s="277"/>
      <c r="U312" s="278"/>
      <c r="V312" s="103"/>
      <c r="W312" s="72"/>
      <c r="X312" s="72"/>
      <c r="Y312" s="72"/>
      <c r="Z312" s="45">
        <f>Z311+1</f>
        <v>17</v>
      </c>
      <c r="AA312" s="77">
        <f t="shared" si="140"/>
        <v>193</v>
      </c>
      <c r="AB312" s="77">
        <f t="shared" si="141"/>
        <v>204</v>
      </c>
      <c r="AC312" s="72">
        <f t="shared" si="128"/>
        <v>1</v>
      </c>
      <c r="AD312" s="72">
        <f t="shared" si="129"/>
        <v>1</v>
      </c>
      <c r="AE312" s="109" t="str">
        <f t="shared" si="130"/>
        <v>0-0</v>
      </c>
      <c r="AF312" s="109" t="str">
        <f t="shared" si="131"/>
        <v>Y</v>
      </c>
      <c r="AG312" s="109" t="str">
        <f t="shared" si="132"/>
        <v>B</v>
      </c>
      <c r="AM312" s="109">
        <f t="shared" si="133"/>
        <v>0</v>
      </c>
      <c r="AN312" s="109">
        <f t="shared" si="134"/>
        <v>0</v>
      </c>
      <c r="AO312" s="109" t="str">
        <f t="shared" si="135"/>
        <v/>
      </c>
      <c r="AQ312" s="109" t="str">
        <f t="shared" si="136"/>
        <v/>
      </c>
      <c r="BA312" s="229">
        <f>MOD(SUM(E304:E313),12)</f>
        <v>0</v>
      </c>
    </row>
    <row r="313" spans="1:53" ht="15.75" thickBot="1" x14ac:dyDescent="0.3">
      <c r="A313" s="88"/>
      <c r="B313" s="66" t="s">
        <v>287</v>
      </c>
      <c r="C313" s="67"/>
      <c r="D313" s="102"/>
      <c r="E313" s="32"/>
      <c r="F313" s="32"/>
      <c r="G313" s="68" t="s">
        <v>277</v>
      </c>
      <c r="H313" s="69">
        <f t="shared" si="137"/>
        <v>0</v>
      </c>
      <c r="I313" s="70">
        <f t="shared" si="138"/>
        <v>0</v>
      </c>
      <c r="J313" s="73" t="str">
        <f t="shared" si="139"/>
        <v>--</v>
      </c>
      <c r="K313" s="32"/>
      <c r="L313" s="233"/>
      <c r="M313" s="277"/>
      <c r="N313" s="277"/>
      <c r="O313" s="277"/>
      <c r="P313" s="277"/>
      <c r="Q313" s="277"/>
      <c r="R313" s="277"/>
      <c r="S313" s="277"/>
      <c r="T313" s="277"/>
      <c r="U313" s="278"/>
      <c r="V313" s="103"/>
      <c r="W313" s="72"/>
      <c r="X313" s="72"/>
      <c r="Y313" s="72"/>
      <c r="Z313" s="45">
        <f>Z312+1</f>
        <v>18</v>
      </c>
      <c r="AA313" s="77">
        <f t="shared" si="140"/>
        <v>205</v>
      </c>
      <c r="AB313" s="77">
        <f t="shared" si="141"/>
        <v>216</v>
      </c>
      <c r="AC313" s="72">
        <f t="shared" si="128"/>
        <v>1</v>
      </c>
      <c r="AD313" s="72">
        <f t="shared" si="129"/>
        <v>1</v>
      </c>
      <c r="AE313" s="109" t="str">
        <f t="shared" si="130"/>
        <v>0-0</v>
      </c>
      <c r="AF313" s="109" t="str">
        <f t="shared" si="131"/>
        <v>Y</v>
      </c>
      <c r="AG313" s="109" t="str">
        <f t="shared" si="132"/>
        <v>B</v>
      </c>
      <c r="AM313" s="109">
        <f t="shared" si="133"/>
        <v>0</v>
      </c>
      <c r="AN313" s="109">
        <f t="shared" si="134"/>
        <v>0</v>
      </c>
      <c r="AO313" s="109" t="str">
        <f t="shared" si="135"/>
        <v/>
      </c>
      <c r="AQ313" s="109" t="str">
        <f t="shared" si="136"/>
        <v/>
      </c>
      <c r="BA313" s="229">
        <f>MOD(SUM(E304:E314),12)</f>
        <v>0</v>
      </c>
    </row>
    <row r="314" spans="1:53" ht="15.75" thickBot="1" x14ac:dyDescent="0.3">
      <c r="A314" s="88"/>
      <c r="B314" s="66" t="s">
        <v>288</v>
      </c>
      <c r="C314" s="67"/>
      <c r="D314" s="102"/>
      <c r="E314" s="32"/>
      <c r="F314" s="32"/>
      <c r="G314" s="68" t="s">
        <v>277</v>
      </c>
      <c r="H314" s="69">
        <f t="shared" si="137"/>
        <v>0</v>
      </c>
      <c r="I314" s="70">
        <f t="shared" si="138"/>
        <v>0</v>
      </c>
      <c r="J314" s="73" t="str">
        <f t="shared" si="139"/>
        <v>--</v>
      </c>
      <c r="K314" s="32"/>
      <c r="L314" s="233"/>
      <c r="M314" s="277"/>
      <c r="N314" s="277"/>
      <c r="O314" s="277"/>
      <c r="P314" s="277"/>
      <c r="Q314" s="277"/>
      <c r="R314" s="277"/>
      <c r="S314" s="277"/>
      <c r="T314" s="277"/>
      <c r="U314" s="278"/>
      <c r="V314" s="103"/>
      <c r="W314" s="84"/>
      <c r="X314" s="84"/>
      <c r="Y314" s="72"/>
      <c r="Z314" s="72"/>
      <c r="AA314" s="72"/>
      <c r="AB314" s="72"/>
      <c r="AC314" s="72">
        <f t="shared" si="128"/>
        <v>1</v>
      </c>
      <c r="AD314" s="72">
        <f t="shared" si="129"/>
        <v>1</v>
      </c>
      <c r="AE314" s="109" t="str">
        <f t="shared" si="130"/>
        <v>0-0</v>
      </c>
      <c r="AF314" s="109" t="str">
        <f t="shared" si="131"/>
        <v>Y</v>
      </c>
      <c r="AG314" s="109" t="str">
        <f t="shared" si="132"/>
        <v>B</v>
      </c>
      <c r="AM314" s="109">
        <f t="shared" si="133"/>
        <v>0</v>
      </c>
      <c r="AN314" s="109">
        <f t="shared" si="134"/>
        <v>0</v>
      </c>
      <c r="AO314" s="109" t="str">
        <f t="shared" si="135"/>
        <v/>
      </c>
      <c r="AQ314" s="109" t="str">
        <f t="shared" si="136"/>
        <v/>
      </c>
      <c r="BA314" s="229">
        <f>MOD(SUM(E304:E315),12)</f>
        <v>0</v>
      </c>
    </row>
    <row r="315" spans="1:53" ht="15.75" thickBot="1" x14ac:dyDescent="0.3">
      <c r="A315" s="88"/>
      <c r="B315" s="66" t="s">
        <v>289</v>
      </c>
      <c r="C315" s="67"/>
      <c r="D315" s="102"/>
      <c r="E315" s="32"/>
      <c r="F315" s="32"/>
      <c r="G315" s="68" t="s">
        <v>277</v>
      </c>
      <c r="H315" s="69">
        <f t="shared" si="137"/>
        <v>0</v>
      </c>
      <c r="I315" s="70">
        <f t="shared" si="138"/>
        <v>0</v>
      </c>
      <c r="J315" s="73" t="str">
        <f t="shared" si="139"/>
        <v>--</v>
      </c>
      <c r="K315" s="32"/>
      <c r="L315" s="233"/>
      <c r="M315" s="277"/>
      <c r="N315" s="277"/>
      <c r="O315" s="277"/>
      <c r="P315" s="277"/>
      <c r="Q315" s="277"/>
      <c r="R315" s="277"/>
      <c r="S315" s="277"/>
      <c r="T315" s="277"/>
      <c r="U315" s="278"/>
      <c r="V315" s="103"/>
      <c r="W315" s="84">
        <f>Y315+1</f>
        <v>37</v>
      </c>
      <c r="X315" s="84"/>
      <c r="Y315" s="78">
        <f>SUM(E304:E315)</f>
        <v>36</v>
      </c>
      <c r="Z315" s="72"/>
      <c r="AA315" s="72"/>
      <c r="AB315" s="72"/>
      <c r="AC315" s="72">
        <f t="shared" si="128"/>
        <v>1</v>
      </c>
      <c r="AD315" s="72">
        <f t="shared" si="129"/>
        <v>1</v>
      </c>
      <c r="AE315" s="109" t="str">
        <f t="shared" si="130"/>
        <v>0-0</v>
      </c>
      <c r="AF315" s="109" t="str">
        <f t="shared" si="131"/>
        <v>Y</v>
      </c>
      <c r="AG315" s="109" t="str">
        <f t="shared" si="132"/>
        <v>B</v>
      </c>
      <c r="AM315" s="109">
        <f t="shared" si="133"/>
        <v>0</v>
      </c>
      <c r="AN315" s="109">
        <f t="shared" si="134"/>
        <v>0</v>
      </c>
      <c r="AO315" s="109" t="str">
        <f t="shared" si="135"/>
        <v/>
      </c>
      <c r="AQ315" s="109" t="str">
        <f t="shared" si="136"/>
        <v/>
      </c>
      <c r="BA315" s="229">
        <f>MOD(SUM(E304:E316),12)</f>
        <v>0</v>
      </c>
    </row>
    <row r="316" spans="1:53" ht="15.75" thickBot="1" x14ac:dyDescent="0.3">
      <c r="A316" s="88"/>
      <c r="B316" s="66" t="s">
        <v>290</v>
      </c>
      <c r="C316" s="67"/>
      <c r="D316" s="102"/>
      <c r="E316" s="32"/>
      <c r="F316" s="32"/>
      <c r="G316" s="68" t="s">
        <v>277</v>
      </c>
      <c r="H316" s="69">
        <f t="shared" si="137"/>
        <v>0</v>
      </c>
      <c r="I316" s="70">
        <f t="shared" si="138"/>
        <v>0</v>
      </c>
      <c r="J316" s="73" t="str">
        <f t="shared" si="139"/>
        <v>--</v>
      </c>
      <c r="K316" s="32"/>
      <c r="L316" s="233"/>
      <c r="M316" s="277"/>
      <c r="N316" s="277"/>
      <c r="O316" s="277"/>
      <c r="P316" s="277"/>
      <c r="Q316" s="277"/>
      <c r="R316" s="277"/>
      <c r="S316" s="277"/>
      <c r="T316" s="277"/>
      <c r="U316" s="278"/>
      <c r="V316" s="103"/>
      <c r="W316" s="84">
        <f>Y316+1</f>
        <v>37</v>
      </c>
      <c r="X316" s="84"/>
      <c r="Y316" s="78">
        <f>SUM(E304:E316)</f>
        <v>36</v>
      </c>
      <c r="Z316" s="72" t="str">
        <f t="shared" ref="Z316:Z328" si="142">IF(OR(AND(E$8=216,C315="DBL REV",C316="DBL REV",Y315&lt;=144,Y316&gt;144),AND(E$8=216,C315="TPL REV",C316="TPL REV",Y315&lt;=144,Y316&gt;144),AND(E$8=216,C315="QD REV",C316="QD REV",Y315&lt;=144,Y316&gt;144)),"ERROR","")</f>
        <v/>
      </c>
      <c r="AA316" s="72"/>
      <c r="AB316" s="72"/>
      <c r="AC316" s="72">
        <f t="shared" si="128"/>
        <v>1</v>
      </c>
      <c r="AD316" s="72">
        <f t="shared" si="129"/>
        <v>1</v>
      </c>
      <c r="AE316" s="109" t="str">
        <f t="shared" si="130"/>
        <v>0-0</v>
      </c>
      <c r="AF316" s="109" t="str">
        <f t="shared" si="131"/>
        <v>Y</v>
      </c>
      <c r="AG316" s="109" t="str">
        <f t="shared" si="132"/>
        <v>B</v>
      </c>
      <c r="AM316" s="109">
        <f t="shared" si="133"/>
        <v>0</v>
      </c>
      <c r="AN316" s="109">
        <f t="shared" si="134"/>
        <v>0</v>
      </c>
      <c r="AO316" s="109" t="str">
        <f t="shared" si="135"/>
        <v/>
      </c>
      <c r="AQ316" s="109" t="str">
        <f t="shared" si="136"/>
        <v/>
      </c>
      <c r="BA316" s="229">
        <f>MOD(SUM(E304:E317),12)</f>
        <v>0</v>
      </c>
    </row>
    <row r="317" spans="1:53" ht="15.75" thickBot="1" x14ac:dyDescent="0.3">
      <c r="A317" s="88"/>
      <c r="B317" s="66" t="s">
        <v>291</v>
      </c>
      <c r="C317" s="67"/>
      <c r="D317" s="102"/>
      <c r="E317" s="32"/>
      <c r="F317" s="32"/>
      <c r="G317" s="68" t="s">
        <v>277</v>
      </c>
      <c r="H317" s="69">
        <f t="shared" si="137"/>
        <v>0</v>
      </c>
      <c r="I317" s="70">
        <f t="shared" si="138"/>
        <v>0</v>
      </c>
      <c r="J317" s="73" t="str">
        <f t="shared" si="139"/>
        <v>--</v>
      </c>
      <c r="K317" s="32"/>
      <c r="L317" s="233"/>
      <c r="M317" s="277"/>
      <c r="N317" s="277"/>
      <c r="O317" s="277"/>
      <c r="P317" s="277"/>
      <c r="Q317" s="277"/>
      <c r="R317" s="277"/>
      <c r="S317" s="277"/>
      <c r="T317" s="277"/>
      <c r="U317" s="278"/>
      <c r="V317" s="103"/>
      <c r="W317" s="84">
        <f>Y317+1</f>
        <v>37</v>
      </c>
      <c r="X317" s="84"/>
      <c r="Y317" s="78">
        <f>SUM(E304:E317)</f>
        <v>36</v>
      </c>
      <c r="Z317" s="72" t="str">
        <f t="shared" si="142"/>
        <v/>
      </c>
      <c r="AA317" s="72"/>
      <c r="AB317" s="72"/>
      <c r="AC317" s="72">
        <f t="shared" si="128"/>
        <v>1</v>
      </c>
      <c r="AD317" s="72">
        <f t="shared" si="129"/>
        <v>1</v>
      </c>
      <c r="AE317" s="109" t="str">
        <f t="shared" si="130"/>
        <v>0-0</v>
      </c>
      <c r="AF317" s="109" t="str">
        <f t="shared" si="131"/>
        <v>Y</v>
      </c>
      <c r="AG317" s="109" t="str">
        <f t="shared" si="132"/>
        <v>B</v>
      </c>
      <c r="AM317" s="109">
        <f t="shared" si="133"/>
        <v>0</v>
      </c>
      <c r="AN317" s="109">
        <f t="shared" si="134"/>
        <v>0</v>
      </c>
      <c r="AO317" s="109" t="str">
        <f t="shared" si="135"/>
        <v/>
      </c>
      <c r="AQ317" s="109" t="str">
        <f t="shared" si="136"/>
        <v/>
      </c>
      <c r="BA317" s="229">
        <f>MOD(SUM(E304:E318),12)</f>
        <v>0</v>
      </c>
    </row>
    <row r="318" spans="1:53" ht="15.75" thickBot="1" x14ac:dyDescent="0.3">
      <c r="A318" s="88"/>
      <c r="B318" s="66" t="s">
        <v>292</v>
      </c>
      <c r="C318" s="67"/>
      <c r="D318" s="102"/>
      <c r="E318" s="32"/>
      <c r="F318" s="32"/>
      <c r="G318" s="68" t="s">
        <v>277</v>
      </c>
      <c r="H318" s="69">
        <f t="shared" si="137"/>
        <v>0</v>
      </c>
      <c r="I318" s="70">
        <f t="shared" si="138"/>
        <v>0</v>
      </c>
      <c r="J318" s="73" t="str">
        <f t="shared" si="139"/>
        <v>--</v>
      </c>
      <c r="K318" s="32"/>
      <c r="L318" s="233"/>
      <c r="M318" s="277"/>
      <c r="N318" s="277"/>
      <c r="O318" s="277"/>
      <c r="P318" s="277"/>
      <c r="Q318" s="277"/>
      <c r="R318" s="277"/>
      <c r="S318" s="277"/>
      <c r="T318" s="277"/>
      <c r="U318" s="278"/>
      <c r="V318" s="103"/>
      <c r="W318" s="84">
        <f>Y318+1</f>
        <v>37</v>
      </c>
      <c r="X318" s="84"/>
      <c r="Y318" s="78">
        <f>SUM(E304:E318)</f>
        <v>36</v>
      </c>
      <c r="Z318" s="72" t="str">
        <f t="shared" si="142"/>
        <v/>
      </c>
      <c r="AA318" s="72" t="str">
        <f t="shared" ref="AA318:AA330" si="143">IF(AND(C316&lt;&gt;"Field SPL",W315&lt;=144,Y316&gt;144),"ERROR","")</f>
        <v/>
      </c>
      <c r="AB318" s="72"/>
      <c r="AC318" s="72">
        <f t="shared" si="128"/>
        <v>1</v>
      </c>
      <c r="AD318" s="72">
        <f t="shared" si="129"/>
        <v>1</v>
      </c>
      <c r="AE318" s="109" t="str">
        <f t="shared" si="130"/>
        <v>0-0</v>
      </c>
      <c r="AF318" s="109" t="str">
        <f t="shared" si="131"/>
        <v>Y</v>
      </c>
      <c r="AG318" s="109" t="str">
        <f t="shared" si="132"/>
        <v>B</v>
      </c>
      <c r="AM318" s="109">
        <f t="shared" si="133"/>
        <v>0</v>
      </c>
      <c r="AN318" s="109">
        <f t="shared" si="134"/>
        <v>0</v>
      </c>
      <c r="AO318" s="109" t="str">
        <f t="shared" si="135"/>
        <v/>
      </c>
      <c r="AQ318" s="109" t="str">
        <f t="shared" si="136"/>
        <v/>
      </c>
      <c r="BA318" s="229">
        <f>MOD(SUM(E304:E319),12)</f>
        <v>0</v>
      </c>
    </row>
    <row r="319" spans="1:53" ht="15.75" thickBot="1" x14ac:dyDescent="0.3">
      <c r="A319" s="88"/>
      <c r="B319" s="66" t="s">
        <v>293</v>
      </c>
      <c r="C319" s="67"/>
      <c r="D319" s="102"/>
      <c r="E319" s="32"/>
      <c r="F319" s="32"/>
      <c r="G319" s="68" t="s">
        <v>277</v>
      </c>
      <c r="H319" s="69">
        <f t="shared" si="137"/>
        <v>0</v>
      </c>
      <c r="I319" s="70">
        <f t="shared" si="138"/>
        <v>0</v>
      </c>
      <c r="J319" s="73" t="str">
        <f t="shared" si="139"/>
        <v>--</v>
      </c>
      <c r="K319" s="32"/>
      <c r="L319" s="233"/>
      <c r="M319" s="277"/>
      <c r="N319" s="277"/>
      <c r="O319" s="277"/>
      <c r="P319" s="277"/>
      <c r="Q319" s="277"/>
      <c r="R319" s="277"/>
      <c r="S319" s="277"/>
      <c r="T319" s="277"/>
      <c r="U319" s="278"/>
      <c r="V319" s="103"/>
      <c r="W319" s="84">
        <f t="shared" ref="W319:W327" si="144">Y319+1</f>
        <v>37</v>
      </c>
      <c r="X319" s="84"/>
      <c r="Y319" s="78">
        <f>SUM(E304:E319)</f>
        <v>36</v>
      </c>
      <c r="Z319" s="72" t="str">
        <f t="shared" si="142"/>
        <v/>
      </c>
      <c r="AA319" s="72" t="str">
        <f t="shared" si="143"/>
        <v/>
      </c>
      <c r="AB319" s="72"/>
      <c r="AC319" s="72">
        <f t="shared" si="128"/>
        <v>1</v>
      </c>
      <c r="AD319" s="72">
        <f t="shared" si="129"/>
        <v>1</v>
      </c>
      <c r="AE319" s="109" t="str">
        <f t="shared" si="130"/>
        <v>0-0</v>
      </c>
      <c r="AF319" s="109" t="str">
        <f t="shared" si="131"/>
        <v>Y</v>
      </c>
      <c r="AG319" s="109" t="str">
        <f t="shared" si="132"/>
        <v>B</v>
      </c>
      <c r="AM319" s="109">
        <f t="shared" si="133"/>
        <v>0</v>
      </c>
      <c r="AN319" s="109">
        <f t="shared" si="134"/>
        <v>0</v>
      </c>
      <c r="AO319" s="109" t="str">
        <f t="shared" si="135"/>
        <v/>
      </c>
      <c r="AQ319" s="109" t="str">
        <f t="shared" si="136"/>
        <v/>
      </c>
      <c r="BA319" s="229">
        <f>MOD(SUM(E304:E320),12)</f>
        <v>0</v>
      </c>
    </row>
    <row r="320" spans="1:53" ht="15.75" thickBot="1" x14ac:dyDescent="0.3">
      <c r="A320" s="88"/>
      <c r="B320" s="66" t="s">
        <v>294</v>
      </c>
      <c r="C320" s="67"/>
      <c r="D320" s="102"/>
      <c r="E320" s="32"/>
      <c r="F320" s="32"/>
      <c r="G320" s="68" t="s">
        <v>277</v>
      </c>
      <c r="H320" s="69">
        <f t="shared" si="137"/>
        <v>0</v>
      </c>
      <c r="I320" s="70">
        <f t="shared" si="138"/>
        <v>0</v>
      </c>
      <c r="J320" s="73" t="str">
        <f t="shared" si="139"/>
        <v>--</v>
      </c>
      <c r="K320" s="32"/>
      <c r="L320" s="233"/>
      <c r="M320" s="277"/>
      <c r="N320" s="277"/>
      <c r="O320" s="277"/>
      <c r="P320" s="277"/>
      <c r="Q320" s="277"/>
      <c r="R320" s="277"/>
      <c r="S320" s="277"/>
      <c r="T320" s="277"/>
      <c r="U320" s="278"/>
      <c r="V320" s="103"/>
      <c r="W320" s="84">
        <f t="shared" si="144"/>
        <v>37</v>
      </c>
      <c r="X320" s="84"/>
      <c r="Y320" s="78">
        <f>SUM(E304:E320)</f>
        <v>36</v>
      </c>
      <c r="Z320" s="72" t="str">
        <f t="shared" si="142"/>
        <v/>
      </c>
      <c r="AA320" s="72" t="str">
        <f t="shared" si="143"/>
        <v/>
      </c>
      <c r="AB320" s="72"/>
      <c r="AC320" s="72">
        <f t="shared" si="128"/>
        <v>1</v>
      </c>
      <c r="AD320" s="72">
        <f t="shared" si="129"/>
        <v>1</v>
      </c>
      <c r="AE320" s="109" t="str">
        <f t="shared" si="130"/>
        <v>0-0</v>
      </c>
      <c r="AF320" s="109" t="str">
        <f t="shared" si="131"/>
        <v>Y</v>
      </c>
      <c r="AG320" s="109" t="str">
        <f t="shared" si="132"/>
        <v>B</v>
      </c>
      <c r="AM320" s="109">
        <f t="shared" si="133"/>
        <v>0</v>
      </c>
      <c r="AN320" s="109">
        <f t="shared" si="134"/>
        <v>0</v>
      </c>
      <c r="AO320" s="109" t="str">
        <f t="shared" si="135"/>
        <v/>
      </c>
      <c r="AQ320" s="109" t="str">
        <f t="shared" si="136"/>
        <v/>
      </c>
      <c r="BA320" s="229">
        <f>MOD(SUM(E304:E321),12)</f>
        <v>0</v>
      </c>
    </row>
    <row r="321" spans="1:53" ht="15.75" thickBot="1" x14ac:dyDescent="0.3">
      <c r="A321" s="88"/>
      <c r="B321" s="66" t="s">
        <v>295</v>
      </c>
      <c r="C321" s="67"/>
      <c r="D321" s="102"/>
      <c r="E321" s="32"/>
      <c r="F321" s="32"/>
      <c r="G321" s="68" t="s">
        <v>277</v>
      </c>
      <c r="H321" s="69">
        <f t="shared" si="137"/>
        <v>0</v>
      </c>
      <c r="I321" s="70">
        <f t="shared" si="138"/>
        <v>0</v>
      </c>
      <c r="J321" s="73" t="str">
        <f t="shared" si="139"/>
        <v>--</v>
      </c>
      <c r="K321" s="32"/>
      <c r="L321" s="233"/>
      <c r="M321" s="277"/>
      <c r="N321" s="277"/>
      <c r="O321" s="277"/>
      <c r="P321" s="277"/>
      <c r="Q321" s="277"/>
      <c r="R321" s="277"/>
      <c r="S321" s="277"/>
      <c r="T321" s="277"/>
      <c r="U321" s="278"/>
      <c r="V321" s="103"/>
      <c r="W321" s="84">
        <f t="shared" si="144"/>
        <v>37</v>
      </c>
      <c r="X321" s="84"/>
      <c r="Y321" s="78">
        <f>SUM(E304:E321)</f>
        <v>36</v>
      </c>
      <c r="Z321" s="72" t="str">
        <f t="shared" si="142"/>
        <v/>
      </c>
      <c r="AA321" s="72" t="str">
        <f t="shared" si="143"/>
        <v/>
      </c>
      <c r="AB321" s="72"/>
      <c r="AC321" s="72">
        <f t="shared" si="128"/>
        <v>1</v>
      </c>
      <c r="AD321" s="72">
        <f t="shared" si="129"/>
        <v>1</v>
      </c>
      <c r="AE321" s="109" t="str">
        <f t="shared" si="130"/>
        <v>0-0</v>
      </c>
      <c r="AF321" s="109" t="str">
        <f t="shared" si="131"/>
        <v>Y</v>
      </c>
      <c r="AG321" s="109" t="str">
        <f t="shared" si="132"/>
        <v>B</v>
      </c>
      <c r="AM321" s="109">
        <f t="shared" si="133"/>
        <v>0</v>
      </c>
      <c r="AN321" s="109">
        <f t="shared" si="134"/>
        <v>0</v>
      </c>
      <c r="AO321" s="109" t="str">
        <f t="shared" si="135"/>
        <v/>
      </c>
      <c r="AQ321" s="109" t="str">
        <f t="shared" si="136"/>
        <v/>
      </c>
      <c r="BA321" s="229">
        <f>MOD(SUM(E304:E322),12)</f>
        <v>0</v>
      </c>
    </row>
    <row r="322" spans="1:53" ht="15.75" thickBot="1" x14ac:dyDescent="0.3">
      <c r="A322" s="88"/>
      <c r="B322" s="66" t="s">
        <v>296</v>
      </c>
      <c r="C322" s="67"/>
      <c r="D322" s="102"/>
      <c r="E322" s="32"/>
      <c r="F322" s="32"/>
      <c r="G322" s="68" t="s">
        <v>277</v>
      </c>
      <c r="H322" s="69">
        <f t="shared" si="137"/>
        <v>0</v>
      </c>
      <c r="I322" s="70">
        <f t="shared" si="138"/>
        <v>0</v>
      </c>
      <c r="J322" s="73" t="str">
        <f t="shared" si="139"/>
        <v>--</v>
      </c>
      <c r="K322" s="32"/>
      <c r="L322" s="233"/>
      <c r="M322" s="277"/>
      <c r="N322" s="277"/>
      <c r="O322" s="277"/>
      <c r="P322" s="277"/>
      <c r="Q322" s="277"/>
      <c r="R322" s="277"/>
      <c r="S322" s="277"/>
      <c r="T322" s="277"/>
      <c r="U322" s="278"/>
      <c r="V322" s="103"/>
      <c r="W322" s="84">
        <f t="shared" si="144"/>
        <v>37</v>
      </c>
      <c r="X322" s="84"/>
      <c r="Y322" s="78">
        <f>SUM(E304:E322)</f>
        <v>36</v>
      </c>
      <c r="Z322" s="72" t="str">
        <f t="shared" si="142"/>
        <v/>
      </c>
      <c r="AA322" s="72" t="str">
        <f t="shared" si="143"/>
        <v/>
      </c>
      <c r="AB322" s="72"/>
      <c r="AC322" s="72">
        <f t="shared" si="128"/>
        <v>1</v>
      </c>
      <c r="AD322" s="72">
        <f t="shared" si="129"/>
        <v>1</v>
      </c>
      <c r="AE322" s="109" t="str">
        <f t="shared" si="130"/>
        <v>0-0</v>
      </c>
      <c r="AF322" s="109" t="str">
        <f t="shared" si="131"/>
        <v>Y</v>
      </c>
      <c r="AG322" s="109" t="str">
        <f t="shared" si="132"/>
        <v>B</v>
      </c>
      <c r="AM322" s="109">
        <f t="shared" si="133"/>
        <v>0</v>
      </c>
      <c r="AN322" s="109">
        <f t="shared" si="134"/>
        <v>0</v>
      </c>
      <c r="AO322" s="109" t="str">
        <f t="shared" si="135"/>
        <v/>
      </c>
      <c r="AQ322" s="109" t="str">
        <f t="shared" si="136"/>
        <v/>
      </c>
      <c r="BA322" s="229">
        <f>MOD(SUM(E304:E323),12)</f>
        <v>0</v>
      </c>
    </row>
    <row r="323" spans="1:53" ht="15.75" thickBot="1" x14ac:dyDescent="0.3">
      <c r="A323" s="88"/>
      <c r="B323" s="66" t="s">
        <v>297</v>
      </c>
      <c r="C323" s="67"/>
      <c r="D323" s="102"/>
      <c r="E323" s="32"/>
      <c r="F323" s="32"/>
      <c r="G323" s="68" t="s">
        <v>277</v>
      </c>
      <c r="H323" s="69">
        <f t="shared" si="137"/>
        <v>0</v>
      </c>
      <c r="I323" s="70">
        <f t="shared" si="138"/>
        <v>0</v>
      </c>
      <c r="J323" s="73" t="str">
        <f t="shared" si="139"/>
        <v>--</v>
      </c>
      <c r="K323" s="32"/>
      <c r="L323" s="233"/>
      <c r="M323" s="277"/>
      <c r="N323" s="277"/>
      <c r="O323" s="277"/>
      <c r="P323" s="277"/>
      <c r="Q323" s="277"/>
      <c r="R323" s="277"/>
      <c r="S323" s="277"/>
      <c r="T323" s="277"/>
      <c r="U323" s="278"/>
      <c r="V323" s="103"/>
      <c r="W323" s="84">
        <f t="shared" si="144"/>
        <v>37</v>
      </c>
      <c r="X323" s="84"/>
      <c r="Y323" s="78">
        <f>SUM(E304:E323)</f>
        <v>36</v>
      </c>
      <c r="Z323" s="72" t="str">
        <f t="shared" si="142"/>
        <v/>
      </c>
      <c r="AA323" s="72" t="str">
        <f t="shared" si="143"/>
        <v/>
      </c>
      <c r="AB323" s="72"/>
      <c r="AC323" s="72">
        <f t="shared" si="128"/>
        <v>1</v>
      </c>
      <c r="AD323" s="72">
        <f t="shared" si="129"/>
        <v>1</v>
      </c>
      <c r="AE323" s="109" t="str">
        <f t="shared" si="130"/>
        <v>0-0</v>
      </c>
      <c r="AF323" s="109" t="str">
        <f t="shared" si="131"/>
        <v>Y</v>
      </c>
      <c r="AG323" s="109" t="str">
        <f t="shared" si="132"/>
        <v>B</v>
      </c>
      <c r="AM323" s="109">
        <f t="shared" si="133"/>
        <v>0</v>
      </c>
      <c r="AN323" s="109">
        <f t="shared" si="134"/>
        <v>0</v>
      </c>
      <c r="AO323" s="109" t="str">
        <f t="shared" si="135"/>
        <v/>
      </c>
      <c r="AQ323" s="109" t="str">
        <f t="shared" si="136"/>
        <v/>
      </c>
      <c r="BA323" s="229">
        <f>MOD(SUM(E304:E324),12)</f>
        <v>0</v>
      </c>
    </row>
    <row r="324" spans="1:53" ht="15.75" thickBot="1" x14ac:dyDescent="0.3">
      <c r="A324" s="88"/>
      <c r="B324" s="66" t="s">
        <v>298</v>
      </c>
      <c r="C324" s="67"/>
      <c r="D324" s="102"/>
      <c r="E324" s="32"/>
      <c r="F324" s="32"/>
      <c r="G324" s="68" t="s">
        <v>277</v>
      </c>
      <c r="H324" s="69">
        <f t="shared" si="137"/>
        <v>0</v>
      </c>
      <c r="I324" s="70">
        <f t="shared" si="138"/>
        <v>0</v>
      </c>
      <c r="J324" s="73" t="str">
        <f t="shared" si="139"/>
        <v>--</v>
      </c>
      <c r="K324" s="32"/>
      <c r="L324" s="233"/>
      <c r="M324" s="277"/>
      <c r="N324" s="277"/>
      <c r="O324" s="277"/>
      <c r="P324" s="277"/>
      <c r="Q324" s="277"/>
      <c r="R324" s="277"/>
      <c r="S324" s="277"/>
      <c r="T324" s="277"/>
      <c r="U324" s="278"/>
      <c r="V324" s="103"/>
      <c r="W324" s="84">
        <f t="shared" si="144"/>
        <v>37</v>
      </c>
      <c r="X324" s="84"/>
      <c r="Y324" s="78">
        <f>SUM(E304:E324)</f>
        <v>36</v>
      </c>
      <c r="Z324" s="72" t="str">
        <f t="shared" si="142"/>
        <v/>
      </c>
      <c r="AA324" s="72" t="str">
        <f t="shared" si="143"/>
        <v/>
      </c>
      <c r="AB324" s="72"/>
      <c r="AC324" s="72">
        <f t="shared" si="128"/>
        <v>1</v>
      </c>
      <c r="AD324" s="72">
        <f t="shared" si="129"/>
        <v>1</v>
      </c>
      <c r="AE324" s="109" t="str">
        <f t="shared" si="130"/>
        <v>0-0</v>
      </c>
      <c r="AF324" s="109" t="str">
        <f t="shared" si="131"/>
        <v>Y</v>
      </c>
      <c r="AG324" s="109" t="str">
        <f t="shared" si="132"/>
        <v>B</v>
      </c>
      <c r="AM324" s="109">
        <f t="shared" si="133"/>
        <v>0</v>
      </c>
      <c r="AN324" s="109">
        <f t="shared" si="134"/>
        <v>0</v>
      </c>
      <c r="AO324" s="109" t="str">
        <f t="shared" si="135"/>
        <v/>
      </c>
      <c r="AQ324" s="109" t="str">
        <f t="shared" si="136"/>
        <v/>
      </c>
      <c r="BA324" s="229">
        <f>MOD(SUM(E304:E325),12)</f>
        <v>0</v>
      </c>
    </row>
    <row r="325" spans="1:53" ht="15.75" thickBot="1" x14ac:dyDescent="0.3">
      <c r="A325" s="88"/>
      <c r="B325" s="66" t="s">
        <v>299</v>
      </c>
      <c r="C325" s="67"/>
      <c r="D325" s="102"/>
      <c r="E325" s="32"/>
      <c r="F325" s="32"/>
      <c r="G325" s="68" t="s">
        <v>277</v>
      </c>
      <c r="H325" s="69">
        <f t="shared" si="137"/>
        <v>0</v>
      </c>
      <c r="I325" s="70">
        <f t="shared" si="138"/>
        <v>0</v>
      </c>
      <c r="J325" s="73" t="str">
        <f t="shared" si="139"/>
        <v>--</v>
      </c>
      <c r="K325" s="32"/>
      <c r="L325" s="233"/>
      <c r="M325" s="277"/>
      <c r="N325" s="277"/>
      <c r="O325" s="277"/>
      <c r="P325" s="277"/>
      <c r="Q325" s="277"/>
      <c r="R325" s="277"/>
      <c r="S325" s="277"/>
      <c r="T325" s="277"/>
      <c r="U325" s="278"/>
      <c r="V325" s="103"/>
      <c r="W325" s="84">
        <f t="shared" si="144"/>
        <v>37</v>
      </c>
      <c r="X325" s="84"/>
      <c r="Y325" s="78">
        <f>SUM(E304:E325)</f>
        <v>36</v>
      </c>
      <c r="Z325" s="72" t="str">
        <f t="shared" si="142"/>
        <v/>
      </c>
      <c r="AA325" s="72" t="str">
        <f t="shared" si="143"/>
        <v/>
      </c>
      <c r="AB325" s="72"/>
      <c r="AC325" s="72">
        <f t="shared" si="128"/>
        <v>1</v>
      </c>
      <c r="AD325" s="72">
        <f t="shared" si="129"/>
        <v>1</v>
      </c>
      <c r="AE325" s="109" t="str">
        <f t="shared" si="130"/>
        <v>0-0</v>
      </c>
      <c r="AF325" s="109" t="str">
        <f t="shared" si="131"/>
        <v>Y</v>
      </c>
      <c r="AG325" s="109" t="str">
        <f t="shared" si="132"/>
        <v>B</v>
      </c>
      <c r="AM325" s="109">
        <f t="shared" si="133"/>
        <v>0</v>
      </c>
      <c r="AN325" s="109">
        <f t="shared" si="134"/>
        <v>0</v>
      </c>
      <c r="AO325" s="109" t="str">
        <f t="shared" si="135"/>
        <v/>
      </c>
      <c r="AQ325" s="109" t="str">
        <f t="shared" si="136"/>
        <v/>
      </c>
      <c r="BA325" s="229">
        <f>MOD(SUM(E304:E326),12)</f>
        <v>0</v>
      </c>
    </row>
    <row r="326" spans="1:53" ht="15.75" thickBot="1" x14ac:dyDescent="0.3">
      <c r="A326" s="88"/>
      <c r="B326" s="66" t="s">
        <v>300</v>
      </c>
      <c r="C326" s="67"/>
      <c r="D326" s="102"/>
      <c r="E326" s="32"/>
      <c r="F326" s="32"/>
      <c r="G326" s="68" t="s">
        <v>277</v>
      </c>
      <c r="H326" s="69">
        <f t="shared" si="137"/>
        <v>0</v>
      </c>
      <c r="I326" s="70">
        <f t="shared" si="138"/>
        <v>0</v>
      </c>
      <c r="J326" s="73" t="str">
        <f t="shared" si="139"/>
        <v>--</v>
      </c>
      <c r="K326" s="32"/>
      <c r="L326" s="233"/>
      <c r="M326" s="277"/>
      <c r="N326" s="277"/>
      <c r="O326" s="277"/>
      <c r="P326" s="277"/>
      <c r="Q326" s="277"/>
      <c r="R326" s="277"/>
      <c r="S326" s="277"/>
      <c r="T326" s="277"/>
      <c r="U326" s="278"/>
      <c r="V326" s="103"/>
      <c r="W326" s="84">
        <f t="shared" si="144"/>
        <v>37</v>
      </c>
      <c r="X326" s="84"/>
      <c r="Y326" s="78">
        <f>SUM(E304:E326)</f>
        <v>36</v>
      </c>
      <c r="Z326" s="72" t="str">
        <f t="shared" si="142"/>
        <v/>
      </c>
      <c r="AA326" s="72" t="str">
        <f t="shared" si="143"/>
        <v/>
      </c>
      <c r="AB326" s="72"/>
      <c r="AC326" s="72">
        <f t="shared" si="128"/>
        <v>1</v>
      </c>
      <c r="AD326" s="72">
        <f t="shared" si="129"/>
        <v>1</v>
      </c>
      <c r="AE326" s="109" t="str">
        <f t="shared" si="130"/>
        <v>0-0</v>
      </c>
      <c r="AF326" s="109" t="str">
        <f t="shared" si="131"/>
        <v>Y</v>
      </c>
      <c r="AG326" s="109" t="str">
        <f t="shared" si="132"/>
        <v>B</v>
      </c>
      <c r="AM326" s="109">
        <f t="shared" si="133"/>
        <v>0</v>
      </c>
      <c r="AN326" s="109">
        <f t="shared" si="134"/>
        <v>0</v>
      </c>
      <c r="AO326" s="109" t="str">
        <f t="shared" si="135"/>
        <v/>
      </c>
      <c r="AQ326" s="109" t="str">
        <f t="shared" si="136"/>
        <v/>
      </c>
      <c r="BA326" s="229">
        <f>MOD(SUM(E304:E327),12)</f>
        <v>0</v>
      </c>
    </row>
    <row r="327" spans="1:53" ht="15.75" thickBot="1" x14ac:dyDescent="0.3">
      <c r="A327" s="88"/>
      <c r="B327" s="66" t="s">
        <v>301</v>
      </c>
      <c r="C327" s="67"/>
      <c r="D327" s="102"/>
      <c r="E327" s="32"/>
      <c r="F327" s="32"/>
      <c r="G327" s="68" t="s">
        <v>277</v>
      </c>
      <c r="H327" s="69">
        <f t="shared" si="137"/>
        <v>0</v>
      </c>
      <c r="I327" s="70">
        <f t="shared" si="138"/>
        <v>0</v>
      </c>
      <c r="J327" s="73" t="str">
        <f t="shared" si="139"/>
        <v>--</v>
      </c>
      <c r="K327" s="32"/>
      <c r="L327" s="233"/>
      <c r="M327" s="277"/>
      <c r="N327" s="277"/>
      <c r="O327" s="277"/>
      <c r="P327" s="277"/>
      <c r="Q327" s="277"/>
      <c r="R327" s="277"/>
      <c r="S327" s="277"/>
      <c r="T327" s="277"/>
      <c r="U327" s="278"/>
      <c r="V327" s="103"/>
      <c r="W327" s="84">
        <f t="shared" si="144"/>
        <v>37</v>
      </c>
      <c r="X327" s="84"/>
      <c r="Y327" s="78">
        <f>SUM(E304:E327)</f>
        <v>36</v>
      </c>
      <c r="Z327" s="72" t="str">
        <f t="shared" si="142"/>
        <v/>
      </c>
      <c r="AA327" s="72" t="str">
        <f t="shared" si="143"/>
        <v/>
      </c>
      <c r="AB327" s="72"/>
      <c r="AC327" s="72">
        <f t="shared" si="128"/>
        <v>1</v>
      </c>
      <c r="AD327" s="72">
        <f t="shared" si="129"/>
        <v>1</v>
      </c>
      <c r="AE327" s="109" t="str">
        <f t="shared" si="130"/>
        <v>0-0</v>
      </c>
      <c r="AF327" s="109" t="str">
        <f t="shared" si="131"/>
        <v>Y</v>
      </c>
      <c r="AG327" s="109" t="str">
        <f t="shared" si="132"/>
        <v>B</v>
      </c>
      <c r="AM327" s="109">
        <f t="shared" si="133"/>
        <v>0</v>
      </c>
      <c r="AN327" s="109">
        <f t="shared" si="134"/>
        <v>0</v>
      </c>
      <c r="AO327" s="109" t="str">
        <f t="shared" si="135"/>
        <v/>
      </c>
      <c r="AQ327" s="109" t="str">
        <f t="shared" si="136"/>
        <v/>
      </c>
      <c r="BA327" s="229">
        <f>MOD(SUM(E304:E328),12)</f>
        <v>0</v>
      </c>
    </row>
    <row r="328" spans="1:53" ht="15.75" thickBot="1" x14ac:dyDescent="0.3">
      <c r="A328" s="88"/>
      <c r="B328" s="66" t="s">
        <v>302</v>
      </c>
      <c r="C328" s="67"/>
      <c r="D328" s="102"/>
      <c r="E328" s="32"/>
      <c r="F328" s="32"/>
      <c r="G328" s="68" t="s">
        <v>277</v>
      </c>
      <c r="H328" s="69">
        <f t="shared" si="137"/>
        <v>0</v>
      </c>
      <c r="I328" s="70">
        <f t="shared" si="138"/>
        <v>0</v>
      </c>
      <c r="J328" s="73" t="str">
        <f t="shared" si="139"/>
        <v>--</v>
      </c>
      <c r="K328" s="32"/>
      <c r="L328" s="234"/>
      <c r="M328" s="277"/>
      <c r="N328" s="277"/>
      <c r="O328" s="277"/>
      <c r="P328" s="277"/>
      <c r="Q328" s="277"/>
      <c r="R328" s="277"/>
      <c r="S328" s="277"/>
      <c r="T328" s="277"/>
      <c r="U328" s="278"/>
      <c r="V328" s="103"/>
      <c r="W328" s="72"/>
      <c r="X328" s="72"/>
      <c r="Y328" s="78">
        <f>SUM(E304:E328)</f>
        <v>36</v>
      </c>
      <c r="Z328" s="72" t="str">
        <f t="shared" si="142"/>
        <v/>
      </c>
      <c r="AA328" s="72" t="str">
        <f t="shared" si="143"/>
        <v/>
      </c>
      <c r="AB328" s="72"/>
      <c r="AC328" s="72">
        <f t="shared" si="128"/>
        <v>1</v>
      </c>
      <c r="AD328" s="72">
        <f t="shared" si="129"/>
        <v>1</v>
      </c>
      <c r="AE328" s="109" t="str">
        <f t="shared" si="130"/>
        <v>0-0</v>
      </c>
      <c r="AF328" s="109" t="str">
        <f t="shared" si="131"/>
        <v>Y</v>
      </c>
      <c r="AG328" s="109" t="str">
        <f t="shared" si="132"/>
        <v>B</v>
      </c>
      <c r="AM328" s="109">
        <f t="shared" si="133"/>
        <v>0</v>
      </c>
      <c r="AN328" s="109">
        <f t="shared" si="134"/>
        <v>0</v>
      </c>
      <c r="AO328" s="109" t="str">
        <f t="shared" si="135"/>
        <v/>
      </c>
      <c r="AQ328" s="109" t="str">
        <f t="shared" si="136"/>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43"/>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43"/>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754</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45">IF(B345&lt;&gt;"FST",1,0)</f>
        <v>1</v>
      </c>
      <c r="AD345" s="72">
        <f t="shared" ref="AD345:AD369" si="146">IF(C345&lt;&gt;"FST",1,0)</f>
        <v>0</v>
      </c>
      <c r="AE345" s="109" t="str">
        <f t="shared" ref="AE345:AE369" si="147">CONCATENATE(H345,"-",I345)</f>
        <v>751-756</v>
      </c>
      <c r="AF345" s="109" t="str">
        <f t="shared" ref="AF345:AF369" si="148">IF(C345="Field SPL","N","Y")</f>
        <v>Y</v>
      </c>
      <c r="AG345" s="109" t="str">
        <f t="shared" ref="AG345:AG369" si="149">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50">VALUE(IF(C345="FST","0",IF(C345="REV T","1",IF(C345="DBL REV",".5","0"))))</f>
        <v>0</v>
      </c>
      <c r="AN345" s="109">
        <f t="shared" ref="AN345:AN369" si="151">VALUE(IF(C345="FST","0",IF(C345="REV T","0",IF(C345="DBL REV",".5","0"))))</f>
        <v>0</v>
      </c>
      <c r="AO345" s="109" t="str">
        <f t="shared" ref="AO345:AO369" si="152">IF(C345="TPL REV","Y","")</f>
        <v/>
      </c>
      <c r="AQ345" s="109" t="str">
        <f t="shared" ref="AQ345:AQ369" si="153">IF(C345="QD REV","Y","")</f>
        <v/>
      </c>
      <c r="BA345" s="229">
        <f>MOD(E345,12)</f>
        <v>6</v>
      </c>
    </row>
    <row r="346" spans="1:53" ht="15.75" thickBot="1" x14ac:dyDescent="0.3">
      <c r="A346" s="88"/>
      <c r="B346" s="66" t="s">
        <v>279</v>
      </c>
      <c r="C346" s="67" t="s">
        <v>484</v>
      </c>
      <c r="D346" s="102" t="s">
        <v>755</v>
      </c>
      <c r="E346" s="32">
        <v>6</v>
      </c>
      <c r="F346" s="32" t="s">
        <v>483</v>
      </c>
      <c r="G346" s="68" t="s">
        <v>277</v>
      </c>
      <c r="H346" s="69">
        <f t="shared" ref="H346:H369" si="154">IF(E346=0,0,I346-(E346-1))</f>
        <v>745</v>
      </c>
      <c r="I346" s="70">
        <f t="shared" ref="I346:I369" si="155">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45"/>
        <v>1</v>
      </c>
      <c r="AD346" s="72">
        <f t="shared" si="146"/>
        <v>0</v>
      </c>
      <c r="AE346" s="109" t="str">
        <f t="shared" si="147"/>
        <v>745-750</v>
      </c>
      <c r="AF346" s="109" t="str">
        <f t="shared" si="148"/>
        <v>Y</v>
      </c>
      <c r="AG346" s="109" t="str">
        <f t="shared" si="149"/>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50"/>
        <v>0</v>
      </c>
      <c r="AN346" s="109">
        <f t="shared" si="151"/>
        <v>0</v>
      </c>
      <c r="AO346" s="109" t="str">
        <f t="shared" si="152"/>
        <v/>
      </c>
      <c r="AQ346" s="109" t="str">
        <f t="shared" si="153"/>
        <v/>
      </c>
      <c r="BA346" s="229">
        <f>MOD(SUM(E345:E346),12)</f>
        <v>0</v>
      </c>
    </row>
    <row r="347" spans="1:53" ht="15.75" thickBot="1" x14ac:dyDescent="0.3">
      <c r="A347" s="88"/>
      <c r="B347" s="74" t="s">
        <v>280</v>
      </c>
      <c r="C347" s="67"/>
      <c r="D347" s="102"/>
      <c r="E347" s="32"/>
      <c r="F347" s="32"/>
      <c r="G347" s="75" t="s">
        <v>277</v>
      </c>
      <c r="H347" s="69">
        <f t="shared" si="154"/>
        <v>0</v>
      </c>
      <c r="I347" s="70">
        <f t="shared" si="155"/>
        <v>0</v>
      </c>
      <c r="J347" s="73" t="str">
        <f t="shared" ref="J347:J369" si="156">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45"/>
        <v>1</v>
      </c>
      <c r="AD347" s="72">
        <f t="shared" si="146"/>
        <v>1</v>
      </c>
      <c r="AE347" s="109" t="str">
        <f t="shared" si="147"/>
        <v>0-0</v>
      </c>
      <c r="AF347" s="109" t="str">
        <f t="shared" si="148"/>
        <v>Y</v>
      </c>
      <c r="AG347" s="109" t="str">
        <f t="shared" si="149"/>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50"/>
        <v>0</v>
      </c>
      <c r="AN347" s="109">
        <f t="shared" si="151"/>
        <v>0</v>
      </c>
      <c r="AO347" s="109" t="str">
        <f t="shared" si="152"/>
        <v/>
      </c>
      <c r="AQ347" s="109" t="str">
        <f t="shared" si="153"/>
        <v/>
      </c>
      <c r="BA347" s="229">
        <f>MOD(SUM(E345:E348),12)</f>
        <v>0</v>
      </c>
    </row>
    <row r="348" spans="1:53" ht="15.75" thickBot="1" x14ac:dyDescent="0.3">
      <c r="A348" s="88"/>
      <c r="B348" s="66" t="s">
        <v>281</v>
      </c>
      <c r="C348" s="67"/>
      <c r="D348" s="102"/>
      <c r="E348" s="32"/>
      <c r="F348" s="32"/>
      <c r="G348" s="68" t="s">
        <v>277</v>
      </c>
      <c r="H348" s="69">
        <f t="shared" si="154"/>
        <v>0</v>
      </c>
      <c r="I348" s="70">
        <f t="shared" si="155"/>
        <v>0</v>
      </c>
      <c r="J348" s="73" t="str">
        <f t="shared" si="156"/>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45"/>
        <v>1</v>
      </c>
      <c r="AD348" s="72">
        <f t="shared" si="146"/>
        <v>1</v>
      </c>
      <c r="AE348" s="109" t="str">
        <f t="shared" si="147"/>
        <v>0-0</v>
      </c>
      <c r="AF348" s="109" t="str">
        <f t="shared" si="148"/>
        <v>Y</v>
      </c>
      <c r="AG348" s="109" t="str">
        <f t="shared" si="149"/>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50"/>
        <v>0</v>
      </c>
      <c r="AN348" s="109">
        <f t="shared" si="151"/>
        <v>0</v>
      </c>
      <c r="AO348" s="109" t="str">
        <f t="shared" si="152"/>
        <v/>
      </c>
      <c r="AQ348" s="109" t="str">
        <f t="shared" si="153"/>
        <v/>
      </c>
      <c r="BA348" s="229">
        <f>MOD(SUM(E345:E349),12)</f>
        <v>0</v>
      </c>
    </row>
    <row r="349" spans="1:53" ht="15.75" thickBot="1" x14ac:dyDescent="0.3">
      <c r="A349" s="88"/>
      <c r="B349" s="66" t="s">
        <v>282</v>
      </c>
      <c r="C349" s="67"/>
      <c r="D349" s="102"/>
      <c r="E349" s="32"/>
      <c r="F349" s="32"/>
      <c r="G349" s="68" t="s">
        <v>277</v>
      </c>
      <c r="H349" s="69">
        <f t="shared" si="154"/>
        <v>0</v>
      </c>
      <c r="I349" s="70">
        <f t="shared" si="155"/>
        <v>0</v>
      </c>
      <c r="J349" s="73" t="str">
        <f t="shared" si="156"/>
        <v>--</v>
      </c>
      <c r="K349" s="32"/>
      <c r="L349" s="233"/>
      <c r="M349" s="277"/>
      <c r="N349" s="277"/>
      <c r="O349" s="277"/>
      <c r="P349" s="277"/>
      <c r="Q349" s="277"/>
      <c r="R349" s="277"/>
      <c r="S349" s="277"/>
      <c r="T349" s="277"/>
      <c r="U349" s="278"/>
      <c r="V349" s="103"/>
      <c r="W349" s="72"/>
      <c r="X349" s="72"/>
      <c r="Y349" s="72"/>
      <c r="Z349" s="45">
        <v>13</v>
      </c>
      <c r="AA349" s="77">
        <f t="shared" ref="AA349:AA354" si="157">AB348+1</f>
        <v>145</v>
      </c>
      <c r="AB349" s="77">
        <f t="shared" ref="AB349:AB354" si="158">AB348+12</f>
        <v>156</v>
      </c>
      <c r="AC349" s="72">
        <f t="shared" si="145"/>
        <v>1</v>
      </c>
      <c r="AD349" s="72">
        <f t="shared" si="146"/>
        <v>1</v>
      </c>
      <c r="AE349" s="109" t="str">
        <f t="shared" si="147"/>
        <v>0-0</v>
      </c>
      <c r="AF349" s="109" t="str">
        <f t="shared" si="148"/>
        <v>Y</v>
      </c>
      <c r="AG349" s="109" t="str">
        <f t="shared" si="149"/>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50"/>
        <v>0</v>
      </c>
      <c r="AN349" s="109">
        <f t="shared" si="151"/>
        <v>0</v>
      </c>
      <c r="AO349" s="109" t="str">
        <f t="shared" si="152"/>
        <v/>
      </c>
      <c r="AQ349" s="109" t="str">
        <f t="shared" si="153"/>
        <v/>
      </c>
      <c r="BA349" s="229">
        <f>MOD(SUM(E345:E350),12)</f>
        <v>0</v>
      </c>
    </row>
    <row r="350" spans="1:53" ht="15.75" thickBot="1" x14ac:dyDescent="0.3">
      <c r="A350" s="88"/>
      <c r="B350" s="66" t="s">
        <v>283</v>
      </c>
      <c r="C350" s="67"/>
      <c r="D350" s="102"/>
      <c r="E350" s="32"/>
      <c r="F350" s="32"/>
      <c r="G350" s="68" t="s">
        <v>277</v>
      </c>
      <c r="H350" s="69">
        <f t="shared" si="154"/>
        <v>0</v>
      </c>
      <c r="I350" s="70">
        <f t="shared" si="155"/>
        <v>0</v>
      </c>
      <c r="J350" s="73" t="str">
        <f t="shared" si="156"/>
        <v>--</v>
      </c>
      <c r="K350" s="32"/>
      <c r="L350" s="233"/>
      <c r="M350" s="277"/>
      <c r="N350" s="277"/>
      <c r="O350" s="277"/>
      <c r="P350" s="277"/>
      <c r="Q350" s="277"/>
      <c r="R350" s="277"/>
      <c r="S350" s="277"/>
      <c r="T350" s="277"/>
      <c r="U350" s="278"/>
      <c r="V350" s="103"/>
      <c r="W350" s="72"/>
      <c r="X350" s="72"/>
      <c r="Y350" s="72"/>
      <c r="Z350" s="45">
        <v>14</v>
      </c>
      <c r="AA350" s="77">
        <f t="shared" si="157"/>
        <v>157</v>
      </c>
      <c r="AB350" s="77">
        <f t="shared" si="158"/>
        <v>168</v>
      </c>
      <c r="AC350" s="72">
        <f t="shared" si="145"/>
        <v>1</v>
      </c>
      <c r="AD350" s="72">
        <f t="shared" si="146"/>
        <v>1</v>
      </c>
      <c r="AE350" s="109" t="str">
        <f t="shared" si="147"/>
        <v>0-0</v>
      </c>
      <c r="AF350" s="109" t="str">
        <f t="shared" si="148"/>
        <v>Y</v>
      </c>
      <c r="AG350" s="109" t="str">
        <f t="shared" si="149"/>
        <v>B</v>
      </c>
      <c r="AM350" s="109">
        <f t="shared" si="150"/>
        <v>0</v>
      </c>
      <c r="AN350" s="109">
        <f t="shared" si="151"/>
        <v>0</v>
      </c>
      <c r="AO350" s="109" t="str">
        <f t="shared" si="152"/>
        <v/>
      </c>
      <c r="AQ350" s="109" t="str">
        <f t="shared" si="153"/>
        <v/>
      </c>
      <c r="BA350" s="229">
        <f>MOD(SUM(E345:E351),12)</f>
        <v>0</v>
      </c>
    </row>
    <row r="351" spans="1:53" ht="15.75" thickBot="1" x14ac:dyDescent="0.3">
      <c r="A351" s="88"/>
      <c r="B351" s="66" t="s">
        <v>284</v>
      </c>
      <c r="C351" s="67"/>
      <c r="D351" s="102"/>
      <c r="E351" s="32"/>
      <c r="F351" s="32"/>
      <c r="G351" s="68" t="s">
        <v>277</v>
      </c>
      <c r="H351" s="69">
        <f t="shared" si="154"/>
        <v>0</v>
      </c>
      <c r="I351" s="70">
        <f t="shared" si="155"/>
        <v>0</v>
      </c>
      <c r="J351" s="73" t="str">
        <f t="shared" si="156"/>
        <v>--</v>
      </c>
      <c r="K351" s="32"/>
      <c r="L351" s="233"/>
      <c r="M351" s="277"/>
      <c r="N351" s="277"/>
      <c r="O351" s="277"/>
      <c r="P351" s="277"/>
      <c r="Q351" s="277"/>
      <c r="R351" s="277"/>
      <c r="S351" s="277"/>
      <c r="T351" s="277"/>
      <c r="U351" s="278"/>
      <c r="V351" s="103"/>
      <c r="W351" s="72"/>
      <c r="X351" s="72"/>
      <c r="Y351" s="72"/>
      <c r="Z351" s="45">
        <v>15</v>
      </c>
      <c r="AA351" s="77">
        <f t="shared" si="157"/>
        <v>169</v>
      </c>
      <c r="AB351" s="77">
        <f t="shared" si="158"/>
        <v>180</v>
      </c>
      <c r="AC351" s="72">
        <f t="shared" si="145"/>
        <v>1</v>
      </c>
      <c r="AD351" s="72">
        <f t="shared" si="146"/>
        <v>1</v>
      </c>
      <c r="AE351" s="109" t="str">
        <f t="shared" si="147"/>
        <v>0-0</v>
      </c>
      <c r="AF351" s="109" t="str">
        <f t="shared" si="148"/>
        <v>Y</v>
      </c>
      <c r="AG351" s="109" t="str">
        <f t="shared" si="149"/>
        <v>B</v>
      </c>
      <c r="AM351" s="109">
        <f t="shared" si="150"/>
        <v>0</v>
      </c>
      <c r="AN351" s="109">
        <f t="shared" si="151"/>
        <v>0</v>
      </c>
      <c r="AO351" s="109" t="str">
        <f t="shared" si="152"/>
        <v/>
      </c>
      <c r="AQ351" s="109" t="str">
        <f t="shared" si="153"/>
        <v/>
      </c>
      <c r="BA351" s="229">
        <f>MOD(SUM(E345:E352),12)</f>
        <v>0</v>
      </c>
    </row>
    <row r="352" spans="1:53" ht="15.75" thickBot="1" x14ac:dyDescent="0.3">
      <c r="A352" s="88"/>
      <c r="B352" s="66" t="s">
        <v>285</v>
      </c>
      <c r="C352" s="67"/>
      <c r="D352" s="102"/>
      <c r="E352" s="32"/>
      <c r="F352" s="32"/>
      <c r="G352" s="68" t="s">
        <v>277</v>
      </c>
      <c r="H352" s="69">
        <f t="shared" si="154"/>
        <v>0</v>
      </c>
      <c r="I352" s="70">
        <f t="shared" si="155"/>
        <v>0</v>
      </c>
      <c r="J352" s="73" t="str">
        <f t="shared" si="156"/>
        <v>--</v>
      </c>
      <c r="K352" s="32"/>
      <c r="L352" s="233"/>
      <c r="M352" s="277"/>
      <c r="N352" s="277"/>
      <c r="O352" s="277"/>
      <c r="P352" s="277"/>
      <c r="Q352" s="277"/>
      <c r="R352" s="277"/>
      <c r="S352" s="277"/>
      <c r="T352" s="277"/>
      <c r="U352" s="278"/>
      <c r="V352" s="103"/>
      <c r="W352" s="72"/>
      <c r="X352" s="72"/>
      <c r="Y352" s="72"/>
      <c r="Z352" s="45">
        <f>Z351+1</f>
        <v>16</v>
      </c>
      <c r="AA352" s="77">
        <f t="shared" si="157"/>
        <v>181</v>
      </c>
      <c r="AB352" s="77">
        <f t="shared" si="158"/>
        <v>192</v>
      </c>
      <c r="AC352" s="72">
        <f t="shared" si="145"/>
        <v>1</v>
      </c>
      <c r="AD352" s="72">
        <f t="shared" si="146"/>
        <v>1</v>
      </c>
      <c r="AE352" s="109" t="str">
        <f t="shared" si="147"/>
        <v>0-0</v>
      </c>
      <c r="AF352" s="109" t="str">
        <f t="shared" si="148"/>
        <v>Y</v>
      </c>
      <c r="AG352" s="109" t="str">
        <f t="shared" si="149"/>
        <v>B</v>
      </c>
      <c r="AM352" s="109">
        <f t="shared" si="150"/>
        <v>0</v>
      </c>
      <c r="AN352" s="109">
        <f t="shared" si="151"/>
        <v>0</v>
      </c>
      <c r="AO352" s="109" t="str">
        <f t="shared" si="152"/>
        <v/>
      </c>
      <c r="AQ352" s="109" t="str">
        <f t="shared" si="153"/>
        <v/>
      </c>
      <c r="BA352" s="229">
        <f>MOD(SUM(E345:E353),12)</f>
        <v>0</v>
      </c>
    </row>
    <row r="353" spans="1:53" ht="15.75" thickBot="1" x14ac:dyDescent="0.3">
      <c r="A353" s="88"/>
      <c r="B353" s="66" t="s">
        <v>286</v>
      </c>
      <c r="C353" s="67"/>
      <c r="D353" s="102"/>
      <c r="E353" s="32"/>
      <c r="F353" s="32"/>
      <c r="G353" s="68" t="s">
        <v>277</v>
      </c>
      <c r="H353" s="69">
        <f t="shared" si="154"/>
        <v>0</v>
      </c>
      <c r="I353" s="70">
        <f t="shared" si="155"/>
        <v>0</v>
      </c>
      <c r="J353" s="73" t="str">
        <f t="shared" si="156"/>
        <v>--</v>
      </c>
      <c r="K353" s="32"/>
      <c r="L353" s="233"/>
      <c r="M353" s="277"/>
      <c r="N353" s="277"/>
      <c r="O353" s="277"/>
      <c r="P353" s="277"/>
      <c r="Q353" s="277"/>
      <c r="R353" s="277"/>
      <c r="S353" s="277"/>
      <c r="T353" s="277"/>
      <c r="U353" s="278"/>
      <c r="V353" s="103"/>
      <c r="W353" s="72"/>
      <c r="X353" s="72"/>
      <c r="Y353" s="72"/>
      <c r="Z353" s="45">
        <f>Z352+1</f>
        <v>17</v>
      </c>
      <c r="AA353" s="77">
        <f t="shared" si="157"/>
        <v>193</v>
      </c>
      <c r="AB353" s="77">
        <f t="shared" si="158"/>
        <v>204</v>
      </c>
      <c r="AC353" s="72">
        <f t="shared" si="145"/>
        <v>1</v>
      </c>
      <c r="AD353" s="72">
        <f t="shared" si="146"/>
        <v>1</v>
      </c>
      <c r="AE353" s="109" t="str">
        <f t="shared" si="147"/>
        <v>0-0</v>
      </c>
      <c r="AF353" s="109" t="str">
        <f t="shared" si="148"/>
        <v>Y</v>
      </c>
      <c r="AG353" s="109" t="str">
        <f t="shared" si="149"/>
        <v>B</v>
      </c>
      <c r="AM353" s="109">
        <f t="shared" si="150"/>
        <v>0</v>
      </c>
      <c r="AN353" s="109">
        <f t="shared" si="151"/>
        <v>0</v>
      </c>
      <c r="AO353" s="109" t="str">
        <f t="shared" si="152"/>
        <v/>
      </c>
      <c r="AQ353" s="109" t="str">
        <f t="shared" si="153"/>
        <v/>
      </c>
      <c r="BA353" s="229">
        <f>MOD(SUM(E345:E354),12)</f>
        <v>0</v>
      </c>
    </row>
    <row r="354" spans="1:53" ht="15.75" thickBot="1" x14ac:dyDescent="0.3">
      <c r="A354" s="88"/>
      <c r="B354" s="66" t="s">
        <v>287</v>
      </c>
      <c r="C354" s="67"/>
      <c r="D354" s="102"/>
      <c r="E354" s="32"/>
      <c r="F354" s="32"/>
      <c r="G354" s="68" t="s">
        <v>277</v>
      </c>
      <c r="H354" s="69">
        <f t="shared" si="154"/>
        <v>0</v>
      </c>
      <c r="I354" s="70">
        <f t="shared" si="155"/>
        <v>0</v>
      </c>
      <c r="J354" s="73" t="str">
        <f t="shared" si="156"/>
        <v>--</v>
      </c>
      <c r="K354" s="32"/>
      <c r="L354" s="233"/>
      <c r="M354" s="277"/>
      <c r="N354" s="277"/>
      <c r="O354" s="277"/>
      <c r="P354" s="277"/>
      <c r="Q354" s="277"/>
      <c r="R354" s="277"/>
      <c r="S354" s="277"/>
      <c r="T354" s="277"/>
      <c r="U354" s="278"/>
      <c r="V354" s="103"/>
      <c r="W354" s="72"/>
      <c r="X354" s="72"/>
      <c r="Y354" s="72"/>
      <c r="Z354" s="45">
        <f>Z353+1</f>
        <v>18</v>
      </c>
      <c r="AA354" s="77">
        <f t="shared" si="157"/>
        <v>205</v>
      </c>
      <c r="AB354" s="77">
        <f t="shared" si="158"/>
        <v>216</v>
      </c>
      <c r="AC354" s="72">
        <f t="shared" si="145"/>
        <v>1</v>
      </c>
      <c r="AD354" s="72">
        <f t="shared" si="146"/>
        <v>1</v>
      </c>
      <c r="AE354" s="109" t="str">
        <f t="shared" si="147"/>
        <v>0-0</v>
      </c>
      <c r="AF354" s="109" t="str">
        <f t="shared" si="148"/>
        <v>Y</v>
      </c>
      <c r="AG354" s="109" t="str">
        <f t="shared" si="149"/>
        <v>B</v>
      </c>
      <c r="AM354" s="109">
        <f t="shared" si="150"/>
        <v>0</v>
      </c>
      <c r="AN354" s="109">
        <f t="shared" si="151"/>
        <v>0</v>
      </c>
      <c r="AO354" s="109" t="str">
        <f t="shared" si="152"/>
        <v/>
      </c>
      <c r="AQ354" s="109" t="str">
        <f t="shared" si="153"/>
        <v/>
      </c>
      <c r="BA354" s="229">
        <f>MOD(SUM(E345:E355),12)</f>
        <v>0</v>
      </c>
    </row>
    <row r="355" spans="1:53" ht="15.75" thickBot="1" x14ac:dyDescent="0.3">
      <c r="A355" s="88"/>
      <c r="B355" s="66" t="s">
        <v>288</v>
      </c>
      <c r="C355" s="67"/>
      <c r="D355" s="102"/>
      <c r="E355" s="32"/>
      <c r="F355" s="32"/>
      <c r="G355" s="68" t="s">
        <v>277</v>
      </c>
      <c r="H355" s="69">
        <f t="shared" si="154"/>
        <v>0</v>
      </c>
      <c r="I355" s="70">
        <f t="shared" si="155"/>
        <v>0</v>
      </c>
      <c r="J355" s="73" t="str">
        <f t="shared" si="156"/>
        <v>--</v>
      </c>
      <c r="K355" s="32"/>
      <c r="L355" s="233"/>
      <c r="M355" s="277"/>
      <c r="N355" s="277"/>
      <c r="O355" s="277"/>
      <c r="P355" s="277"/>
      <c r="Q355" s="277"/>
      <c r="R355" s="277"/>
      <c r="S355" s="277"/>
      <c r="T355" s="277"/>
      <c r="U355" s="278"/>
      <c r="V355" s="103"/>
      <c r="W355" s="84"/>
      <c r="X355" s="84"/>
      <c r="Y355" s="72"/>
      <c r="Z355" s="72"/>
      <c r="AA355" s="72"/>
      <c r="AB355" s="72"/>
      <c r="AC355" s="72">
        <f t="shared" si="145"/>
        <v>1</v>
      </c>
      <c r="AD355" s="72">
        <f t="shared" si="146"/>
        <v>1</v>
      </c>
      <c r="AE355" s="109" t="str">
        <f t="shared" si="147"/>
        <v>0-0</v>
      </c>
      <c r="AF355" s="109" t="str">
        <f t="shared" si="148"/>
        <v>Y</v>
      </c>
      <c r="AG355" s="109" t="str">
        <f t="shared" si="149"/>
        <v>B</v>
      </c>
      <c r="AM355" s="109">
        <f t="shared" si="150"/>
        <v>0</v>
      </c>
      <c r="AN355" s="109">
        <f t="shared" si="151"/>
        <v>0</v>
      </c>
      <c r="AO355" s="109" t="str">
        <f t="shared" si="152"/>
        <v/>
      </c>
      <c r="AQ355" s="109" t="str">
        <f t="shared" si="153"/>
        <v/>
      </c>
      <c r="BA355" s="229">
        <f>MOD(SUM(E345:E356),12)</f>
        <v>0</v>
      </c>
    </row>
    <row r="356" spans="1:53" ht="15.75" thickBot="1" x14ac:dyDescent="0.3">
      <c r="A356" s="88"/>
      <c r="B356" s="66" t="s">
        <v>289</v>
      </c>
      <c r="C356" s="67"/>
      <c r="D356" s="102"/>
      <c r="E356" s="32"/>
      <c r="F356" s="32"/>
      <c r="G356" s="68" t="s">
        <v>277</v>
      </c>
      <c r="H356" s="69">
        <f t="shared" si="154"/>
        <v>0</v>
      </c>
      <c r="I356" s="70">
        <f t="shared" si="155"/>
        <v>0</v>
      </c>
      <c r="J356" s="73" t="str">
        <f t="shared" si="156"/>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45"/>
        <v>1</v>
      </c>
      <c r="AD356" s="72">
        <f t="shared" si="146"/>
        <v>1</v>
      </c>
      <c r="AE356" s="109" t="str">
        <f t="shared" si="147"/>
        <v>0-0</v>
      </c>
      <c r="AF356" s="109" t="str">
        <f t="shared" si="148"/>
        <v>Y</v>
      </c>
      <c r="AG356" s="109" t="str">
        <f t="shared" si="149"/>
        <v>B</v>
      </c>
      <c r="AM356" s="109">
        <f t="shared" si="150"/>
        <v>0</v>
      </c>
      <c r="AN356" s="109">
        <f t="shared" si="151"/>
        <v>0</v>
      </c>
      <c r="AO356" s="109" t="str">
        <f t="shared" si="152"/>
        <v/>
      </c>
      <c r="AQ356" s="109" t="str">
        <f t="shared" si="153"/>
        <v/>
      </c>
      <c r="BA356" s="229">
        <f>MOD(SUM(E345:E357),12)</f>
        <v>0</v>
      </c>
    </row>
    <row r="357" spans="1:53" ht="15.75" thickBot="1" x14ac:dyDescent="0.3">
      <c r="A357" s="88"/>
      <c r="B357" s="66" t="s">
        <v>290</v>
      </c>
      <c r="C357" s="67"/>
      <c r="D357" s="102"/>
      <c r="E357" s="32"/>
      <c r="F357" s="32"/>
      <c r="G357" s="68" t="s">
        <v>277</v>
      </c>
      <c r="H357" s="69">
        <f t="shared" si="154"/>
        <v>0</v>
      </c>
      <c r="I357" s="70">
        <f t="shared" si="155"/>
        <v>0</v>
      </c>
      <c r="J357" s="73" t="str">
        <f t="shared" si="156"/>
        <v>--</v>
      </c>
      <c r="K357" s="32"/>
      <c r="L357" s="233"/>
      <c r="M357" s="277"/>
      <c r="N357" s="277"/>
      <c r="O357" s="277"/>
      <c r="P357" s="277"/>
      <c r="Q357" s="277"/>
      <c r="R357" s="277"/>
      <c r="S357" s="277"/>
      <c r="T357" s="277"/>
      <c r="U357" s="278"/>
      <c r="V357" s="103"/>
      <c r="W357" s="84">
        <f>Y357+1</f>
        <v>13</v>
      </c>
      <c r="X357" s="84"/>
      <c r="Y357" s="78">
        <f>SUM(E345:E357)</f>
        <v>12</v>
      </c>
      <c r="Z357" s="72" t="str">
        <f t="shared" ref="Z357:Z369" si="159">IF(OR(AND(E$8=216,C356="DBL REV",C357="DBL REV",Y356&lt;=144,Y357&gt;144),AND(E$8=216,C356="TPL REV",C357="TPL REV",Y356&lt;=144,Y357&gt;144),AND(E$8=216,C356="QD REV",C357="QD REV",Y356&lt;=144,Y357&gt;144)),"ERROR","")</f>
        <v/>
      </c>
      <c r="AA357" s="72"/>
      <c r="AB357" s="72"/>
      <c r="AC357" s="72">
        <f t="shared" si="145"/>
        <v>1</v>
      </c>
      <c r="AD357" s="72">
        <f t="shared" si="146"/>
        <v>1</v>
      </c>
      <c r="AE357" s="109" t="str">
        <f t="shared" si="147"/>
        <v>0-0</v>
      </c>
      <c r="AF357" s="109" t="str">
        <f t="shared" si="148"/>
        <v>Y</v>
      </c>
      <c r="AG357" s="109" t="str">
        <f t="shared" si="149"/>
        <v>B</v>
      </c>
      <c r="AM357" s="109">
        <f t="shared" si="150"/>
        <v>0</v>
      </c>
      <c r="AN357" s="109">
        <f t="shared" si="151"/>
        <v>0</v>
      </c>
      <c r="AO357" s="109" t="str">
        <f t="shared" si="152"/>
        <v/>
      </c>
      <c r="AQ357" s="109" t="str">
        <f t="shared" si="153"/>
        <v/>
      </c>
      <c r="BA357" s="229">
        <f>MOD(SUM(E345:E358),12)</f>
        <v>0</v>
      </c>
    </row>
    <row r="358" spans="1:53" ht="15.75" thickBot="1" x14ac:dyDescent="0.3">
      <c r="A358" s="88"/>
      <c r="B358" s="66" t="s">
        <v>291</v>
      </c>
      <c r="C358" s="67"/>
      <c r="D358" s="102"/>
      <c r="E358" s="32"/>
      <c r="F358" s="32"/>
      <c r="G358" s="68" t="s">
        <v>277</v>
      </c>
      <c r="H358" s="69">
        <f t="shared" si="154"/>
        <v>0</v>
      </c>
      <c r="I358" s="70">
        <f t="shared" si="155"/>
        <v>0</v>
      </c>
      <c r="J358" s="73" t="str">
        <f t="shared" si="156"/>
        <v>--</v>
      </c>
      <c r="K358" s="32"/>
      <c r="L358" s="233"/>
      <c r="M358" s="277"/>
      <c r="N358" s="277"/>
      <c r="O358" s="277"/>
      <c r="P358" s="277"/>
      <c r="Q358" s="277"/>
      <c r="R358" s="277"/>
      <c r="S358" s="277"/>
      <c r="T358" s="277"/>
      <c r="U358" s="278"/>
      <c r="V358" s="103"/>
      <c r="W358" s="84">
        <f>Y358+1</f>
        <v>13</v>
      </c>
      <c r="X358" s="84"/>
      <c r="Y358" s="78">
        <f>SUM(E345:E358)</f>
        <v>12</v>
      </c>
      <c r="Z358" s="72" t="str">
        <f t="shared" si="159"/>
        <v/>
      </c>
      <c r="AA358" s="72"/>
      <c r="AB358" s="72"/>
      <c r="AC358" s="72">
        <f t="shared" si="145"/>
        <v>1</v>
      </c>
      <c r="AD358" s="72">
        <f t="shared" si="146"/>
        <v>1</v>
      </c>
      <c r="AE358" s="109" t="str">
        <f t="shared" si="147"/>
        <v>0-0</v>
      </c>
      <c r="AF358" s="109" t="str">
        <f t="shared" si="148"/>
        <v>Y</v>
      </c>
      <c r="AG358" s="109" t="str">
        <f t="shared" si="149"/>
        <v>B</v>
      </c>
      <c r="AM358" s="109">
        <f t="shared" si="150"/>
        <v>0</v>
      </c>
      <c r="AN358" s="109">
        <f t="shared" si="151"/>
        <v>0</v>
      </c>
      <c r="AO358" s="109" t="str">
        <f t="shared" si="152"/>
        <v/>
      </c>
      <c r="AQ358" s="109" t="str">
        <f t="shared" si="153"/>
        <v/>
      </c>
      <c r="BA358" s="229">
        <f>MOD(SUM(E345:E359),12)</f>
        <v>0</v>
      </c>
    </row>
    <row r="359" spans="1:53" ht="15.75" thickBot="1" x14ac:dyDescent="0.3">
      <c r="A359" s="88"/>
      <c r="B359" s="66" t="s">
        <v>292</v>
      </c>
      <c r="C359" s="67"/>
      <c r="D359" s="102"/>
      <c r="E359" s="32"/>
      <c r="F359" s="32"/>
      <c r="G359" s="68" t="s">
        <v>277</v>
      </c>
      <c r="H359" s="69">
        <f t="shared" si="154"/>
        <v>0</v>
      </c>
      <c r="I359" s="70">
        <f t="shared" si="155"/>
        <v>0</v>
      </c>
      <c r="J359" s="73" t="str">
        <f t="shared" si="156"/>
        <v>--</v>
      </c>
      <c r="K359" s="32"/>
      <c r="L359" s="233"/>
      <c r="M359" s="277"/>
      <c r="N359" s="277"/>
      <c r="O359" s="277"/>
      <c r="P359" s="277"/>
      <c r="Q359" s="277"/>
      <c r="R359" s="277"/>
      <c r="S359" s="277"/>
      <c r="T359" s="277"/>
      <c r="U359" s="278"/>
      <c r="V359" s="103"/>
      <c r="W359" s="84">
        <f>Y359+1</f>
        <v>13</v>
      </c>
      <c r="X359" s="84"/>
      <c r="Y359" s="78">
        <f>SUM(E345:E359)</f>
        <v>12</v>
      </c>
      <c r="Z359" s="72" t="str">
        <f t="shared" si="159"/>
        <v/>
      </c>
      <c r="AA359" s="72" t="str">
        <f t="shared" ref="AA359:AA371" si="160">IF(AND(C357&lt;&gt;"Field SPL",W356&lt;=144,Y357&gt;144),"ERROR","")</f>
        <v/>
      </c>
      <c r="AB359" s="72"/>
      <c r="AC359" s="72">
        <f t="shared" si="145"/>
        <v>1</v>
      </c>
      <c r="AD359" s="72">
        <f t="shared" si="146"/>
        <v>1</v>
      </c>
      <c r="AE359" s="109" t="str">
        <f t="shared" si="147"/>
        <v>0-0</v>
      </c>
      <c r="AF359" s="109" t="str">
        <f t="shared" si="148"/>
        <v>Y</v>
      </c>
      <c r="AG359" s="109" t="str">
        <f t="shared" si="149"/>
        <v>B</v>
      </c>
      <c r="AM359" s="109">
        <f t="shared" si="150"/>
        <v>0</v>
      </c>
      <c r="AN359" s="109">
        <f t="shared" si="151"/>
        <v>0</v>
      </c>
      <c r="AO359" s="109" t="str">
        <f t="shared" si="152"/>
        <v/>
      </c>
      <c r="AQ359" s="109" t="str">
        <f t="shared" si="153"/>
        <v/>
      </c>
      <c r="BA359" s="229">
        <f>MOD(SUM(E345:E360),12)</f>
        <v>0</v>
      </c>
    </row>
    <row r="360" spans="1:53" ht="15.75" thickBot="1" x14ac:dyDescent="0.3">
      <c r="A360" s="88"/>
      <c r="B360" s="66" t="s">
        <v>293</v>
      </c>
      <c r="C360" s="67"/>
      <c r="D360" s="102"/>
      <c r="E360" s="32"/>
      <c r="F360" s="32"/>
      <c r="G360" s="68" t="s">
        <v>277</v>
      </c>
      <c r="H360" s="69">
        <f t="shared" si="154"/>
        <v>0</v>
      </c>
      <c r="I360" s="70">
        <f t="shared" si="155"/>
        <v>0</v>
      </c>
      <c r="J360" s="73" t="str">
        <f t="shared" si="156"/>
        <v>--</v>
      </c>
      <c r="K360" s="32"/>
      <c r="L360" s="233"/>
      <c r="M360" s="277"/>
      <c r="N360" s="277"/>
      <c r="O360" s="277"/>
      <c r="P360" s="277"/>
      <c r="Q360" s="277"/>
      <c r="R360" s="277"/>
      <c r="S360" s="277"/>
      <c r="T360" s="277"/>
      <c r="U360" s="278"/>
      <c r="V360" s="103"/>
      <c r="W360" s="84">
        <f t="shared" ref="W360:W368" si="161">Y360+1</f>
        <v>13</v>
      </c>
      <c r="X360" s="84"/>
      <c r="Y360" s="78">
        <f>SUM(E345:E360)</f>
        <v>12</v>
      </c>
      <c r="Z360" s="72" t="str">
        <f t="shared" si="159"/>
        <v/>
      </c>
      <c r="AA360" s="72" t="str">
        <f t="shared" si="160"/>
        <v/>
      </c>
      <c r="AB360" s="72"/>
      <c r="AC360" s="72">
        <f t="shared" si="145"/>
        <v>1</v>
      </c>
      <c r="AD360" s="72">
        <f t="shared" si="146"/>
        <v>1</v>
      </c>
      <c r="AE360" s="109" t="str">
        <f t="shared" si="147"/>
        <v>0-0</v>
      </c>
      <c r="AF360" s="109" t="str">
        <f t="shared" si="148"/>
        <v>Y</v>
      </c>
      <c r="AG360" s="109" t="str">
        <f t="shared" si="149"/>
        <v>B</v>
      </c>
      <c r="AM360" s="109">
        <f t="shared" si="150"/>
        <v>0</v>
      </c>
      <c r="AN360" s="109">
        <f t="shared" si="151"/>
        <v>0</v>
      </c>
      <c r="AO360" s="109" t="str">
        <f t="shared" si="152"/>
        <v/>
      </c>
      <c r="AQ360" s="109" t="str">
        <f t="shared" si="153"/>
        <v/>
      </c>
      <c r="BA360" s="229">
        <f>MOD(SUM(E345:E361),12)</f>
        <v>0</v>
      </c>
    </row>
    <row r="361" spans="1:53" ht="15.75" thickBot="1" x14ac:dyDescent="0.3">
      <c r="A361" s="88"/>
      <c r="B361" s="66" t="s">
        <v>294</v>
      </c>
      <c r="C361" s="67"/>
      <c r="D361" s="102"/>
      <c r="E361" s="32"/>
      <c r="F361" s="32"/>
      <c r="G361" s="68" t="s">
        <v>277</v>
      </c>
      <c r="H361" s="69">
        <f t="shared" si="154"/>
        <v>0</v>
      </c>
      <c r="I361" s="70">
        <f t="shared" si="155"/>
        <v>0</v>
      </c>
      <c r="J361" s="73" t="str">
        <f t="shared" si="156"/>
        <v>--</v>
      </c>
      <c r="K361" s="32"/>
      <c r="L361" s="233"/>
      <c r="M361" s="277"/>
      <c r="N361" s="277"/>
      <c r="O361" s="277"/>
      <c r="P361" s="277"/>
      <c r="Q361" s="277"/>
      <c r="R361" s="277"/>
      <c r="S361" s="277"/>
      <c r="T361" s="277"/>
      <c r="U361" s="278"/>
      <c r="V361" s="103"/>
      <c r="W361" s="84">
        <f t="shared" si="161"/>
        <v>13</v>
      </c>
      <c r="X361" s="84"/>
      <c r="Y361" s="78">
        <f>SUM(E345:E361)</f>
        <v>12</v>
      </c>
      <c r="Z361" s="72" t="str">
        <f t="shared" si="159"/>
        <v/>
      </c>
      <c r="AA361" s="72" t="str">
        <f t="shared" si="160"/>
        <v/>
      </c>
      <c r="AB361" s="72"/>
      <c r="AC361" s="72">
        <f t="shared" si="145"/>
        <v>1</v>
      </c>
      <c r="AD361" s="72">
        <f t="shared" si="146"/>
        <v>1</v>
      </c>
      <c r="AE361" s="109" t="str">
        <f t="shared" si="147"/>
        <v>0-0</v>
      </c>
      <c r="AF361" s="109" t="str">
        <f t="shared" si="148"/>
        <v>Y</v>
      </c>
      <c r="AG361" s="109" t="str">
        <f t="shared" si="149"/>
        <v>B</v>
      </c>
      <c r="AM361" s="109">
        <f t="shared" si="150"/>
        <v>0</v>
      </c>
      <c r="AN361" s="109">
        <f t="shared" si="151"/>
        <v>0</v>
      </c>
      <c r="AO361" s="109" t="str">
        <f t="shared" si="152"/>
        <v/>
      </c>
      <c r="AQ361" s="109" t="str">
        <f t="shared" si="153"/>
        <v/>
      </c>
      <c r="BA361" s="229">
        <f>MOD(SUM(E345:E362),12)</f>
        <v>0</v>
      </c>
    </row>
    <row r="362" spans="1:53" ht="15.75" thickBot="1" x14ac:dyDescent="0.3">
      <c r="A362" s="88"/>
      <c r="B362" s="66" t="s">
        <v>295</v>
      </c>
      <c r="C362" s="67"/>
      <c r="D362" s="102"/>
      <c r="E362" s="32"/>
      <c r="F362" s="32"/>
      <c r="G362" s="68" t="s">
        <v>277</v>
      </c>
      <c r="H362" s="69">
        <f t="shared" si="154"/>
        <v>0</v>
      </c>
      <c r="I362" s="70">
        <f t="shared" si="155"/>
        <v>0</v>
      </c>
      <c r="J362" s="73" t="str">
        <f t="shared" si="156"/>
        <v>--</v>
      </c>
      <c r="K362" s="32"/>
      <c r="L362" s="233"/>
      <c r="M362" s="277"/>
      <c r="N362" s="277"/>
      <c r="O362" s="277"/>
      <c r="P362" s="277"/>
      <c r="Q362" s="277"/>
      <c r="R362" s="277"/>
      <c r="S362" s="277"/>
      <c r="T362" s="277"/>
      <c r="U362" s="278"/>
      <c r="V362" s="103"/>
      <c r="W362" s="84">
        <f t="shared" si="161"/>
        <v>13</v>
      </c>
      <c r="X362" s="84"/>
      <c r="Y362" s="78">
        <f>SUM(E345:E362)</f>
        <v>12</v>
      </c>
      <c r="Z362" s="72" t="str">
        <f t="shared" si="159"/>
        <v/>
      </c>
      <c r="AA362" s="72" t="str">
        <f t="shared" si="160"/>
        <v/>
      </c>
      <c r="AB362" s="72"/>
      <c r="AC362" s="72">
        <f t="shared" si="145"/>
        <v>1</v>
      </c>
      <c r="AD362" s="72">
        <f t="shared" si="146"/>
        <v>1</v>
      </c>
      <c r="AE362" s="109" t="str">
        <f t="shared" si="147"/>
        <v>0-0</v>
      </c>
      <c r="AF362" s="109" t="str">
        <f t="shared" si="148"/>
        <v>Y</v>
      </c>
      <c r="AG362" s="109" t="str">
        <f t="shared" si="149"/>
        <v>B</v>
      </c>
      <c r="AM362" s="109">
        <f t="shared" si="150"/>
        <v>0</v>
      </c>
      <c r="AN362" s="109">
        <f t="shared" si="151"/>
        <v>0</v>
      </c>
      <c r="AO362" s="109" t="str">
        <f t="shared" si="152"/>
        <v/>
      </c>
      <c r="AQ362" s="109" t="str">
        <f t="shared" si="153"/>
        <v/>
      </c>
      <c r="BA362" s="229">
        <f>MOD(SUM(E345:E363),12)</f>
        <v>0</v>
      </c>
    </row>
    <row r="363" spans="1:53" ht="15.75" thickBot="1" x14ac:dyDescent="0.3">
      <c r="A363" s="88"/>
      <c r="B363" s="66" t="s">
        <v>296</v>
      </c>
      <c r="C363" s="67"/>
      <c r="D363" s="102"/>
      <c r="E363" s="32"/>
      <c r="F363" s="32"/>
      <c r="G363" s="68" t="s">
        <v>277</v>
      </c>
      <c r="H363" s="69">
        <f t="shared" si="154"/>
        <v>0</v>
      </c>
      <c r="I363" s="70">
        <f t="shared" si="155"/>
        <v>0</v>
      </c>
      <c r="J363" s="73" t="str">
        <f t="shared" si="156"/>
        <v>--</v>
      </c>
      <c r="K363" s="32"/>
      <c r="L363" s="233"/>
      <c r="M363" s="277"/>
      <c r="N363" s="277"/>
      <c r="O363" s="277"/>
      <c r="P363" s="277"/>
      <c r="Q363" s="277"/>
      <c r="R363" s="277"/>
      <c r="S363" s="277"/>
      <c r="T363" s="277"/>
      <c r="U363" s="278"/>
      <c r="V363" s="103"/>
      <c r="W363" s="84">
        <f t="shared" si="161"/>
        <v>13</v>
      </c>
      <c r="X363" s="84"/>
      <c r="Y363" s="78">
        <f>SUM(E345:E363)</f>
        <v>12</v>
      </c>
      <c r="Z363" s="72" t="str">
        <f t="shared" si="159"/>
        <v/>
      </c>
      <c r="AA363" s="72" t="str">
        <f t="shared" si="160"/>
        <v/>
      </c>
      <c r="AB363" s="72"/>
      <c r="AC363" s="72">
        <f t="shared" si="145"/>
        <v>1</v>
      </c>
      <c r="AD363" s="72">
        <f t="shared" si="146"/>
        <v>1</v>
      </c>
      <c r="AE363" s="109" t="str">
        <f t="shared" si="147"/>
        <v>0-0</v>
      </c>
      <c r="AF363" s="109" t="str">
        <f t="shared" si="148"/>
        <v>Y</v>
      </c>
      <c r="AG363" s="109" t="str">
        <f t="shared" si="149"/>
        <v>B</v>
      </c>
      <c r="AM363" s="109">
        <f t="shared" si="150"/>
        <v>0</v>
      </c>
      <c r="AN363" s="109">
        <f t="shared" si="151"/>
        <v>0</v>
      </c>
      <c r="AO363" s="109" t="str">
        <f t="shared" si="152"/>
        <v/>
      </c>
      <c r="AQ363" s="109" t="str">
        <f t="shared" si="153"/>
        <v/>
      </c>
      <c r="BA363" s="229">
        <f>MOD(SUM(E345:E364),12)</f>
        <v>0</v>
      </c>
    </row>
    <row r="364" spans="1:53" ht="15.75" thickBot="1" x14ac:dyDescent="0.3">
      <c r="A364" s="88"/>
      <c r="B364" s="66" t="s">
        <v>297</v>
      </c>
      <c r="C364" s="67"/>
      <c r="D364" s="102"/>
      <c r="E364" s="32"/>
      <c r="F364" s="32"/>
      <c r="G364" s="68" t="s">
        <v>277</v>
      </c>
      <c r="H364" s="69">
        <f t="shared" si="154"/>
        <v>0</v>
      </c>
      <c r="I364" s="70">
        <f t="shared" si="155"/>
        <v>0</v>
      </c>
      <c r="J364" s="73" t="str">
        <f t="shared" si="156"/>
        <v>--</v>
      </c>
      <c r="K364" s="32"/>
      <c r="L364" s="233"/>
      <c r="M364" s="277"/>
      <c r="N364" s="277"/>
      <c r="O364" s="277"/>
      <c r="P364" s="277"/>
      <c r="Q364" s="277"/>
      <c r="R364" s="277"/>
      <c r="S364" s="277"/>
      <c r="T364" s="277"/>
      <c r="U364" s="278"/>
      <c r="V364" s="103"/>
      <c r="W364" s="84">
        <f t="shared" si="161"/>
        <v>13</v>
      </c>
      <c r="X364" s="84"/>
      <c r="Y364" s="78">
        <f>SUM(E345:E364)</f>
        <v>12</v>
      </c>
      <c r="Z364" s="72" t="str">
        <f t="shared" si="159"/>
        <v/>
      </c>
      <c r="AA364" s="72" t="str">
        <f t="shared" si="160"/>
        <v/>
      </c>
      <c r="AB364" s="72"/>
      <c r="AC364" s="72">
        <f t="shared" si="145"/>
        <v>1</v>
      </c>
      <c r="AD364" s="72">
        <f t="shared" si="146"/>
        <v>1</v>
      </c>
      <c r="AE364" s="109" t="str">
        <f t="shared" si="147"/>
        <v>0-0</v>
      </c>
      <c r="AF364" s="109" t="str">
        <f t="shared" si="148"/>
        <v>Y</v>
      </c>
      <c r="AG364" s="109" t="str">
        <f t="shared" si="149"/>
        <v>B</v>
      </c>
      <c r="AM364" s="109">
        <f t="shared" si="150"/>
        <v>0</v>
      </c>
      <c r="AN364" s="109">
        <f t="shared" si="151"/>
        <v>0</v>
      </c>
      <c r="AO364" s="109" t="str">
        <f t="shared" si="152"/>
        <v/>
      </c>
      <c r="AQ364" s="109" t="str">
        <f t="shared" si="153"/>
        <v/>
      </c>
      <c r="BA364" s="229">
        <f>MOD(SUM(E345:E365),12)</f>
        <v>0</v>
      </c>
    </row>
    <row r="365" spans="1:53" ht="15.75" thickBot="1" x14ac:dyDescent="0.3">
      <c r="A365" s="88"/>
      <c r="B365" s="66" t="s">
        <v>298</v>
      </c>
      <c r="C365" s="67"/>
      <c r="D365" s="102"/>
      <c r="E365" s="32"/>
      <c r="F365" s="32"/>
      <c r="G365" s="68" t="s">
        <v>277</v>
      </c>
      <c r="H365" s="69">
        <f t="shared" si="154"/>
        <v>0</v>
      </c>
      <c r="I365" s="70">
        <f t="shared" si="155"/>
        <v>0</v>
      </c>
      <c r="J365" s="73" t="str">
        <f t="shared" si="156"/>
        <v>--</v>
      </c>
      <c r="K365" s="32"/>
      <c r="L365" s="233"/>
      <c r="M365" s="277"/>
      <c r="N365" s="277"/>
      <c r="O365" s="277"/>
      <c r="P365" s="277"/>
      <c r="Q365" s="277"/>
      <c r="R365" s="277"/>
      <c r="S365" s="277"/>
      <c r="T365" s="277"/>
      <c r="U365" s="278"/>
      <c r="V365" s="103"/>
      <c r="W365" s="84">
        <f t="shared" si="161"/>
        <v>13</v>
      </c>
      <c r="X365" s="84"/>
      <c r="Y365" s="78">
        <f>SUM(E345:E365)</f>
        <v>12</v>
      </c>
      <c r="Z365" s="72" t="str">
        <f t="shared" si="159"/>
        <v/>
      </c>
      <c r="AA365" s="72" t="str">
        <f t="shared" si="160"/>
        <v/>
      </c>
      <c r="AB365" s="72"/>
      <c r="AC365" s="72">
        <f t="shared" si="145"/>
        <v>1</v>
      </c>
      <c r="AD365" s="72">
        <f t="shared" si="146"/>
        <v>1</v>
      </c>
      <c r="AE365" s="109" t="str">
        <f t="shared" si="147"/>
        <v>0-0</v>
      </c>
      <c r="AF365" s="109" t="str">
        <f t="shared" si="148"/>
        <v>Y</v>
      </c>
      <c r="AG365" s="109" t="str">
        <f t="shared" si="149"/>
        <v>B</v>
      </c>
      <c r="AM365" s="109">
        <f t="shared" si="150"/>
        <v>0</v>
      </c>
      <c r="AN365" s="109">
        <f t="shared" si="151"/>
        <v>0</v>
      </c>
      <c r="AO365" s="109" t="str">
        <f t="shared" si="152"/>
        <v/>
      </c>
      <c r="AQ365" s="109" t="str">
        <f t="shared" si="153"/>
        <v/>
      </c>
      <c r="BA365" s="229">
        <f>MOD(SUM(E345:E366),12)</f>
        <v>0</v>
      </c>
    </row>
    <row r="366" spans="1:53" ht="15.75" thickBot="1" x14ac:dyDescent="0.3">
      <c r="A366" s="88"/>
      <c r="B366" s="66" t="s">
        <v>299</v>
      </c>
      <c r="C366" s="67"/>
      <c r="D366" s="102"/>
      <c r="E366" s="32"/>
      <c r="F366" s="32"/>
      <c r="G366" s="68" t="s">
        <v>277</v>
      </c>
      <c r="H366" s="69">
        <f t="shared" si="154"/>
        <v>0</v>
      </c>
      <c r="I366" s="70">
        <f t="shared" si="155"/>
        <v>0</v>
      </c>
      <c r="J366" s="73" t="str">
        <f t="shared" si="156"/>
        <v>--</v>
      </c>
      <c r="K366" s="32"/>
      <c r="L366" s="233"/>
      <c r="M366" s="277"/>
      <c r="N366" s="277"/>
      <c r="O366" s="277"/>
      <c r="P366" s="277"/>
      <c r="Q366" s="277"/>
      <c r="R366" s="277"/>
      <c r="S366" s="277"/>
      <c r="T366" s="277"/>
      <c r="U366" s="278"/>
      <c r="V366" s="103"/>
      <c r="W366" s="84">
        <f t="shared" si="161"/>
        <v>13</v>
      </c>
      <c r="X366" s="84"/>
      <c r="Y366" s="78">
        <f>SUM(E345:E366)</f>
        <v>12</v>
      </c>
      <c r="Z366" s="72" t="str">
        <f t="shared" si="159"/>
        <v/>
      </c>
      <c r="AA366" s="72" t="str">
        <f t="shared" si="160"/>
        <v/>
      </c>
      <c r="AB366" s="72"/>
      <c r="AC366" s="72">
        <f t="shared" si="145"/>
        <v>1</v>
      </c>
      <c r="AD366" s="72">
        <f t="shared" si="146"/>
        <v>1</v>
      </c>
      <c r="AE366" s="109" t="str">
        <f t="shared" si="147"/>
        <v>0-0</v>
      </c>
      <c r="AF366" s="109" t="str">
        <f t="shared" si="148"/>
        <v>Y</v>
      </c>
      <c r="AG366" s="109" t="str">
        <f t="shared" si="149"/>
        <v>B</v>
      </c>
      <c r="AM366" s="109">
        <f t="shared" si="150"/>
        <v>0</v>
      </c>
      <c r="AN366" s="109">
        <f t="shared" si="151"/>
        <v>0</v>
      </c>
      <c r="AO366" s="109" t="str">
        <f t="shared" si="152"/>
        <v/>
      </c>
      <c r="AQ366" s="109" t="str">
        <f t="shared" si="153"/>
        <v/>
      </c>
      <c r="BA366" s="229">
        <f>MOD(SUM(E345:E367),12)</f>
        <v>0</v>
      </c>
    </row>
    <row r="367" spans="1:53" ht="15.75" thickBot="1" x14ac:dyDescent="0.3">
      <c r="A367" s="88"/>
      <c r="B367" s="66" t="s">
        <v>300</v>
      </c>
      <c r="C367" s="67"/>
      <c r="D367" s="102"/>
      <c r="E367" s="32"/>
      <c r="F367" s="32"/>
      <c r="G367" s="68" t="s">
        <v>277</v>
      </c>
      <c r="H367" s="69">
        <f t="shared" si="154"/>
        <v>0</v>
      </c>
      <c r="I367" s="70">
        <f t="shared" si="155"/>
        <v>0</v>
      </c>
      <c r="J367" s="73" t="str">
        <f t="shared" si="156"/>
        <v>--</v>
      </c>
      <c r="K367" s="32"/>
      <c r="L367" s="233"/>
      <c r="M367" s="277"/>
      <c r="N367" s="277"/>
      <c r="O367" s="277"/>
      <c r="P367" s="277"/>
      <c r="Q367" s="277"/>
      <c r="R367" s="277"/>
      <c r="S367" s="277"/>
      <c r="T367" s="277"/>
      <c r="U367" s="278"/>
      <c r="V367" s="103"/>
      <c r="W367" s="84">
        <f t="shared" si="161"/>
        <v>13</v>
      </c>
      <c r="X367" s="84"/>
      <c r="Y367" s="78">
        <f>SUM(E345:E367)</f>
        <v>12</v>
      </c>
      <c r="Z367" s="72" t="str">
        <f t="shared" si="159"/>
        <v/>
      </c>
      <c r="AA367" s="72" t="str">
        <f t="shared" si="160"/>
        <v/>
      </c>
      <c r="AB367" s="72"/>
      <c r="AC367" s="72">
        <f t="shared" si="145"/>
        <v>1</v>
      </c>
      <c r="AD367" s="72">
        <f t="shared" si="146"/>
        <v>1</v>
      </c>
      <c r="AE367" s="109" t="str">
        <f t="shared" si="147"/>
        <v>0-0</v>
      </c>
      <c r="AF367" s="109" t="str">
        <f t="shared" si="148"/>
        <v>Y</v>
      </c>
      <c r="AG367" s="109" t="str">
        <f t="shared" si="149"/>
        <v>B</v>
      </c>
      <c r="AM367" s="109">
        <f t="shared" si="150"/>
        <v>0</v>
      </c>
      <c r="AN367" s="109">
        <f t="shared" si="151"/>
        <v>0</v>
      </c>
      <c r="AO367" s="109" t="str">
        <f t="shared" si="152"/>
        <v/>
      </c>
      <c r="AQ367" s="109" t="str">
        <f t="shared" si="153"/>
        <v/>
      </c>
      <c r="BA367" s="229">
        <f>MOD(SUM(E345:E368),12)</f>
        <v>0</v>
      </c>
    </row>
    <row r="368" spans="1:53" ht="15.75" thickBot="1" x14ac:dyDescent="0.3">
      <c r="A368" s="88"/>
      <c r="B368" s="66" t="s">
        <v>301</v>
      </c>
      <c r="C368" s="67"/>
      <c r="D368" s="102"/>
      <c r="E368" s="32"/>
      <c r="F368" s="32"/>
      <c r="G368" s="68" t="s">
        <v>277</v>
      </c>
      <c r="H368" s="69">
        <f t="shared" si="154"/>
        <v>0</v>
      </c>
      <c r="I368" s="70">
        <f t="shared" si="155"/>
        <v>0</v>
      </c>
      <c r="J368" s="73" t="str">
        <f t="shared" si="156"/>
        <v>--</v>
      </c>
      <c r="K368" s="32"/>
      <c r="L368" s="233"/>
      <c r="M368" s="277"/>
      <c r="N368" s="277"/>
      <c r="O368" s="277"/>
      <c r="P368" s="277"/>
      <c r="Q368" s="277"/>
      <c r="R368" s="277"/>
      <c r="S368" s="277"/>
      <c r="T368" s="277"/>
      <c r="U368" s="278"/>
      <c r="V368" s="103"/>
      <c r="W368" s="84">
        <f t="shared" si="161"/>
        <v>13</v>
      </c>
      <c r="X368" s="84"/>
      <c r="Y368" s="78">
        <f>SUM(E345:E368)</f>
        <v>12</v>
      </c>
      <c r="Z368" s="72" t="str">
        <f t="shared" si="159"/>
        <v/>
      </c>
      <c r="AA368" s="72" t="str">
        <f t="shared" si="160"/>
        <v/>
      </c>
      <c r="AB368" s="72"/>
      <c r="AC368" s="72">
        <f t="shared" si="145"/>
        <v>1</v>
      </c>
      <c r="AD368" s="72">
        <f t="shared" si="146"/>
        <v>1</v>
      </c>
      <c r="AE368" s="109" t="str">
        <f t="shared" si="147"/>
        <v>0-0</v>
      </c>
      <c r="AF368" s="109" t="str">
        <f t="shared" si="148"/>
        <v>Y</v>
      </c>
      <c r="AG368" s="109" t="str">
        <f t="shared" si="149"/>
        <v>B</v>
      </c>
      <c r="AM368" s="109">
        <f t="shared" si="150"/>
        <v>0</v>
      </c>
      <c r="AN368" s="109">
        <f t="shared" si="151"/>
        <v>0</v>
      </c>
      <c r="AO368" s="109" t="str">
        <f t="shared" si="152"/>
        <v/>
      </c>
      <c r="AQ368" s="109" t="str">
        <f t="shared" si="153"/>
        <v/>
      </c>
      <c r="BA368" s="229">
        <f>MOD(SUM(E345:E369),12)</f>
        <v>0</v>
      </c>
    </row>
    <row r="369" spans="1:53" ht="15.75" thickBot="1" x14ac:dyDescent="0.3">
      <c r="A369" s="88"/>
      <c r="B369" s="66" t="s">
        <v>302</v>
      </c>
      <c r="C369" s="67"/>
      <c r="D369" s="102"/>
      <c r="E369" s="32"/>
      <c r="F369" s="32"/>
      <c r="G369" s="68" t="s">
        <v>277</v>
      </c>
      <c r="H369" s="69">
        <f t="shared" si="154"/>
        <v>0</v>
      </c>
      <c r="I369" s="70">
        <f t="shared" si="155"/>
        <v>0</v>
      </c>
      <c r="J369" s="73" t="str">
        <f t="shared" si="156"/>
        <v>--</v>
      </c>
      <c r="K369" s="32"/>
      <c r="L369" s="234"/>
      <c r="M369" s="277"/>
      <c r="N369" s="277"/>
      <c r="O369" s="277"/>
      <c r="P369" s="277"/>
      <c r="Q369" s="277"/>
      <c r="R369" s="277"/>
      <c r="S369" s="277"/>
      <c r="T369" s="277"/>
      <c r="U369" s="278"/>
      <c r="V369" s="103"/>
      <c r="W369" s="72"/>
      <c r="X369" s="72"/>
      <c r="Y369" s="78">
        <f>SUM(E345:E369)</f>
        <v>12</v>
      </c>
      <c r="Z369" s="72" t="str">
        <f t="shared" si="159"/>
        <v/>
      </c>
      <c r="AA369" s="72" t="str">
        <f t="shared" si="160"/>
        <v/>
      </c>
      <c r="AB369" s="72"/>
      <c r="AC369" s="72">
        <f t="shared" si="145"/>
        <v>1</v>
      </c>
      <c r="AD369" s="72">
        <f t="shared" si="146"/>
        <v>1</v>
      </c>
      <c r="AE369" s="109" t="str">
        <f t="shared" si="147"/>
        <v>0-0</v>
      </c>
      <c r="AF369" s="109" t="str">
        <f t="shared" si="148"/>
        <v>Y</v>
      </c>
      <c r="AG369" s="109" t="str">
        <f t="shared" si="149"/>
        <v>B</v>
      </c>
      <c r="AM369" s="109">
        <f t="shared" si="150"/>
        <v>0</v>
      </c>
      <c r="AN369" s="109">
        <f t="shared" si="151"/>
        <v>0</v>
      </c>
      <c r="AO369" s="109" t="str">
        <f t="shared" si="152"/>
        <v/>
      </c>
      <c r="AQ369" s="109" t="str">
        <f t="shared" si="153"/>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60"/>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60"/>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62">IF(B386&lt;&gt;"FST",1,0)</f>
        <v>1</v>
      </c>
      <c r="AD386" s="72">
        <f t="shared" ref="AD386:AD410" si="163">IF(C386&lt;&gt;"FST",1,0)</f>
        <v>0</v>
      </c>
      <c r="AE386" s="109" t="str">
        <f t="shared" ref="AE386:AE410" si="164">CONCATENATE(H386,"-",I386)</f>
        <v>717-720</v>
      </c>
      <c r="AF386" s="109" t="str">
        <f t="shared" ref="AF386:AF410" si="165">IF(C386="Field SPL","N","Y")</f>
        <v>Y</v>
      </c>
      <c r="AG386" s="109" t="str">
        <f t="shared" ref="AG386:AG410" si="166">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67">VALUE(IF(C386="FST","0",IF(C386="REV T","1",IF(C386="DBL REV",".5","0"))))</f>
        <v>0</v>
      </c>
      <c r="AN386" s="109">
        <f t="shared" ref="AN386:AN410" si="168">VALUE(IF(C386="FST","0",IF(C386="REV T","0",IF(C386="DBL REV",".5","0"))))</f>
        <v>0</v>
      </c>
      <c r="AO386" s="109" t="str">
        <f t="shared" ref="AO386:AO410" si="169">IF(C386="TPL REV","Y","")</f>
        <v/>
      </c>
      <c r="AQ386" s="109" t="str">
        <f t="shared" ref="AQ386:AQ410" si="170">IF(C386="QD REV","Y","")</f>
        <v/>
      </c>
      <c r="BA386" s="229">
        <f>MOD(E386,12)</f>
        <v>4</v>
      </c>
    </row>
    <row r="387" spans="1:53" ht="15.75" thickBot="1" x14ac:dyDescent="0.3">
      <c r="A387" s="88"/>
      <c r="B387" s="66" t="s">
        <v>279</v>
      </c>
      <c r="C387" s="67" t="s">
        <v>484</v>
      </c>
      <c r="D387" s="102" t="s">
        <v>757</v>
      </c>
      <c r="E387" s="32">
        <v>4</v>
      </c>
      <c r="F387" s="32" t="s">
        <v>488</v>
      </c>
      <c r="G387" s="68" t="s">
        <v>277</v>
      </c>
      <c r="H387" s="69">
        <f t="shared" ref="H387:H410" si="171">IF(E387=0,0,I387-(E387-1))</f>
        <v>713</v>
      </c>
      <c r="I387" s="70">
        <f t="shared" ref="I387:I410" si="172">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62"/>
        <v>1</v>
      </c>
      <c r="AD387" s="72">
        <f t="shared" si="163"/>
        <v>0</v>
      </c>
      <c r="AE387" s="109" t="str">
        <f t="shared" si="164"/>
        <v>713-716</v>
      </c>
      <c r="AF387" s="109" t="str">
        <f t="shared" si="165"/>
        <v>Y</v>
      </c>
      <c r="AG387" s="109" t="str">
        <f t="shared" si="166"/>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67"/>
        <v>0</v>
      </c>
      <c r="AN387" s="109">
        <f t="shared" si="168"/>
        <v>0</v>
      </c>
      <c r="AO387" s="109" t="str">
        <f t="shared" si="169"/>
        <v/>
      </c>
      <c r="AQ387" s="109" t="str">
        <f t="shared" si="170"/>
        <v/>
      </c>
      <c r="BA387" s="229">
        <f>MOD(SUM(E386:E387),12)</f>
        <v>8</v>
      </c>
    </row>
    <row r="388" spans="1:53" ht="15.75" thickBot="1" x14ac:dyDescent="0.3">
      <c r="A388" s="88"/>
      <c r="B388" s="74" t="s">
        <v>280</v>
      </c>
      <c r="C388" s="67" t="s">
        <v>484</v>
      </c>
      <c r="D388" s="102" t="s">
        <v>810</v>
      </c>
      <c r="E388" s="32">
        <v>8</v>
      </c>
      <c r="F388" s="32" t="s">
        <v>488</v>
      </c>
      <c r="G388" s="75" t="s">
        <v>277</v>
      </c>
      <c r="H388" s="69">
        <f t="shared" si="171"/>
        <v>705</v>
      </c>
      <c r="I388" s="70">
        <f t="shared" si="172"/>
        <v>712</v>
      </c>
      <c r="J388" s="73" t="str">
        <f t="shared" ref="J388:J410" si="173">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62"/>
        <v>1</v>
      </c>
      <c r="AD388" s="72">
        <f t="shared" si="163"/>
        <v>0</v>
      </c>
      <c r="AE388" s="109" t="str">
        <f t="shared" si="164"/>
        <v>705-712</v>
      </c>
      <c r="AF388" s="109" t="str">
        <f t="shared" si="165"/>
        <v>Y</v>
      </c>
      <c r="AG388" s="109" t="str">
        <f t="shared" si="166"/>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67"/>
        <v>0</v>
      </c>
      <c r="AN388" s="109">
        <f t="shared" si="168"/>
        <v>0</v>
      </c>
      <c r="AO388" s="109" t="str">
        <f t="shared" si="169"/>
        <v/>
      </c>
      <c r="AQ388" s="109" t="str">
        <f t="shared" si="170"/>
        <v/>
      </c>
      <c r="BA388" s="229">
        <f>MOD(SUM(E386:E389),12)</f>
        <v>8</v>
      </c>
    </row>
    <row r="389" spans="1:53" ht="15.75" thickBot="1" x14ac:dyDescent="0.3">
      <c r="A389" s="88"/>
      <c r="B389" s="66" t="s">
        <v>281</v>
      </c>
      <c r="C389" s="67" t="s">
        <v>484</v>
      </c>
      <c r="D389" s="102" t="s">
        <v>758</v>
      </c>
      <c r="E389" s="32">
        <v>4</v>
      </c>
      <c r="F389" s="32" t="s">
        <v>488</v>
      </c>
      <c r="G389" s="68" t="s">
        <v>277</v>
      </c>
      <c r="H389" s="69">
        <f t="shared" si="171"/>
        <v>701</v>
      </c>
      <c r="I389" s="70">
        <f t="shared" si="172"/>
        <v>704</v>
      </c>
      <c r="J389" s="73" t="str">
        <f t="shared" si="173"/>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62"/>
        <v>1</v>
      </c>
      <c r="AD389" s="72">
        <f t="shared" si="163"/>
        <v>0</v>
      </c>
      <c r="AE389" s="109" t="str">
        <f t="shared" si="164"/>
        <v>701-704</v>
      </c>
      <c r="AF389" s="109" t="str">
        <f t="shared" si="165"/>
        <v>Y</v>
      </c>
      <c r="AG389" s="109" t="str">
        <f t="shared" si="166"/>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67"/>
        <v>0</v>
      </c>
      <c r="AN389" s="109">
        <f t="shared" si="168"/>
        <v>0</v>
      </c>
      <c r="AO389" s="109" t="str">
        <f t="shared" si="169"/>
        <v/>
      </c>
      <c r="AQ389" s="109" t="str">
        <f t="shared" si="170"/>
        <v/>
      </c>
      <c r="BA389" s="229">
        <f>MOD(SUM(E386:E390),12)</f>
        <v>4</v>
      </c>
    </row>
    <row r="390" spans="1:53" ht="15.75" thickBot="1" x14ac:dyDescent="0.3">
      <c r="A390" s="88"/>
      <c r="B390" s="66" t="s">
        <v>282</v>
      </c>
      <c r="C390" s="67" t="s">
        <v>484</v>
      </c>
      <c r="D390" s="102" t="s">
        <v>759</v>
      </c>
      <c r="E390" s="32">
        <v>8</v>
      </c>
      <c r="F390" s="32" t="s">
        <v>488</v>
      </c>
      <c r="G390" s="68" t="s">
        <v>277</v>
      </c>
      <c r="H390" s="69">
        <f t="shared" si="171"/>
        <v>693</v>
      </c>
      <c r="I390" s="70">
        <f t="shared" si="172"/>
        <v>700</v>
      </c>
      <c r="J390" s="73" t="str">
        <f t="shared" si="173"/>
        <v>--</v>
      </c>
      <c r="K390" s="32"/>
      <c r="L390" s="233"/>
      <c r="M390" s="277"/>
      <c r="N390" s="277"/>
      <c r="O390" s="277"/>
      <c r="P390" s="277"/>
      <c r="Q390" s="277"/>
      <c r="R390" s="277"/>
      <c r="S390" s="277"/>
      <c r="T390" s="277"/>
      <c r="U390" s="278"/>
      <c r="V390" s="103"/>
      <c r="W390" s="72"/>
      <c r="X390" s="72"/>
      <c r="Y390" s="72"/>
      <c r="Z390" s="45">
        <v>13</v>
      </c>
      <c r="AA390" s="77">
        <f t="shared" ref="AA390:AA395" si="174">AB389+1</f>
        <v>145</v>
      </c>
      <c r="AB390" s="77">
        <f t="shared" ref="AB390:AB395" si="175">AB389+12</f>
        <v>156</v>
      </c>
      <c r="AC390" s="72">
        <f t="shared" si="162"/>
        <v>1</v>
      </c>
      <c r="AD390" s="72">
        <f t="shared" si="163"/>
        <v>0</v>
      </c>
      <c r="AE390" s="109" t="str">
        <f t="shared" si="164"/>
        <v>693-700</v>
      </c>
      <c r="AF390" s="109" t="str">
        <f t="shared" si="165"/>
        <v>Y</v>
      </c>
      <c r="AG390" s="109" t="str">
        <f t="shared" si="166"/>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67"/>
        <v>0</v>
      </c>
      <c r="AN390" s="109">
        <f t="shared" si="168"/>
        <v>0</v>
      </c>
      <c r="AO390" s="109" t="str">
        <f t="shared" si="169"/>
        <v/>
      </c>
      <c r="AQ390" s="109" t="str">
        <f t="shared" si="170"/>
        <v/>
      </c>
      <c r="BA390" s="229">
        <f>MOD(SUM(E386:E391),12)</f>
        <v>8</v>
      </c>
    </row>
    <row r="391" spans="1:53" ht="15.75" thickBot="1" x14ac:dyDescent="0.3">
      <c r="A391" s="88"/>
      <c r="B391" s="66" t="s">
        <v>283</v>
      </c>
      <c r="C391" s="67" t="s">
        <v>484</v>
      </c>
      <c r="D391" s="102" t="s">
        <v>805</v>
      </c>
      <c r="E391" s="32">
        <v>4</v>
      </c>
      <c r="F391" s="32" t="s">
        <v>488</v>
      </c>
      <c r="G391" s="68" t="s">
        <v>277</v>
      </c>
      <c r="H391" s="69">
        <f t="shared" si="171"/>
        <v>689</v>
      </c>
      <c r="I391" s="70">
        <f t="shared" si="172"/>
        <v>692</v>
      </c>
      <c r="J391" s="73" t="str">
        <f t="shared" si="173"/>
        <v>--</v>
      </c>
      <c r="K391" s="32"/>
      <c r="L391" s="233"/>
      <c r="M391" s="277"/>
      <c r="N391" s="277"/>
      <c r="O391" s="277"/>
      <c r="P391" s="277"/>
      <c r="Q391" s="277"/>
      <c r="R391" s="277"/>
      <c r="S391" s="277"/>
      <c r="T391" s="277"/>
      <c r="U391" s="278"/>
      <c r="V391" s="103"/>
      <c r="W391" s="72"/>
      <c r="X391" s="72"/>
      <c r="Y391" s="72"/>
      <c r="Z391" s="45">
        <v>14</v>
      </c>
      <c r="AA391" s="77">
        <f t="shared" si="174"/>
        <v>157</v>
      </c>
      <c r="AB391" s="77">
        <f t="shared" si="175"/>
        <v>168</v>
      </c>
      <c r="AC391" s="72">
        <f t="shared" si="162"/>
        <v>1</v>
      </c>
      <c r="AD391" s="72">
        <f t="shared" si="163"/>
        <v>0</v>
      </c>
      <c r="AE391" s="109" t="str">
        <f t="shared" si="164"/>
        <v>689-692</v>
      </c>
      <c r="AF391" s="109" t="str">
        <f t="shared" si="165"/>
        <v>Y</v>
      </c>
      <c r="AG391" s="109" t="str">
        <f t="shared" si="166"/>
        <v>B</v>
      </c>
      <c r="AM391" s="109">
        <f t="shared" si="167"/>
        <v>0</v>
      </c>
      <c r="AN391" s="109">
        <f t="shared" si="168"/>
        <v>0</v>
      </c>
      <c r="AO391" s="109" t="str">
        <f t="shared" si="169"/>
        <v/>
      </c>
      <c r="AQ391" s="109" t="str">
        <f t="shared" si="170"/>
        <v/>
      </c>
      <c r="BA391" s="229">
        <f>MOD(SUM(E386:E392),12)</f>
        <v>0</v>
      </c>
    </row>
    <row r="392" spans="1:53" ht="15.75" thickBot="1" x14ac:dyDescent="0.3">
      <c r="A392" s="88"/>
      <c r="B392" s="66" t="s">
        <v>284</v>
      </c>
      <c r="C392" s="67" t="s">
        <v>484</v>
      </c>
      <c r="D392" s="102" t="s">
        <v>806</v>
      </c>
      <c r="E392" s="32">
        <v>4</v>
      </c>
      <c r="F392" s="32" t="s">
        <v>488</v>
      </c>
      <c r="G392" s="68" t="s">
        <v>277</v>
      </c>
      <c r="H392" s="69">
        <f t="shared" si="171"/>
        <v>685</v>
      </c>
      <c r="I392" s="70">
        <f t="shared" si="172"/>
        <v>688</v>
      </c>
      <c r="J392" s="73" t="str">
        <f t="shared" si="173"/>
        <v>--</v>
      </c>
      <c r="K392" s="32"/>
      <c r="L392" s="233"/>
      <c r="M392" s="277"/>
      <c r="N392" s="277"/>
      <c r="O392" s="277"/>
      <c r="P392" s="277"/>
      <c r="Q392" s="277"/>
      <c r="R392" s="277"/>
      <c r="S392" s="277"/>
      <c r="T392" s="277"/>
      <c r="U392" s="278"/>
      <c r="V392" s="103"/>
      <c r="W392" s="72"/>
      <c r="X392" s="72"/>
      <c r="Y392" s="72"/>
      <c r="Z392" s="45">
        <v>15</v>
      </c>
      <c r="AA392" s="77">
        <f t="shared" si="174"/>
        <v>169</v>
      </c>
      <c r="AB392" s="77">
        <f t="shared" si="175"/>
        <v>180</v>
      </c>
      <c r="AC392" s="72">
        <f t="shared" si="162"/>
        <v>1</v>
      </c>
      <c r="AD392" s="72">
        <f t="shared" si="163"/>
        <v>0</v>
      </c>
      <c r="AE392" s="109" t="str">
        <f t="shared" si="164"/>
        <v>685-688</v>
      </c>
      <c r="AF392" s="109" t="str">
        <f t="shared" si="165"/>
        <v>Y</v>
      </c>
      <c r="AG392" s="109" t="str">
        <f t="shared" si="166"/>
        <v>B</v>
      </c>
      <c r="AM392" s="109">
        <f t="shared" si="167"/>
        <v>0</v>
      </c>
      <c r="AN392" s="109">
        <f t="shared" si="168"/>
        <v>0</v>
      </c>
      <c r="AO392" s="109" t="str">
        <f t="shared" si="169"/>
        <v/>
      </c>
      <c r="AQ392" s="109" t="str">
        <f t="shared" si="170"/>
        <v/>
      </c>
      <c r="BA392" s="229">
        <f>MOD(SUM(E386:E393),12)</f>
        <v>4</v>
      </c>
    </row>
    <row r="393" spans="1:53" ht="15.75" thickBot="1" x14ac:dyDescent="0.3">
      <c r="A393" s="88"/>
      <c r="B393" s="66" t="s">
        <v>285</v>
      </c>
      <c r="C393" s="67" t="s">
        <v>484</v>
      </c>
      <c r="D393" s="102" t="s">
        <v>809</v>
      </c>
      <c r="E393" s="32">
        <v>4</v>
      </c>
      <c r="F393" s="32" t="s">
        <v>488</v>
      </c>
      <c r="G393" s="68" t="s">
        <v>277</v>
      </c>
      <c r="H393" s="69">
        <f t="shared" si="171"/>
        <v>681</v>
      </c>
      <c r="I393" s="70">
        <f t="shared" si="172"/>
        <v>684</v>
      </c>
      <c r="J393" s="73" t="str">
        <f t="shared" si="173"/>
        <v>--</v>
      </c>
      <c r="K393" s="32"/>
      <c r="L393" s="233"/>
      <c r="M393" s="277"/>
      <c r="N393" s="277"/>
      <c r="O393" s="277"/>
      <c r="P393" s="277"/>
      <c r="Q393" s="277"/>
      <c r="R393" s="277"/>
      <c r="S393" s="277"/>
      <c r="T393" s="277"/>
      <c r="U393" s="278"/>
      <c r="V393" s="103"/>
      <c r="W393" s="72"/>
      <c r="X393" s="72"/>
      <c r="Y393" s="72"/>
      <c r="Z393" s="45">
        <f>Z392+1</f>
        <v>16</v>
      </c>
      <c r="AA393" s="77">
        <f t="shared" si="174"/>
        <v>181</v>
      </c>
      <c r="AB393" s="77">
        <f t="shared" si="175"/>
        <v>192</v>
      </c>
      <c r="AC393" s="72">
        <f t="shared" si="162"/>
        <v>1</v>
      </c>
      <c r="AD393" s="72">
        <f t="shared" si="163"/>
        <v>0</v>
      </c>
      <c r="AE393" s="109" t="str">
        <f t="shared" si="164"/>
        <v>681-684</v>
      </c>
      <c r="AF393" s="109" t="str">
        <f t="shared" si="165"/>
        <v>Y</v>
      </c>
      <c r="AG393" s="109" t="str">
        <f t="shared" si="166"/>
        <v>B</v>
      </c>
      <c r="AM393" s="109">
        <f t="shared" si="167"/>
        <v>0</v>
      </c>
      <c r="AN393" s="109">
        <f t="shared" si="168"/>
        <v>0</v>
      </c>
      <c r="AO393" s="109" t="str">
        <f t="shared" si="169"/>
        <v/>
      </c>
      <c r="AQ393" s="109" t="str">
        <f t="shared" si="170"/>
        <v/>
      </c>
      <c r="BA393" s="229">
        <f>MOD(SUM(E386:E394),12)</f>
        <v>0</v>
      </c>
    </row>
    <row r="394" spans="1:53" ht="15.75" thickBot="1" x14ac:dyDescent="0.3">
      <c r="A394" s="88"/>
      <c r="B394" s="66" t="s">
        <v>286</v>
      </c>
      <c r="C394" s="67" t="s">
        <v>484</v>
      </c>
      <c r="D394" s="102" t="s">
        <v>808</v>
      </c>
      <c r="E394" s="32">
        <v>8</v>
      </c>
      <c r="F394" s="32" t="s">
        <v>488</v>
      </c>
      <c r="G394" s="68" t="s">
        <v>277</v>
      </c>
      <c r="H394" s="69">
        <f t="shared" si="171"/>
        <v>673</v>
      </c>
      <c r="I394" s="70">
        <f t="shared" si="172"/>
        <v>680</v>
      </c>
      <c r="J394" s="73" t="str">
        <f t="shared" si="173"/>
        <v>--</v>
      </c>
      <c r="K394" s="32"/>
      <c r="L394" s="233"/>
      <c r="M394" s="277"/>
      <c r="N394" s="277"/>
      <c r="O394" s="277"/>
      <c r="P394" s="277"/>
      <c r="Q394" s="277"/>
      <c r="R394" s="277"/>
      <c r="S394" s="277"/>
      <c r="T394" s="277"/>
      <c r="U394" s="278"/>
      <c r="V394" s="103"/>
      <c r="W394" s="72"/>
      <c r="X394" s="72"/>
      <c r="Y394" s="72"/>
      <c r="Z394" s="45">
        <f>Z393+1</f>
        <v>17</v>
      </c>
      <c r="AA394" s="77">
        <f t="shared" si="174"/>
        <v>193</v>
      </c>
      <c r="AB394" s="77">
        <f t="shared" si="175"/>
        <v>204</v>
      </c>
      <c r="AC394" s="72">
        <f t="shared" si="162"/>
        <v>1</v>
      </c>
      <c r="AD394" s="72">
        <f t="shared" si="163"/>
        <v>0</v>
      </c>
      <c r="AE394" s="109" t="str">
        <f t="shared" si="164"/>
        <v>673-680</v>
      </c>
      <c r="AF394" s="109" t="str">
        <f t="shared" si="165"/>
        <v>Y</v>
      </c>
      <c r="AG394" s="109" t="str">
        <f t="shared" si="166"/>
        <v>B</v>
      </c>
      <c r="AM394" s="109">
        <f t="shared" si="167"/>
        <v>0</v>
      </c>
      <c r="AN394" s="109">
        <f t="shared" si="168"/>
        <v>0</v>
      </c>
      <c r="AO394" s="109" t="str">
        <f t="shared" si="169"/>
        <v/>
      </c>
      <c r="AQ394" s="109" t="str">
        <f t="shared" si="170"/>
        <v/>
      </c>
      <c r="BA394" s="229">
        <f>MOD(SUM(E386:E395),12)</f>
        <v>0</v>
      </c>
    </row>
    <row r="395" spans="1:53" ht="15.75" thickBot="1" x14ac:dyDescent="0.3">
      <c r="A395" s="88"/>
      <c r="B395" s="66" t="s">
        <v>287</v>
      </c>
      <c r="C395" s="67" t="s">
        <v>502</v>
      </c>
      <c r="D395" s="102"/>
      <c r="E395" s="32">
        <v>12</v>
      </c>
      <c r="F395" s="32"/>
      <c r="G395" s="68" t="s">
        <v>277</v>
      </c>
      <c r="H395" s="69">
        <f t="shared" si="171"/>
        <v>661</v>
      </c>
      <c r="I395" s="70">
        <f t="shared" si="172"/>
        <v>672</v>
      </c>
      <c r="J395" s="73" t="str">
        <f t="shared" si="173"/>
        <v>--</v>
      </c>
      <c r="K395" s="32"/>
      <c r="L395" s="233"/>
      <c r="M395" s="277" t="s">
        <v>413</v>
      </c>
      <c r="N395" s="277"/>
      <c r="O395" s="277"/>
      <c r="P395" s="277"/>
      <c r="Q395" s="277"/>
      <c r="R395" s="277"/>
      <c r="S395" s="277"/>
      <c r="T395" s="277"/>
      <c r="U395" s="278"/>
      <c r="V395" s="103"/>
      <c r="W395" s="72"/>
      <c r="X395" s="72"/>
      <c r="Y395" s="72"/>
      <c r="Z395" s="45">
        <f>Z394+1</f>
        <v>18</v>
      </c>
      <c r="AA395" s="77">
        <f t="shared" si="174"/>
        <v>205</v>
      </c>
      <c r="AB395" s="77">
        <f t="shared" si="175"/>
        <v>216</v>
      </c>
      <c r="AC395" s="72">
        <f t="shared" si="162"/>
        <v>1</v>
      </c>
      <c r="AD395" s="72">
        <f t="shared" si="163"/>
        <v>1</v>
      </c>
      <c r="AE395" s="109" t="str">
        <f t="shared" si="164"/>
        <v>661-672</v>
      </c>
      <c r="AF395" s="109" t="str">
        <f t="shared" si="165"/>
        <v>N</v>
      </c>
      <c r="AG395" s="109" t="str">
        <f t="shared" si="166"/>
        <v>B</v>
      </c>
      <c r="AM395" s="109">
        <f t="shared" si="167"/>
        <v>0</v>
      </c>
      <c r="AN395" s="109">
        <f t="shared" si="168"/>
        <v>0</v>
      </c>
      <c r="AO395" s="109" t="str">
        <f t="shared" si="169"/>
        <v/>
      </c>
      <c r="AQ395" s="109" t="str">
        <f t="shared" si="170"/>
        <v/>
      </c>
      <c r="BA395" s="229">
        <f>MOD(SUM(E386:E396),12)</f>
        <v>0</v>
      </c>
    </row>
    <row r="396" spans="1:53" ht="15.75" thickBot="1" x14ac:dyDescent="0.3">
      <c r="A396" s="88"/>
      <c r="B396" s="66" t="s">
        <v>288</v>
      </c>
      <c r="C396" s="67" t="s">
        <v>502</v>
      </c>
      <c r="D396" s="102"/>
      <c r="E396" s="32">
        <v>60</v>
      </c>
      <c r="F396" s="32"/>
      <c r="G396" s="68" t="s">
        <v>277</v>
      </c>
      <c r="H396" s="69">
        <f t="shared" si="171"/>
        <v>601</v>
      </c>
      <c r="I396" s="70">
        <f t="shared" si="172"/>
        <v>660</v>
      </c>
      <c r="J396" s="73" t="str">
        <f t="shared" si="173"/>
        <v>--</v>
      </c>
      <c r="K396" s="32"/>
      <c r="L396" s="233"/>
      <c r="M396" s="277" t="s">
        <v>414</v>
      </c>
      <c r="N396" s="277"/>
      <c r="O396" s="277"/>
      <c r="P396" s="277"/>
      <c r="Q396" s="277"/>
      <c r="R396" s="277"/>
      <c r="S396" s="277"/>
      <c r="T396" s="277"/>
      <c r="U396" s="278"/>
      <c r="V396" s="103"/>
      <c r="W396" s="84"/>
      <c r="X396" s="84"/>
      <c r="Y396" s="72"/>
      <c r="Z396" s="72"/>
      <c r="AA396" s="72"/>
      <c r="AB396" s="72"/>
      <c r="AC396" s="72">
        <f t="shared" si="162"/>
        <v>1</v>
      </c>
      <c r="AD396" s="72">
        <f t="shared" si="163"/>
        <v>1</v>
      </c>
      <c r="AE396" s="109" t="str">
        <f t="shared" si="164"/>
        <v>601-660</v>
      </c>
      <c r="AF396" s="109" t="str">
        <f t="shared" si="165"/>
        <v>N</v>
      </c>
      <c r="AG396" s="109" t="str">
        <f t="shared" si="166"/>
        <v>B</v>
      </c>
      <c r="AM396" s="109">
        <f t="shared" si="167"/>
        <v>0</v>
      </c>
      <c r="AN396" s="109">
        <f t="shared" si="168"/>
        <v>0</v>
      </c>
      <c r="AO396" s="109" t="str">
        <f t="shared" si="169"/>
        <v/>
      </c>
      <c r="AQ396" s="109" t="str">
        <f t="shared" si="170"/>
        <v/>
      </c>
      <c r="BA396" s="229">
        <f>MOD(SUM(E386:E397),12)</f>
        <v>0</v>
      </c>
    </row>
    <row r="397" spans="1:53" ht="15.75" thickBot="1" x14ac:dyDescent="0.3">
      <c r="A397" s="88"/>
      <c r="B397" s="66" t="s">
        <v>289</v>
      </c>
      <c r="C397" s="67"/>
      <c r="D397" s="102"/>
      <c r="E397" s="32"/>
      <c r="F397" s="32"/>
      <c r="G397" s="68" t="s">
        <v>277</v>
      </c>
      <c r="H397" s="69">
        <f t="shared" si="171"/>
        <v>0</v>
      </c>
      <c r="I397" s="70">
        <f t="shared" si="172"/>
        <v>0</v>
      </c>
      <c r="J397" s="73" t="str">
        <f t="shared" si="173"/>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62"/>
        <v>1</v>
      </c>
      <c r="AD397" s="72">
        <f t="shared" si="163"/>
        <v>1</v>
      </c>
      <c r="AE397" s="109" t="str">
        <f t="shared" si="164"/>
        <v>0-0</v>
      </c>
      <c r="AF397" s="109" t="str">
        <f t="shared" si="165"/>
        <v>Y</v>
      </c>
      <c r="AG397" s="109" t="str">
        <f t="shared" si="166"/>
        <v>B</v>
      </c>
      <c r="AM397" s="109">
        <f t="shared" si="167"/>
        <v>0</v>
      </c>
      <c r="AN397" s="109">
        <f t="shared" si="168"/>
        <v>0</v>
      </c>
      <c r="AO397" s="109" t="str">
        <f t="shared" si="169"/>
        <v/>
      </c>
      <c r="AQ397" s="109" t="str">
        <f t="shared" si="170"/>
        <v/>
      </c>
      <c r="BA397" s="229">
        <f>MOD(SUM(E386:E398),12)</f>
        <v>0</v>
      </c>
    </row>
    <row r="398" spans="1:53" ht="15.75" thickBot="1" x14ac:dyDescent="0.3">
      <c r="A398" s="88"/>
      <c r="B398" s="66" t="s">
        <v>290</v>
      </c>
      <c r="C398" s="67"/>
      <c r="D398" s="102"/>
      <c r="E398" s="32"/>
      <c r="F398" s="32"/>
      <c r="G398" s="68" t="s">
        <v>277</v>
      </c>
      <c r="H398" s="69">
        <f t="shared" si="171"/>
        <v>0</v>
      </c>
      <c r="I398" s="70">
        <f t="shared" si="172"/>
        <v>0</v>
      </c>
      <c r="J398" s="73" t="str">
        <f t="shared" si="173"/>
        <v>--</v>
      </c>
      <c r="K398" s="32"/>
      <c r="L398" s="233"/>
      <c r="M398" s="277"/>
      <c r="N398" s="277"/>
      <c r="O398" s="277"/>
      <c r="P398" s="277"/>
      <c r="Q398" s="277"/>
      <c r="R398" s="277"/>
      <c r="S398" s="277"/>
      <c r="T398" s="277"/>
      <c r="U398" s="278"/>
      <c r="V398" s="103"/>
      <c r="W398" s="84">
        <f>Y398+1</f>
        <v>121</v>
      </c>
      <c r="X398" s="84"/>
      <c r="Y398" s="78">
        <f>SUM(E386:E398)</f>
        <v>120</v>
      </c>
      <c r="Z398" s="72" t="str">
        <f t="shared" ref="Z398:Z410" si="176">IF(OR(AND(E$8=216,C397="DBL REV",C398="DBL REV",Y397&lt;=144,Y398&gt;144),AND(E$8=216,C397="TPL REV",C398="TPL REV",Y397&lt;=144,Y398&gt;144),AND(E$8=216,C397="QD REV",C398="QD REV",Y397&lt;=144,Y398&gt;144)),"ERROR","")</f>
        <v/>
      </c>
      <c r="AA398" s="72"/>
      <c r="AB398" s="72"/>
      <c r="AC398" s="72">
        <f t="shared" si="162"/>
        <v>1</v>
      </c>
      <c r="AD398" s="72">
        <f t="shared" si="163"/>
        <v>1</v>
      </c>
      <c r="AE398" s="109" t="str">
        <f t="shared" si="164"/>
        <v>0-0</v>
      </c>
      <c r="AF398" s="109" t="str">
        <f t="shared" si="165"/>
        <v>Y</v>
      </c>
      <c r="AG398" s="109" t="str">
        <f t="shared" si="166"/>
        <v>B</v>
      </c>
      <c r="AM398" s="109">
        <f t="shared" si="167"/>
        <v>0</v>
      </c>
      <c r="AN398" s="109">
        <f t="shared" si="168"/>
        <v>0</v>
      </c>
      <c r="AO398" s="109" t="str">
        <f t="shared" si="169"/>
        <v/>
      </c>
      <c r="AQ398" s="109" t="str">
        <f t="shared" si="170"/>
        <v/>
      </c>
      <c r="BA398" s="229">
        <f>MOD(SUM(E386:E399),12)</f>
        <v>0</v>
      </c>
    </row>
    <row r="399" spans="1:53" ht="15.75" thickBot="1" x14ac:dyDescent="0.3">
      <c r="A399" s="88"/>
      <c r="B399" s="66" t="s">
        <v>291</v>
      </c>
      <c r="C399" s="67"/>
      <c r="D399" s="102"/>
      <c r="E399" s="32"/>
      <c r="F399" s="32"/>
      <c r="G399" s="68" t="s">
        <v>277</v>
      </c>
      <c r="H399" s="69">
        <f t="shared" si="171"/>
        <v>0</v>
      </c>
      <c r="I399" s="70">
        <f t="shared" si="172"/>
        <v>0</v>
      </c>
      <c r="J399" s="73" t="str">
        <f t="shared" si="173"/>
        <v>--</v>
      </c>
      <c r="K399" s="32"/>
      <c r="L399" s="233"/>
      <c r="M399" s="277"/>
      <c r="N399" s="277"/>
      <c r="O399" s="277"/>
      <c r="P399" s="277"/>
      <c r="Q399" s="277"/>
      <c r="R399" s="277"/>
      <c r="S399" s="277"/>
      <c r="T399" s="277"/>
      <c r="U399" s="278"/>
      <c r="V399" s="103"/>
      <c r="W399" s="84">
        <f>Y399+1</f>
        <v>121</v>
      </c>
      <c r="X399" s="84"/>
      <c r="Y399" s="78">
        <f>SUM(E386:E399)</f>
        <v>120</v>
      </c>
      <c r="Z399" s="72" t="str">
        <f t="shared" si="176"/>
        <v/>
      </c>
      <c r="AA399" s="72"/>
      <c r="AB399" s="72"/>
      <c r="AC399" s="72">
        <f t="shared" si="162"/>
        <v>1</v>
      </c>
      <c r="AD399" s="72">
        <f t="shared" si="163"/>
        <v>1</v>
      </c>
      <c r="AE399" s="109" t="str">
        <f t="shared" si="164"/>
        <v>0-0</v>
      </c>
      <c r="AF399" s="109" t="str">
        <f t="shared" si="165"/>
        <v>Y</v>
      </c>
      <c r="AG399" s="109" t="str">
        <f t="shared" si="166"/>
        <v>B</v>
      </c>
      <c r="AM399" s="109">
        <f t="shared" si="167"/>
        <v>0</v>
      </c>
      <c r="AN399" s="109">
        <f t="shared" si="168"/>
        <v>0</v>
      </c>
      <c r="AO399" s="109" t="str">
        <f t="shared" si="169"/>
        <v/>
      </c>
      <c r="AQ399" s="109" t="str">
        <f t="shared" si="170"/>
        <v/>
      </c>
      <c r="BA399" s="229">
        <f>MOD(SUM(E386:E400),12)</f>
        <v>0</v>
      </c>
    </row>
    <row r="400" spans="1:53" ht="15.75" thickBot="1" x14ac:dyDescent="0.3">
      <c r="A400" s="88"/>
      <c r="B400" s="66" t="s">
        <v>292</v>
      </c>
      <c r="C400" s="67"/>
      <c r="D400" s="102"/>
      <c r="E400" s="32"/>
      <c r="F400" s="32"/>
      <c r="G400" s="68" t="s">
        <v>277</v>
      </c>
      <c r="H400" s="69">
        <f t="shared" si="171"/>
        <v>0</v>
      </c>
      <c r="I400" s="70">
        <f t="shared" si="172"/>
        <v>0</v>
      </c>
      <c r="J400" s="73" t="str">
        <f t="shared" si="173"/>
        <v>--</v>
      </c>
      <c r="K400" s="32"/>
      <c r="L400" s="233"/>
      <c r="M400" s="277"/>
      <c r="N400" s="277"/>
      <c r="O400" s="277"/>
      <c r="P400" s="277"/>
      <c r="Q400" s="277"/>
      <c r="R400" s="277"/>
      <c r="S400" s="277"/>
      <c r="T400" s="277"/>
      <c r="U400" s="278"/>
      <c r="V400" s="103"/>
      <c r="W400" s="84">
        <f>Y400+1</f>
        <v>121</v>
      </c>
      <c r="X400" s="84"/>
      <c r="Y400" s="78">
        <f>SUM(E386:E400)</f>
        <v>120</v>
      </c>
      <c r="Z400" s="72" t="str">
        <f t="shared" si="176"/>
        <v/>
      </c>
      <c r="AA400" s="72" t="str">
        <f t="shared" ref="AA400:AA412" si="177">IF(AND(C398&lt;&gt;"Field SPL",W397&lt;=144,Y398&gt;144),"ERROR","")</f>
        <v/>
      </c>
      <c r="AB400" s="72"/>
      <c r="AC400" s="72">
        <f t="shared" si="162"/>
        <v>1</v>
      </c>
      <c r="AD400" s="72">
        <f t="shared" si="163"/>
        <v>1</v>
      </c>
      <c r="AE400" s="109" t="str">
        <f t="shared" si="164"/>
        <v>0-0</v>
      </c>
      <c r="AF400" s="109" t="str">
        <f t="shared" si="165"/>
        <v>Y</v>
      </c>
      <c r="AG400" s="109" t="str">
        <f t="shared" si="166"/>
        <v>B</v>
      </c>
      <c r="AM400" s="109">
        <f t="shared" si="167"/>
        <v>0</v>
      </c>
      <c r="AN400" s="109">
        <f t="shared" si="168"/>
        <v>0</v>
      </c>
      <c r="AO400" s="109" t="str">
        <f t="shared" si="169"/>
        <v/>
      </c>
      <c r="AQ400" s="109" t="str">
        <f t="shared" si="170"/>
        <v/>
      </c>
      <c r="BA400" s="229">
        <f>MOD(SUM(E386:E401),12)</f>
        <v>0</v>
      </c>
    </row>
    <row r="401" spans="1:53" ht="15.75" thickBot="1" x14ac:dyDescent="0.3">
      <c r="A401" s="88"/>
      <c r="B401" s="66" t="s">
        <v>293</v>
      </c>
      <c r="C401" s="67"/>
      <c r="D401" s="102"/>
      <c r="E401" s="32"/>
      <c r="F401" s="32"/>
      <c r="G401" s="68" t="s">
        <v>277</v>
      </c>
      <c r="H401" s="69">
        <f t="shared" si="171"/>
        <v>0</v>
      </c>
      <c r="I401" s="70">
        <f t="shared" si="172"/>
        <v>0</v>
      </c>
      <c r="J401" s="73" t="str">
        <f t="shared" si="173"/>
        <v>--</v>
      </c>
      <c r="K401" s="32"/>
      <c r="L401" s="233"/>
      <c r="M401" s="277"/>
      <c r="N401" s="277"/>
      <c r="O401" s="277"/>
      <c r="P401" s="277"/>
      <c r="Q401" s="277"/>
      <c r="R401" s="277"/>
      <c r="S401" s="277"/>
      <c r="T401" s="277"/>
      <c r="U401" s="278"/>
      <c r="V401" s="103"/>
      <c r="W401" s="84">
        <f t="shared" ref="W401:W409" si="178">Y401+1</f>
        <v>121</v>
      </c>
      <c r="X401" s="84"/>
      <c r="Y401" s="78">
        <f>SUM(E386:E401)</f>
        <v>120</v>
      </c>
      <c r="Z401" s="72" t="str">
        <f t="shared" si="176"/>
        <v/>
      </c>
      <c r="AA401" s="72" t="str">
        <f t="shared" si="177"/>
        <v/>
      </c>
      <c r="AB401" s="72"/>
      <c r="AC401" s="72">
        <f t="shared" si="162"/>
        <v>1</v>
      </c>
      <c r="AD401" s="72">
        <f t="shared" si="163"/>
        <v>1</v>
      </c>
      <c r="AE401" s="109" t="str">
        <f t="shared" si="164"/>
        <v>0-0</v>
      </c>
      <c r="AF401" s="109" t="str">
        <f t="shared" si="165"/>
        <v>Y</v>
      </c>
      <c r="AG401" s="109" t="str">
        <f t="shared" si="166"/>
        <v>B</v>
      </c>
      <c r="AM401" s="109">
        <f t="shared" si="167"/>
        <v>0</v>
      </c>
      <c r="AN401" s="109">
        <f t="shared" si="168"/>
        <v>0</v>
      </c>
      <c r="AO401" s="109" t="str">
        <f t="shared" si="169"/>
        <v/>
      </c>
      <c r="AQ401" s="109" t="str">
        <f t="shared" si="170"/>
        <v/>
      </c>
      <c r="BA401" s="229">
        <f>MOD(SUM(E386:E402),12)</f>
        <v>0</v>
      </c>
    </row>
    <row r="402" spans="1:53" ht="15.75" thickBot="1" x14ac:dyDescent="0.3">
      <c r="A402" s="88"/>
      <c r="B402" s="66" t="s">
        <v>294</v>
      </c>
      <c r="C402" s="67"/>
      <c r="D402" s="102"/>
      <c r="E402" s="32"/>
      <c r="F402" s="32"/>
      <c r="G402" s="68" t="s">
        <v>277</v>
      </c>
      <c r="H402" s="69">
        <f t="shared" si="171"/>
        <v>0</v>
      </c>
      <c r="I402" s="70">
        <f t="shared" si="172"/>
        <v>0</v>
      </c>
      <c r="J402" s="73" t="str">
        <f t="shared" si="173"/>
        <v>--</v>
      </c>
      <c r="K402" s="32"/>
      <c r="L402" s="233"/>
      <c r="M402" s="277"/>
      <c r="N402" s="277"/>
      <c r="O402" s="277"/>
      <c r="P402" s="277"/>
      <c r="Q402" s="277"/>
      <c r="R402" s="277"/>
      <c r="S402" s="277"/>
      <c r="T402" s="277"/>
      <c r="U402" s="278"/>
      <c r="V402" s="103"/>
      <c r="W402" s="84">
        <f t="shared" si="178"/>
        <v>121</v>
      </c>
      <c r="X402" s="84"/>
      <c r="Y402" s="78">
        <f>SUM(E386:E402)</f>
        <v>120</v>
      </c>
      <c r="Z402" s="72" t="str">
        <f t="shared" si="176"/>
        <v/>
      </c>
      <c r="AA402" s="72" t="str">
        <f t="shared" si="177"/>
        <v/>
      </c>
      <c r="AB402" s="72"/>
      <c r="AC402" s="72">
        <f t="shared" si="162"/>
        <v>1</v>
      </c>
      <c r="AD402" s="72">
        <f t="shared" si="163"/>
        <v>1</v>
      </c>
      <c r="AE402" s="109" t="str">
        <f t="shared" si="164"/>
        <v>0-0</v>
      </c>
      <c r="AF402" s="109" t="str">
        <f t="shared" si="165"/>
        <v>Y</v>
      </c>
      <c r="AG402" s="109" t="str">
        <f t="shared" si="166"/>
        <v>B</v>
      </c>
      <c r="AM402" s="109">
        <f t="shared" si="167"/>
        <v>0</v>
      </c>
      <c r="AN402" s="109">
        <f t="shared" si="168"/>
        <v>0</v>
      </c>
      <c r="AO402" s="109" t="str">
        <f t="shared" si="169"/>
        <v/>
      </c>
      <c r="AQ402" s="109" t="str">
        <f t="shared" si="170"/>
        <v/>
      </c>
      <c r="BA402" s="229">
        <f>MOD(SUM(E386:E403),12)</f>
        <v>0</v>
      </c>
    </row>
    <row r="403" spans="1:53" ht="15.75" thickBot="1" x14ac:dyDescent="0.3">
      <c r="A403" s="88"/>
      <c r="B403" s="66" t="s">
        <v>295</v>
      </c>
      <c r="C403" s="67"/>
      <c r="D403" s="102"/>
      <c r="E403" s="32"/>
      <c r="F403" s="32"/>
      <c r="G403" s="68" t="s">
        <v>277</v>
      </c>
      <c r="H403" s="69">
        <f t="shared" si="171"/>
        <v>0</v>
      </c>
      <c r="I403" s="70">
        <f t="shared" si="172"/>
        <v>0</v>
      </c>
      <c r="J403" s="73" t="str">
        <f t="shared" si="173"/>
        <v>--</v>
      </c>
      <c r="K403" s="32"/>
      <c r="L403" s="233"/>
      <c r="M403" s="277"/>
      <c r="N403" s="277"/>
      <c r="O403" s="277"/>
      <c r="P403" s="277"/>
      <c r="Q403" s="277"/>
      <c r="R403" s="277"/>
      <c r="S403" s="277"/>
      <c r="T403" s="277"/>
      <c r="U403" s="278"/>
      <c r="V403" s="103"/>
      <c r="W403" s="84">
        <f t="shared" si="178"/>
        <v>121</v>
      </c>
      <c r="X403" s="84"/>
      <c r="Y403" s="78">
        <f>SUM(E386:E403)</f>
        <v>120</v>
      </c>
      <c r="Z403" s="72" t="str">
        <f t="shared" si="176"/>
        <v/>
      </c>
      <c r="AA403" s="72" t="str">
        <f t="shared" si="177"/>
        <v/>
      </c>
      <c r="AB403" s="72"/>
      <c r="AC403" s="72">
        <f t="shared" si="162"/>
        <v>1</v>
      </c>
      <c r="AD403" s="72">
        <f t="shared" si="163"/>
        <v>1</v>
      </c>
      <c r="AE403" s="109" t="str">
        <f t="shared" si="164"/>
        <v>0-0</v>
      </c>
      <c r="AF403" s="109" t="str">
        <f t="shared" si="165"/>
        <v>Y</v>
      </c>
      <c r="AG403" s="109" t="str">
        <f t="shared" si="166"/>
        <v>B</v>
      </c>
      <c r="AM403" s="109">
        <f t="shared" si="167"/>
        <v>0</v>
      </c>
      <c r="AN403" s="109">
        <f t="shared" si="168"/>
        <v>0</v>
      </c>
      <c r="AO403" s="109" t="str">
        <f t="shared" si="169"/>
        <v/>
      </c>
      <c r="AQ403" s="109" t="str">
        <f t="shared" si="170"/>
        <v/>
      </c>
      <c r="BA403" s="229">
        <f>MOD(SUM(E386:E404),12)</f>
        <v>0</v>
      </c>
    </row>
    <row r="404" spans="1:53" ht="15.75" thickBot="1" x14ac:dyDescent="0.3">
      <c r="A404" s="88"/>
      <c r="B404" s="66" t="s">
        <v>296</v>
      </c>
      <c r="C404" s="67"/>
      <c r="D404" s="102"/>
      <c r="E404" s="32"/>
      <c r="F404" s="32"/>
      <c r="G404" s="68" t="s">
        <v>277</v>
      </c>
      <c r="H404" s="69">
        <f t="shared" si="171"/>
        <v>0</v>
      </c>
      <c r="I404" s="70">
        <f t="shared" si="172"/>
        <v>0</v>
      </c>
      <c r="J404" s="73" t="str">
        <f t="shared" si="173"/>
        <v>--</v>
      </c>
      <c r="K404" s="32"/>
      <c r="L404" s="233"/>
      <c r="M404" s="277"/>
      <c r="N404" s="277"/>
      <c r="O404" s="277"/>
      <c r="P404" s="277"/>
      <c r="Q404" s="277"/>
      <c r="R404" s="277"/>
      <c r="S404" s="277"/>
      <c r="T404" s="277"/>
      <c r="U404" s="278"/>
      <c r="V404" s="103"/>
      <c r="W404" s="84">
        <f t="shared" si="178"/>
        <v>121</v>
      </c>
      <c r="X404" s="84"/>
      <c r="Y404" s="78">
        <f>SUM(E386:E404)</f>
        <v>120</v>
      </c>
      <c r="Z404" s="72" t="str">
        <f t="shared" si="176"/>
        <v/>
      </c>
      <c r="AA404" s="72" t="str">
        <f t="shared" si="177"/>
        <v/>
      </c>
      <c r="AB404" s="72"/>
      <c r="AC404" s="72">
        <f t="shared" si="162"/>
        <v>1</v>
      </c>
      <c r="AD404" s="72">
        <f t="shared" si="163"/>
        <v>1</v>
      </c>
      <c r="AE404" s="109" t="str">
        <f t="shared" si="164"/>
        <v>0-0</v>
      </c>
      <c r="AF404" s="109" t="str">
        <f t="shared" si="165"/>
        <v>Y</v>
      </c>
      <c r="AG404" s="109" t="str">
        <f t="shared" si="166"/>
        <v>B</v>
      </c>
      <c r="AM404" s="109">
        <f t="shared" si="167"/>
        <v>0</v>
      </c>
      <c r="AN404" s="109">
        <f t="shared" si="168"/>
        <v>0</v>
      </c>
      <c r="AO404" s="109" t="str">
        <f t="shared" si="169"/>
        <v/>
      </c>
      <c r="AQ404" s="109" t="str">
        <f t="shared" si="170"/>
        <v/>
      </c>
      <c r="BA404" s="229">
        <f>MOD(SUM(E386:E405),12)</f>
        <v>0</v>
      </c>
    </row>
    <row r="405" spans="1:53" ht="15.75" thickBot="1" x14ac:dyDescent="0.3">
      <c r="A405" s="88"/>
      <c r="B405" s="66" t="s">
        <v>297</v>
      </c>
      <c r="C405" s="67"/>
      <c r="D405" s="102"/>
      <c r="E405" s="32"/>
      <c r="F405" s="32"/>
      <c r="G405" s="68" t="s">
        <v>277</v>
      </c>
      <c r="H405" s="69">
        <f t="shared" si="171"/>
        <v>0</v>
      </c>
      <c r="I405" s="70">
        <f t="shared" si="172"/>
        <v>0</v>
      </c>
      <c r="J405" s="73" t="str">
        <f t="shared" si="173"/>
        <v>--</v>
      </c>
      <c r="K405" s="32"/>
      <c r="L405" s="233"/>
      <c r="M405" s="277"/>
      <c r="N405" s="277"/>
      <c r="O405" s="277"/>
      <c r="P405" s="277"/>
      <c r="Q405" s="277"/>
      <c r="R405" s="277"/>
      <c r="S405" s="277"/>
      <c r="T405" s="277"/>
      <c r="U405" s="278"/>
      <c r="V405" s="103"/>
      <c r="W405" s="84">
        <f t="shared" si="178"/>
        <v>121</v>
      </c>
      <c r="X405" s="84"/>
      <c r="Y405" s="78">
        <f>SUM(E386:E405)</f>
        <v>120</v>
      </c>
      <c r="Z405" s="72" t="str">
        <f t="shared" si="176"/>
        <v/>
      </c>
      <c r="AA405" s="72" t="str">
        <f t="shared" si="177"/>
        <v/>
      </c>
      <c r="AB405" s="72"/>
      <c r="AC405" s="72">
        <f t="shared" si="162"/>
        <v>1</v>
      </c>
      <c r="AD405" s="72">
        <f t="shared" si="163"/>
        <v>1</v>
      </c>
      <c r="AE405" s="109" t="str">
        <f t="shared" si="164"/>
        <v>0-0</v>
      </c>
      <c r="AF405" s="109" t="str">
        <f t="shared" si="165"/>
        <v>Y</v>
      </c>
      <c r="AG405" s="109" t="str">
        <f t="shared" si="166"/>
        <v>B</v>
      </c>
      <c r="AM405" s="109">
        <f t="shared" si="167"/>
        <v>0</v>
      </c>
      <c r="AN405" s="109">
        <f t="shared" si="168"/>
        <v>0</v>
      </c>
      <c r="AO405" s="109" t="str">
        <f t="shared" si="169"/>
        <v/>
      </c>
      <c r="AQ405" s="109" t="str">
        <f t="shared" si="170"/>
        <v/>
      </c>
      <c r="BA405" s="229">
        <f>MOD(SUM(E386:E406),12)</f>
        <v>0</v>
      </c>
    </row>
    <row r="406" spans="1:53" ht="15.75" thickBot="1" x14ac:dyDescent="0.3">
      <c r="A406" s="88"/>
      <c r="B406" s="66" t="s">
        <v>298</v>
      </c>
      <c r="C406" s="67"/>
      <c r="D406" s="102"/>
      <c r="E406" s="32"/>
      <c r="F406" s="32"/>
      <c r="G406" s="68" t="s">
        <v>277</v>
      </c>
      <c r="H406" s="69">
        <f t="shared" si="171"/>
        <v>0</v>
      </c>
      <c r="I406" s="70">
        <f t="shared" si="172"/>
        <v>0</v>
      </c>
      <c r="J406" s="73" t="str">
        <f t="shared" si="173"/>
        <v>--</v>
      </c>
      <c r="K406" s="32"/>
      <c r="L406" s="233"/>
      <c r="M406" s="277"/>
      <c r="N406" s="277"/>
      <c r="O406" s="277"/>
      <c r="P406" s="277"/>
      <c r="Q406" s="277"/>
      <c r="R406" s="277"/>
      <c r="S406" s="277"/>
      <c r="T406" s="277"/>
      <c r="U406" s="278"/>
      <c r="V406" s="103"/>
      <c r="W406" s="84">
        <f t="shared" si="178"/>
        <v>121</v>
      </c>
      <c r="X406" s="84"/>
      <c r="Y406" s="78">
        <f>SUM(E386:E406)</f>
        <v>120</v>
      </c>
      <c r="Z406" s="72" t="str">
        <f t="shared" si="176"/>
        <v/>
      </c>
      <c r="AA406" s="72" t="str">
        <f t="shared" si="177"/>
        <v/>
      </c>
      <c r="AB406" s="72"/>
      <c r="AC406" s="72">
        <f t="shared" si="162"/>
        <v>1</v>
      </c>
      <c r="AD406" s="72">
        <f t="shared" si="163"/>
        <v>1</v>
      </c>
      <c r="AE406" s="109" t="str">
        <f t="shared" si="164"/>
        <v>0-0</v>
      </c>
      <c r="AF406" s="109" t="str">
        <f t="shared" si="165"/>
        <v>Y</v>
      </c>
      <c r="AG406" s="109" t="str">
        <f t="shared" si="166"/>
        <v>B</v>
      </c>
      <c r="AM406" s="109">
        <f t="shared" si="167"/>
        <v>0</v>
      </c>
      <c r="AN406" s="109">
        <f t="shared" si="168"/>
        <v>0</v>
      </c>
      <c r="AO406" s="109" t="str">
        <f t="shared" si="169"/>
        <v/>
      </c>
      <c r="AQ406" s="109" t="str">
        <f t="shared" si="170"/>
        <v/>
      </c>
      <c r="BA406" s="229">
        <f>MOD(SUM(E386:E407),12)</f>
        <v>0</v>
      </c>
    </row>
    <row r="407" spans="1:53" ht="15.75" thickBot="1" x14ac:dyDescent="0.3">
      <c r="A407" s="88"/>
      <c r="B407" s="66" t="s">
        <v>299</v>
      </c>
      <c r="C407" s="67"/>
      <c r="D407" s="102"/>
      <c r="E407" s="32"/>
      <c r="F407" s="32"/>
      <c r="G407" s="68" t="s">
        <v>277</v>
      </c>
      <c r="H407" s="69">
        <f t="shared" si="171"/>
        <v>0</v>
      </c>
      <c r="I407" s="70">
        <f t="shared" si="172"/>
        <v>0</v>
      </c>
      <c r="J407" s="73" t="str">
        <f t="shared" si="173"/>
        <v>--</v>
      </c>
      <c r="K407" s="32"/>
      <c r="L407" s="233"/>
      <c r="M407" s="277"/>
      <c r="N407" s="277"/>
      <c r="O407" s="277"/>
      <c r="P407" s="277"/>
      <c r="Q407" s="277"/>
      <c r="R407" s="277"/>
      <c r="S407" s="277"/>
      <c r="T407" s="277"/>
      <c r="U407" s="278"/>
      <c r="V407" s="103"/>
      <c r="W407" s="84">
        <f t="shared" si="178"/>
        <v>121</v>
      </c>
      <c r="X407" s="84"/>
      <c r="Y407" s="78">
        <f>SUM(E386:E407)</f>
        <v>120</v>
      </c>
      <c r="Z407" s="72" t="str">
        <f t="shared" si="176"/>
        <v/>
      </c>
      <c r="AA407" s="72" t="str">
        <f t="shared" si="177"/>
        <v/>
      </c>
      <c r="AB407" s="72"/>
      <c r="AC407" s="72">
        <f t="shared" si="162"/>
        <v>1</v>
      </c>
      <c r="AD407" s="72">
        <f t="shared" si="163"/>
        <v>1</v>
      </c>
      <c r="AE407" s="109" t="str">
        <f t="shared" si="164"/>
        <v>0-0</v>
      </c>
      <c r="AF407" s="109" t="str">
        <f t="shared" si="165"/>
        <v>Y</v>
      </c>
      <c r="AG407" s="109" t="str">
        <f t="shared" si="166"/>
        <v>B</v>
      </c>
      <c r="AM407" s="109">
        <f t="shared" si="167"/>
        <v>0</v>
      </c>
      <c r="AN407" s="109">
        <f t="shared" si="168"/>
        <v>0</v>
      </c>
      <c r="AO407" s="109" t="str">
        <f t="shared" si="169"/>
        <v/>
      </c>
      <c r="AQ407" s="109" t="str">
        <f t="shared" si="170"/>
        <v/>
      </c>
      <c r="BA407" s="229">
        <f>MOD(SUM(E386:E408),12)</f>
        <v>0</v>
      </c>
    </row>
    <row r="408" spans="1:53" ht="15.75" thickBot="1" x14ac:dyDescent="0.3">
      <c r="A408" s="88"/>
      <c r="B408" s="66" t="s">
        <v>300</v>
      </c>
      <c r="C408" s="67"/>
      <c r="D408" s="102"/>
      <c r="E408" s="32"/>
      <c r="F408" s="32"/>
      <c r="G408" s="68" t="s">
        <v>277</v>
      </c>
      <c r="H408" s="69">
        <f t="shared" si="171"/>
        <v>0</v>
      </c>
      <c r="I408" s="70">
        <f t="shared" si="172"/>
        <v>0</v>
      </c>
      <c r="J408" s="73" t="str">
        <f t="shared" si="173"/>
        <v>--</v>
      </c>
      <c r="K408" s="32"/>
      <c r="L408" s="233"/>
      <c r="M408" s="277"/>
      <c r="N408" s="277"/>
      <c r="O408" s="277"/>
      <c r="P408" s="277"/>
      <c r="Q408" s="277"/>
      <c r="R408" s="277"/>
      <c r="S408" s="277"/>
      <c r="T408" s="277"/>
      <c r="U408" s="278"/>
      <c r="V408" s="103"/>
      <c r="W408" s="84">
        <f t="shared" si="178"/>
        <v>121</v>
      </c>
      <c r="X408" s="84"/>
      <c r="Y408" s="78">
        <f>SUM(E386:E408)</f>
        <v>120</v>
      </c>
      <c r="Z408" s="72" t="str">
        <f t="shared" si="176"/>
        <v/>
      </c>
      <c r="AA408" s="72" t="str">
        <f t="shared" si="177"/>
        <v/>
      </c>
      <c r="AB408" s="72"/>
      <c r="AC408" s="72">
        <f t="shared" si="162"/>
        <v>1</v>
      </c>
      <c r="AD408" s="72">
        <f t="shared" si="163"/>
        <v>1</v>
      </c>
      <c r="AE408" s="109" t="str">
        <f t="shared" si="164"/>
        <v>0-0</v>
      </c>
      <c r="AF408" s="109" t="str">
        <f t="shared" si="165"/>
        <v>Y</v>
      </c>
      <c r="AG408" s="109" t="str">
        <f t="shared" si="166"/>
        <v>B</v>
      </c>
      <c r="AM408" s="109">
        <f t="shared" si="167"/>
        <v>0</v>
      </c>
      <c r="AN408" s="109">
        <f t="shared" si="168"/>
        <v>0</v>
      </c>
      <c r="AO408" s="109" t="str">
        <f t="shared" si="169"/>
        <v/>
      </c>
      <c r="AQ408" s="109" t="str">
        <f t="shared" si="170"/>
        <v/>
      </c>
      <c r="BA408" s="229">
        <f>MOD(SUM(E386:E409),12)</f>
        <v>0</v>
      </c>
    </row>
    <row r="409" spans="1:53" ht="15.75" thickBot="1" x14ac:dyDescent="0.3">
      <c r="A409" s="88"/>
      <c r="B409" s="66" t="s">
        <v>301</v>
      </c>
      <c r="C409" s="67"/>
      <c r="D409" s="102"/>
      <c r="E409" s="32"/>
      <c r="F409" s="32"/>
      <c r="G409" s="68" t="s">
        <v>277</v>
      </c>
      <c r="H409" s="69">
        <f t="shared" si="171"/>
        <v>0</v>
      </c>
      <c r="I409" s="70">
        <f t="shared" si="172"/>
        <v>0</v>
      </c>
      <c r="J409" s="73" t="str">
        <f t="shared" si="173"/>
        <v>--</v>
      </c>
      <c r="K409" s="32"/>
      <c r="L409" s="233"/>
      <c r="M409" s="277"/>
      <c r="N409" s="277"/>
      <c r="O409" s="277"/>
      <c r="P409" s="277"/>
      <c r="Q409" s="277"/>
      <c r="R409" s="277"/>
      <c r="S409" s="277"/>
      <c r="T409" s="277"/>
      <c r="U409" s="278"/>
      <c r="V409" s="103"/>
      <c r="W409" s="84">
        <f t="shared" si="178"/>
        <v>121</v>
      </c>
      <c r="X409" s="84"/>
      <c r="Y409" s="78">
        <f>SUM(E386:E409)</f>
        <v>120</v>
      </c>
      <c r="Z409" s="72" t="str">
        <f t="shared" si="176"/>
        <v/>
      </c>
      <c r="AA409" s="72" t="str">
        <f t="shared" si="177"/>
        <v/>
      </c>
      <c r="AB409" s="72"/>
      <c r="AC409" s="72">
        <f t="shared" si="162"/>
        <v>1</v>
      </c>
      <c r="AD409" s="72">
        <f t="shared" si="163"/>
        <v>1</v>
      </c>
      <c r="AE409" s="109" t="str">
        <f t="shared" si="164"/>
        <v>0-0</v>
      </c>
      <c r="AF409" s="109" t="str">
        <f t="shared" si="165"/>
        <v>Y</v>
      </c>
      <c r="AG409" s="109" t="str">
        <f t="shared" si="166"/>
        <v>B</v>
      </c>
      <c r="AM409" s="109">
        <f t="shared" si="167"/>
        <v>0</v>
      </c>
      <c r="AN409" s="109">
        <f t="shared" si="168"/>
        <v>0</v>
      </c>
      <c r="AO409" s="109" t="str">
        <f t="shared" si="169"/>
        <v/>
      </c>
      <c r="AQ409" s="109" t="str">
        <f t="shared" si="170"/>
        <v/>
      </c>
      <c r="BA409" s="229">
        <f>MOD(SUM(E386:E410),12)</f>
        <v>0</v>
      </c>
    </row>
    <row r="410" spans="1:53" ht="15.75" thickBot="1" x14ac:dyDescent="0.3">
      <c r="A410" s="88"/>
      <c r="B410" s="66" t="s">
        <v>302</v>
      </c>
      <c r="C410" s="67"/>
      <c r="D410" s="102"/>
      <c r="E410" s="32"/>
      <c r="F410" s="32"/>
      <c r="G410" s="68" t="s">
        <v>277</v>
      </c>
      <c r="H410" s="69">
        <f t="shared" si="171"/>
        <v>0</v>
      </c>
      <c r="I410" s="70">
        <f t="shared" si="172"/>
        <v>0</v>
      </c>
      <c r="J410" s="73" t="str">
        <f t="shared" si="173"/>
        <v>--</v>
      </c>
      <c r="K410" s="32"/>
      <c r="L410" s="234"/>
      <c r="M410" s="277"/>
      <c r="N410" s="277"/>
      <c r="O410" s="277"/>
      <c r="P410" s="277"/>
      <c r="Q410" s="277"/>
      <c r="R410" s="277"/>
      <c r="S410" s="277"/>
      <c r="T410" s="277"/>
      <c r="U410" s="278"/>
      <c r="V410" s="103"/>
      <c r="W410" s="72"/>
      <c r="X410" s="72"/>
      <c r="Y410" s="78">
        <f>SUM(E386:E410)</f>
        <v>120</v>
      </c>
      <c r="Z410" s="72" t="str">
        <f t="shared" si="176"/>
        <v/>
      </c>
      <c r="AA410" s="72" t="str">
        <f t="shared" si="177"/>
        <v/>
      </c>
      <c r="AB410" s="72"/>
      <c r="AC410" s="72">
        <f t="shared" si="162"/>
        <v>1</v>
      </c>
      <c r="AD410" s="72">
        <f t="shared" si="163"/>
        <v>1</v>
      </c>
      <c r="AE410" s="109" t="str">
        <f t="shared" si="164"/>
        <v>0-0</v>
      </c>
      <c r="AF410" s="109" t="str">
        <f t="shared" si="165"/>
        <v>Y</v>
      </c>
      <c r="AG410" s="109" t="str">
        <f t="shared" si="166"/>
        <v>B</v>
      </c>
      <c r="AM410" s="109">
        <f t="shared" si="167"/>
        <v>0</v>
      </c>
      <c r="AN410" s="109">
        <f t="shared" si="168"/>
        <v>0</v>
      </c>
      <c r="AO410" s="109" t="str">
        <f t="shared" si="169"/>
        <v/>
      </c>
      <c r="AQ410" s="109" t="str">
        <f t="shared" si="170"/>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77"/>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77"/>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760</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9">IF(B427&lt;&gt;"FST",1,0)</f>
        <v>1</v>
      </c>
      <c r="AD427" s="72">
        <f t="shared" ref="AD427:AD451" si="180">IF(C427&lt;&gt;"FST",1,0)</f>
        <v>0</v>
      </c>
      <c r="AE427" s="109" t="str">
        <f t="shared" ref="AE427:AE451" si="181">CONCATENATE(H427,"-",I427)</f>
        <v>669-672</v>
      </c>
      <c r="AF427" s="109" t="str">
        <f t="shared" ref="AF427:AF451" si="182">IF(C427="Field SPL","N","Y")</f>
        <v>Y</v>
      </c>
      <c r="AG427" s="109" t="str">
        <f t="shared" ref="AG427:AG451" si="183">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84">VALUE(IF(C427="FST","0",IF(C427="REV T","1",IF(C427="DBL REV",".5","0"))))</f>
        <v>0</v>
      </c>
      <c r="AN427" s="109">
        <f t="shared" ref="AN427:AN451" si="185">VALUE(IF(C427="FST","0",IF(C427="REV T","0",IF(C427="DBL REV",".5","0"))))</f>
        <v>0</v>
      </c>
      <c r="AO427" s="109" t="str">
        <f t="shared" ref="AO427:AO451" si="186">IF(C427="TPL REV","Y","")</f>
        <v/>
      </c>
      <c r="AQ427" s="109" t="str">
        <f t="shared" ref="AQ427:AQ451" si="187">IF(C427="QD REV","Y","")</f>
        <v/>
      </c>
      <c r="BA427" s="229">
        <f>MOD(E427,12)</f>
        <v>4</v>
      </c>
    </row>
    <row r="428" spans="1:53" ht="15.75" thickBot="1" x14ac:dyDescent="0.3">
      <c r="A428" s="88"/>
      <c r="B428" s="66" t="s">
        <v>279</v>
      </c>
      <c r="C428" s="67" t="s">
        <v>484</v>
      </c>
      <c r="D428" s="102" t="s">
        <v>807</v>
      </c>
      <c r="E428" s="32">
        <v>4</v>
      </c>
      <c r="F428" s="32" t="s">
        <v>488</v>
      </c>
      <c r="G428" s="68" t="s">
        <v>277</v>
      </c>
      <c r="H428" s="69">
        <f t="shared" ref="H428:H451" si="188">IF(E428=0,0,I428-(E428-1))</f>
        <v>665</v>
      </c>
      <c r="I428" s="70">
        <f t="shared" ref="I428:I451" si="189">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9"/>
        <v>1</v>
      </c>
      <c r="AD428" s="72">
        <f t="shared" si="180"/>
        <v>0</v>
      </c>
      <c r="AE428" s="109" t="str">
        <f t="shared" si="181"/>
        <v>665-668</v>
      </c>
      <c r="AF428" s="109" t="str">
        <f t="shared" si="182"/>
        <v>Y</v>
      </c>
      <c r="AG428" s="109" t="str">
        <f t="shared" si="183"/>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84"/>
        <v>0</v>
      </c>
      <c r="AN428" s="109">
        <f t="shared" si="185"/>
        <v>0</v>
      </c>
      <c r="AO428" s="109" t="str">
        <f t="shared" si="186"/>
        <v/>
      </c>
      <c r="AQ428" s="109" t="str">
        <f t="shared" si="187"/>
        <v/>
      </c>
      <c r="BA428" s="229">
        <f>MOD(SUM(E427:E428),12)</f>
        <v>8</v>
      </c>
    </row>
    <row r="429" spans="1:53" ht="15.75" thickBot="1" x14ac:dyDescent="0.3">
      <c r="A429" s="88"/>
      <c r="B429" s="74" t="s">
        <v>280</v>
      </c>
      <c r="C429" s="67" t="s">
        <v>484</v>
      </c>
      <c r="D429" s="102" t="s">
        <v>761</v>
      </c>
      <c r="E429" s="32">
        <v>4</v>
      </c>
      <c r="F429" s="32" t="s">
        <v>488</v>
      </c>
      <c r="G429" s="75" t="s">
        <v>277</v>
      </c>
      <c r="H429" s="69">
        <f t="shared" si="188"/>
        <v>661</v>
      </c>
      <c r="I429" s="70">
        <f t="shared" si="189"/>
        <v>664</v>
      </c>
      <c r="J429" s="73" t="str">
        <f t="shared" ref="J429:J451" si="190">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9"/>
        <v>1</v>
      </c>
      <c r="AD429" s="72">
        <f t="shared" si="180"/>
        <v>0</v>
      </c>
      <c r="AE429" s="109" t="str">
        <f t="shared" si="181"/>
        <v>661-664</v>
      </c>
      <c r="AF429" s="109" t="str">
        <f t="shared" si="182"/>
        <v>Y</v>
      </c>
      <c r="AG429" s="109" t="str">
        <f t="shared" si="183"/>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84"/>
        <v>0</v>
      </c>
      <c r="AN429" s="109">
        <f t="shared" si="185"/>
        <v>0</v>
      </c>
      <c r="AO429" s="109" t="str">
        <f t="shared" si="186"/>
        <v/>
      </c>
      <c r="AQ429" s="109" t="str">
        <f t="shared" si="187"/>
        <v/>
      </c>
      <c r="BA429" s="229">
        <f>MOD(SUM(E427:E430),12)</f>
        <v>0</v>
      </c>
    </row>
    <row r="430" spans="1:53" ht="15.75" thickBot="1" x14ac:dyDescent="0.3">
      <c r="A430" s="88"/>
      <c r="B430" s="66" t="s">
        <v>281</v>
      </c>
      <c r="C430" s="67"/>
      <c r="D430" s="102"/>
      <c r="E430" s="32"/>
      <c r="F430" s="32"/>
      <c r="G430" s="68" t="s">
        <v>277</v>
      </c>
      <c r="H430" s="69">
        <f t="shared" si="188"/>
        <v>0</v>
      </c>
      <c r="I430" s="70">
        <f t="shared" si="189"/>
        <v>0</v>
      </c>
      <c r="J430" s="73" t="str">
        <f t="shared" si="190"/>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9"/>
        <v>1</v>
      </c>
      <c r="AD430" s="72">
        <f t="shared" si="180"/>
        <v>1</v>
      </c>
      <c r="AE430" s="109" t="str">
        <f t="shared" si="181"/>
        <v>0-0</v>
      </c>
      <c r="AF430" s="109" t="str">
        <f t="shared" si="182"/>
        <v>Y</v>
      </c>
      <c r="AG430" s="109" t="str">
        <f t="shared" si="183"/>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84"/>
        <v>0</v>
      </c>
      <c r="AN430" s="109">
        <f t="shared" si="185"/>
        <v>0</v>
      </c>
      <c r="AO430" s="109" t="str">
        <f t="shared" si="186"/>
        <v/>
      </c>
      <c r="AQ430" s="109" t="str">
        <f t="shared" si="187"/>
        <v/>
      </c>
      <c r="BA430" s="229">
        <f>MOD(SUM(E427:E431),12)</f>
        <v>0</v>
      </c>
    </row>
    <row r="431" spans="1:53" ht="15.75" thickBot="1" x14ac:dyDescent="0.3">
      <c r="A431" s="88"/>
      <c r="B431" s="66" t="s">
        <v>282</v>
      </c>
      <c r="C431" s="67"/>
      <c r="D431" s="102"/>
      <c r="E431" s="32"/>
      <c r="F431" s="32"/>
      <c r="G431" s="68" t="s">
        <v>277</v>
      </c>
      <c r="H431" s="69">
        <f t="shared" si="188"/>
        <v>0</v>
      </c>
      <c r="I431" s="70">
        <f t="shared" si="189"/>
        <v>0</v>
      </c>
      <c r="J431" s="73" t="str">
        <f t="shared" si="190"/>
        <v>--</v>
      </c>
      <c r="K431" s="32"/>
      <c r="L431" s="233"/>
      <c r="M431" s="277"/>
      <c r="N431" s="277"/>
      <c r="O431" s="277"/>
      <c r="P431" s="277"/>
      <c r="Q431" s="277"/>
      <c r="R431" s="277"/>
      <c r="S431" s="277"/>
      <c r="T431" s="277"/>
      <c r="U431" s="278"/>
      <c r="V431" s="103"/>
      <c r="W431" s="72"/>
      <c r="X431" s="72"/>
      <c r="Y431" s="72"/>
      <c r="Z431" s="45">
        <v>13</v>
      </c>
      <c r="AA431" s="77">
        <f t="shared" ref="AA431:AA436" si="191">AB430+1</f>
        <v>145</v>
      </c>
      <c r="AB431" s="77">
        <f t="shared" ref="AB431:AB436" si="192">AB430+12</f>
        <v>156</v>
      </c>
      <c r="AC431" s="72">
        <f t="shared" si="179"/>
        <v>1</v>
      </c>
      <c r="AD431" s="72">
        <f t="shared" si="180"/>
        <v>1</v>
      </c>
      <c r="AE431" s="109" t="str">
        <f t="shared" si="181"/>
        <v>0-0</v>
      </c>
      <c r="AF431" s="109" t="str">
        <f t="shared" si="182"/>
        <v>Y</v>
      </c>
      <c r="AG431" s="109" t="str">
        <f t="shared" si="183"/>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84"/>
        <v>0</v>
      </c>
      <c r="AN431" s="109">
        <f t="shared" si="185"/>
        <v>0</v>
      </c>
      <c r="AO431" s="109" t="str">
        <f t="shared" si="186"/>
        <v/>
      </c>
      <c r="AQ431" s="109" t="str">
        <f t="shared" si="187"/>
        <v/>
      </c>
      <c r="BA431" s="229">
        <f>MOD(SUM(E427:E432),12)</f>
        <v>0</v>
      </c>
    </row>
    <row r="432" spans="1:53" ht="15.75" thickBot="1" x14ac:dyDescent="0.3">
      <c r="A432" s="88"/>
      <c r="B432" s="66" t="s">
        <v>283</v>
      </c>
      <c r="C432" s="67"/>
      <c r="D432" s="102"/>
      <c r="E432" s="32"/>
      <c r="F432" s="32"/>
      <c r="G432" s="68" t="s">
        <v>277</v>
      </c>
      <c r="H432" s="69">
        <f t="shared" si="188"/>
        <v>0</v>
      </c>
      <c r="I432" s="70">
        <f t="shared" si="189"/>
        <v>0</v>
      </c>
      <c r="J432" s="73" t="str">
        <f t="shared" si="190"/>
        <v>--</v>
      </c>
      <c r="K432" s="32"/>
      <c r="L432" s="233"/>
      <c r="M432" s="277"/>
      <c r="N432" s="277"/>
      <c r="O432" s="277"/>
      <c r="P432" s="277"/>
      <c r="Q432" s="277"/>
      <c r="R432" s="277"/>
      <c r="S432" s="277"/>
      <c r="T432" s="277"/>
      <c r="U432" s="278"/>
      <c r="V432" s="103"/>
      <c r="W432" s="72"/>
      <c r="X432" s="72"/>
      <c r="Y432" s="72"/>
      <c r="Z432" s="45">
        <v>14</v>
      </c>
      <c r="AA432" s="77">
        <f t="shared" si="191"/>
        <v>157</v>
      </c>
      <c r="AB432" s="77">
        <f t="shared" si="192"/>
        <v>168</v>
      </c>
      <c r="AC432" s="72">
        <f t="shared" si="179"/>
        <v>1</v>
      </c>
      <c r="AD432" s="72">
        <f t="shared" si="180"/>
        <v>1</v>
      </c>
      <c r="AE432" s="109" t="str">
        <f t="shared" si="181"/>
        <v>0-0</v>
      </c>
      <c r="AF432" s="109" t="str">
        <f t="shared" si="182"/>
        <v>Y</v>
      </c>
      <c r="AG432" s="109" t="str">
        <f t="shared" si="183"/>
        <v>B</v>
      </c>
      <c r="AM432" s="109">
        <f t="shared" si="184"/>
        <v>0</v>
      </c>
      <c r="AN432" s="109">
        <f t="shared" si="185"/>
        <v>0</v>
      </c>
      <c r="AO432" s="109" t="str">
        <f t="shared" si="186"/>
        <v/>
      </c>
      <c r="AQ432" s="109" t="str">
        <f t="shared" si="187"/>
        <v/>
      </c>
      <c r="BA432" s="229">
        <f>MOD(SUM(E427:E433),12)</f>
        <v>0</v>
      </c>
    </row>
    <row r="433" spans="1:53" ht="15.75" thickBot="1" x14ac:dyDescent="0.3">
      <c r="A433" s="88"/>
      <c r="B433" s="66" t="s">
        <v>284</v>
      </c>
      <c r="C433" s="67"/>
      <c r="D433" s="102"/>
      <c r="E433" s="32"/>
      <c r="F433" s="32"/>
      <c r="G433" s="68" t="s">
        <v>277</v>
      </c>
      <c r="H433" s="69">
        <f t="shared" si="188"/>
        <v>0</v>
      </c>
      <c r="I433" s="70">
        <f t="shared" si="189"/>
        <v>0</v>
      </c>
      <c r="J433" s="73" t="str">
        <f t="shared" si="190"/>
        <v>--</v>
      </c>
      <c r="K433" s="32"/>
      <c r="L433" s="233"/>
      <c r="M433" s="277"/>
      <c r="N433" s="277"/>
      <c r="O433" s="277"/>
      <c r="P433" s="277"/>
      <c r="Q433" s="277"/>
      <c r="R433" s="277"/>
      <c r="S433" s="277"/>
      <c r="T433" s="277"/>
      <c r="U433" s="278"/>
      <c r="V433" s="103"/>
      <c r="W433" s="72"/>
      <c r="X433" s="72"/>
      <c r="Y433" s="72"/>
      <c r="Z433" s="45">
        <v>15</v>
      </c>
      <c r="AA433" s="77">
        <f t="shared" si="191"/>
        <v>169</v>
      </c>
      <c r="AB433" s="77">
        <f t="shared" si="192"/>
        <v>180</v>
      </c>
      <c r="AC433" s="72">
        <f t="shared" si="179"/>
        <v>1</v>
      </c>
      <c r="AD433" s="72">
        <f t="shared" si="180"/>
        <v>1</v>
      </c>
      <c r="AE433" s="109" t="str">
        <f t="shared" si="181"/>
        <v>0-0</v>
      </c>
      <c r="AF433" s="109" t="str">
        <f t="shared" si="182"/>
        <v>Y</v>
      </c>
      <c r="AG433" s="109" t="str">
        <f t="shared" si="183"/>
        <v>B</v>
      </c>
      <c r="AM433" s="109">
        <f t="shared" si="184"/>
        <v>0</v>
      </c>
      <c r="AN433" s="109">
        <f t="shared" si="185"/>
        <v>0</v>
      </c>
      <c r="AO433" s="109" t="str">
        <f t="shared" si="186"/>
        <v/>
      </c>
      <c r="AQ433" s="109" t="str">
        <f t="shared" si="187"/>
        <v/>
      </c>
      <c r="BA433" s="229">
        <f>MOD(SUM(E427:E434),12)</f>
        <v>0</v>
      </c>
    </row>
    <row r="434" spans="1:53" ht="15.75" thickBot="1" x14ac:dyDescent="0.3">
      <c r="A434" s="88"/>
      <c r="B434" s="66" t="s">
        <v>285</v>
      </c>
      <c r="C434" s="67"/>
      <c r="D434" s="102"/>
      <c r="E434" s="32"/>
      <c r="F434" s="32"/>
      <c r="G434" s="68" t="s">
        <v>277</v>
      </c>
      <c r="H434" s="69">
        <f t="shared" si="188"/>
        <v>0</v>
      </c>
      <c r="I434" s="70">
        <f t="shared" si="189"/>
        <v>0</v>
      </c>
      <c r="J434" s="73" t="str">
        <f t="shared" si="190"/>
        <v>--</v>
      </c>
      <c r="K434" s="32"/>
      <c r="L434" s="233"/>
      <c r="M434" s="277"/>
      <c r="N434" s="277"/>
      <c r="O434" s="277"/>
      <c r="P434" s="277"/>
      <c r="Q434" s="277"/>
      <c r="R434" s="277"/>
      <c r="S434" s="277"/>
      <c r="T434" s="277"/>
      <c r="U434" s="278"/>
      <c r="V434" s="103"/>
      <c r="W434" s="72"/>
      <c r="X434" s="72"/>
      <c r="Y434" s="72"/>
      <c r="Z434" s="45">
        <f>Z433+1</f>
        <v>16</v>
      </c>
      <c r="AA434" s="77">
        <f t="shared" si="191"/>
        <v>181</v>
      </c>
      <c r="AB434" s="77">
        <f t="shared" si="192"/>
        <v>192</v>
      </c>
      <c r="AC434" s="72">
        <f t="shared" si="179"/>
        <v>1</v>
      </c>
      <c r="AD434" s="72">
        <f t="shared" si="180"/>
        <v>1</v>
      </c>
      <c r="AE434" s="109" t="str">
        <f t="shared" si="181"/>
        <v>0-0</v>
      </c>
      <c r="AF434" s="109" t="str">
        <f t="shared" si="182"/>
        <v>Y</v>
      </c>
      <c r="AG434" s="109" t="str">
        <f t="shared" si="183"/>
        <v>B</v>
      </c>
      <c r="AM434" s="109">
        <f t="shared" si="184"/>
        <v>0</v>
      </c>
      <c r="AN434" s="109">
        <f t="shared" si="185"/>
        <v>0</v>
      </c>
      <c r="AO434" s="109" t="str">
        <f t="shared" si="186"/>
        <v/>
      </c>
      <c r="AQ434" s="109" t="str">
        <f t="shared" si="187"/>
        <v/>
      </c>
      <c r="BA434" s="229">
        <f>MOD(SUM(E427:E435),12)</f>
        <v>0</v>
      </c>
    </row>
    <row r="435" spans="1:53" ht="15.75" thickBot="1" x14ac:dyDescent="0.3">
      <c r="A435" s="88"/>
      <c r="B435" s="66" t="s">
        <v>286</v>
      </c>
      <c r="C435" s="67"/>
      <c r="D435" s="102"/>
      <c r="E435" s="32"/>
      <c r="F435" s="32"/>
      <c r="G435" s="68" t="s">
        <v>277</v>
      </c>
      <c r="H435" s="69">
        <f t="shared" si="188"/>
        <v>0</v>
      </c>
      <c r="I435" s="70">
        <f t="shared" si="189"/>
        <v>0</v>
      </c>
      <c r="J435" s="73" t="str">
        <f t="shared" si="190"/>
        <v>--</v>
      </c>
      <c r="K435" s="32"/>
      <c r="L435" s="233"/>
      <c r="M435" s="277"/>
      <c r="N435" s="277"/>
      <c r="O435" s="277"/>
      <c r="P435" s="277"/>
      <c r="Q435" s="277"/>
      <c r="R435" s="277"/>
      <c r="S435" s="277"/>
      <c r="T435" s="277"/>
      <c r="U435" s="278"/>
      <c r="V435" s="103"/>
      <c r="W435" s="72"/>
      <c r="X435" s="72"/>
      <c r="Y435" s="72"/>
      <c r="Z435" s="45">
        <f>Z434+1</f>
        <v>17</v>
      </c>
      <c r="AA435" s="77">
        <f t="shared" si="191"/>
        <v>193</v>
      </c>
      <c r="AB435" s="77">
        <f t="shared" si="192"/>
        <v>204</v>
      </c>
      <c r="AC435" s="72">
        <f t="shared" si="179"/>
        <v>1</v>
      </c>
      <c r="AD435" s="72">
        <f t="shared" si="180"/>
        <v>1</v>
      </c>
      <c r="AE435" s="109" t="str">
        <f t="shared" si="181"/>
        <v>0-0</v>
      </c>
      <c r="AF435" s="109" t="str">
        <f t="shared" si="182"/>
        <v>Y</v>
      </c>
      <c r="AG435" s="109" t="str">
        <f t="shared" si="183"/>
        <v>B</v>
      </c>
      <c r="AM435" s="109">
        <f t="shared" si="184"/>
        <v>0</v>
      </c>
      <c r="AN435" s="109">
        <f t="shared" si="185"/>
        <v>0</v>
      </c>
      <c r="AO435" s="109" t="str">
        <f t="shared" si="186"/>
        <v/>
      </c>
      <c r="AQ435" s="109" t="str">
        <f t="shared" si="187"/>
        <v/>
      </c>
      <c r="BA435" s="229">
        <f>MOD(SUM(E427:E436),12)</f>
        <v>0</v>
      </c>
    </row>
    <row r="436" spans="1:53" ht="15.75" thickBot="1" x14ac:dyDescent="0.3">
      <c r="A436" s="88"/>
      <c r="B436" s="66" t="s">
        <v>287</v>
      </c>
      <c r="C436" s="67"/>
      <c r="D436" s="102"/>
      <c r="E436" s="32"/>
      <c r="F436" s="32"/>
      <c r="G436" s="68" t="s">
        <v>277</v>
      </c>
      <c r="H436" s="69">
        <f t="shared" si="188"/>
        <v>0</v>
      </c>
      <c r="I436" s="70">
        <f t="shared" si="189"/>
        <v>0</v>
      </c>
      <c r="J436" s="73" t="str">
        <f t="shared" si="190"/>
        <v>--</v>
      </c>
      <c r="K436" s="32"/>
      <c r="L436" s="233"/>
      <c r="M436" s="277"/>
      <c r="N436" s="277"/>
      <c r="O436" s="277"/>
      <c r="P436" s="277"/>
      <c r="Q436" s="277"/>
      <c r="R436" s="277"/>
      <c r="S436" s="277"/>
      <c r="T436" s="277"/>
      <c r="U436" s="278"/>
      <c r="V436" s="103"/>
      <c r="W436" s="72"/>
      <c r="X436" s="72"/>
      <c r="Y436" s="72"/>
      <c r="Z436" s="45">
        <f>Z435+1</f>
        <v>18</v>
      </c>
      <c r="AA436" s="77">
        <f t="shared" si="191"/>
        <v>205</v>
      </c>
      <c r="AB436" s="77">
        <f t="shared" si="192"/>
        <v>216</v>
      </c>
      <c r="AC436" s="72">
        <f t="shared" si="179"/>
        <v>1</v>
      </c>
      <c r="AD436" s="72">
        <f t="shared" si="180"/>
        <v>1</v>
      </c>
      <c r="AE436" s="109" t="str">
        <f t="shared" si="181"/>
        <v>0-0</v>
      </c>
      <c r="AF436" s="109" t="str">
        <f t="shared" si="182"/>
        <v>Y</v>
      </c>
      <c r="AG436" s="109" t="str">
        <f t="shared" si="183"/>
        <v>B</v>
      </c>
      <c r="AM436" s="109">
        <f t="shared" si="184"/>
        <v>0</v>
      </c>
      <c r="AN436" s="109">
        <f t="shared" si="185"/>
        <v>0</v>
      </c>
      <c r="AO436" s="109" t="str">
        <f t="shared" si="186"/>
        <v/>
      </c>
      <c r="AQ436" s="109" t="str">
        <f t="shared" si="187"/>
        <v/>
      </c>
      <c r="BA436" s="229">
        <f>MOD(SUM(E427:E437),12)</f>
        <v>0</v>
      </c>
    </row>
    <row r="437" spans="1:53" ht="15.75" thickBot="1" x14ac:dyDescent="0.3">
      <c r="A437" s="88"/>
      <c r="B437" s="66" t="s">
        <v>288</v>
      </c>
      <c r="C437" s="67"/>
      <c r="D437" s="102"/>
      <c r="E437" s="32"/>
      <c r="F437" s="32"/>
      <c r="G437" s="68" t="s">
        <v>277</v>
      </c>
      <c r="H437" s="69">
        <f t="shared" si="188"/>
        <v>0</v>
      </c>
      <c r="I437" s="70">
        <f t="shared" si="189"/>
        <v>0</v>
      </c>
      <c r="J437" s="73" t="str">
        <f t="shared" si="190"/>
        <v>--</v>
      </c>
      <c r="K437" s="32"/>
      <c r="L437" s="233"/>
      <c r="M437" s="277"/>
      <c r="N437" s="277"/>
      <c r="O437" s="277"/>
      <c r="P437" s="277"/>
      <c r="Q437" s="277"/>
      <c r="R437" s="277"/>
      <c r="S437" s="277"/>
      <c r="T437" s="277"/>
      <c r="U437" s="278"/>
      <c r="V437" s="103"/>
      <c r="W437" s="84"/>
      <c r="X437" s="84"/>
      <c r="Y437" s="72"/>
      <c r="Z437" s="72"/>
      <c r="AA437" s="72"/>
      <c r="AB437" s="72"/>
      <c r="AC437" s="72">
        <f t="shared" si="179"/>
        <v>1</v>
      </c>
      <c r="AD437" s="72">
        <f t="shared" si="180"/>
        <v>1</v>
      </c>
      <c r="AE437" s="109" t="str">
        <f t="shared" si="181"/>
        <v>0-0</v>
      </c>
      <c r="AF437" s="109" t="str">
        <f t="shared" si="182"/>
        <v>Y</v>
      </c>
      <c r="AG437" s="109" t="str">
        <f t="shared" si="183"/>
        <v>B</v>
      </c>
      <c r="AM437" s="109">
        <f t="shared" si="184"/>
        <v>0</v>
      </c>
      <c r="AN437" s="109">
        <f t="shared" si="185"/>
        <v>0</v>
      </c>
      <c r="AO437" s="109" t="str">
        <f t="shared" si="186"/>
        <v/>
      </c>
      <c r="AQ437" s="109" t="str">
        <f t="shared" si="187"/>
        <v/>
      </c>
      <c r="BA437" s="229">
        <f>MOD(SUM(E427:E438),12)</f>
        <v>0</v>
      </c>
    </row>
    <row r="438" spans="1:53" ht="15.75" thickBot="1" x14ac:dyDescent="0.3">
      <c r="A438" s="88"/>
      <c r="B438" s="66" t="s">
        <v>289</v>
      </c>
      <c r="C438" s="67"/>
      <c r="D438" s="102"/>
      <c r="E438" s="32"/>
      <c r="F438" s="32"/>
      <c r="G438" s="68" t="s">
        <v>277</v>
      </c>
      <c r="H438" s="69">
        <f t="shared" si="188"/>
        <v>0</v>
      </c>
      <c r="I438" s="70">
        <f t="shared" si="189"/>
        <v>0</v>
      </c>
      <c r="J438" s="73" t="str">
        <f t="shared" si="190"/>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9"/>
        <v>1</v>
      </c>
      <c r="AD438" s="72">
        <f t="shared" si="180"/>
        <v>1</v>
      </c>
      <c r="AE438" s="109" t="str">
        <f t="shared" si="181"/>
        <v>0-0</v>
      </c>
      <c r="AF438" s="109" t="str">
        <f t="shared" si="182"/>
        <v>Y</v>
      </c>
      <c r="AG438" s="109" t="str">
        <f t="shared" si="183"/>
        <v>B</v>
      </c>
      <c r="AM438" s="109">
        <f t="shared" si="184"/>
        <v>0</v>
      </c>
      <c r="AN438" s="109">
        <f t="shared" si="185"/>
        <v>0</v>
      </c>
      <c r="AO438" s="109" t="str">
        <f t="shared" si="186"/>
        <v/>
      </c>
      <c r="AQ438" s="109" t="str">
        <f t="shared" si="187"/>
        <v/>
      </c>
      <c r="BA438" s="229">
        <f>MOD(SUM(E427:E439),12)</f>
        <v>0</v>
      </c>
    </row>
    <row r="439" spans="1:53" ht="15.75" thickBot="1" x14ac:dyDescent="0.3">
      <c r="A439" s="88"/>
      <c r="B439" s="66" t="s">
        <v>290</v>
      </c>
      <c r="C439" s="67"/>
      <c r="D439" s="102"/>
      <c r="E439" s="32"/>
      <c r="F439" s="32"/>
      <c r="G439" s="68" t="s">
        <v>277</v>
      </c>
      <c r="H439" s="69">
        <f t="shared" si="188"/>
        <v>0</v>
      </c>
      <c r="I439" s="70">
        <f t="shared" si="189"/>
        <v>0</v>
      </c>
      <c r="J439" s="73" t="str">
        <f t="shared" si="190"/>
        <v>--</v>
      </c>
      <c r="K439" s="32"/>
      <c r="L439" s="233"/>
      <c r="M439" s="277"/>
      <c r="N439" s="277"/>
      <c r="O439" s="277"/>
      <c r="P439" s="277"/>
      <c r="Q439" s="277"/>
      <c r="R439" s="277"/>
      <c r="S439" s="277"/>
      <c r="T439" s="277"/>
      <c r="U439" s="278"/>
      <c r="V439" s="103"/>
      <c r="W439" s="84">
        <f>Y439+1</f>
        <v>13</v>
      </c>
      <c r="X439" s="84"/>
      <c r="Y439" s="78">
        <f>SUM(E427:E439)</f>
        <v>12</v>
      </c>
      <c r="Z439" s="72" t="str">
        <f t="shared" ref="Z439:Z451" si="193">IF(OR(AND(E$8=216,C438="DBL REV",C439="DBL REV",Y438&lt;=144,Y439&gt;144),AND(E$8=216,C438="TPL REV",C439="TPL REV",Y438&lt;=144,Y439&gt;144),AND(E$8=216,C438="QD REV",C439="QD REV",Y438&lt;=144,Y439&gt;144)),"ERROR","")</f>
        <v/>
      </c>
      <c r="AA439" s="72"/>
      <c r="AB439" s="72"/>
      <c r="AC439" s="72">
        <f t="shared" si="179"/>
        <v>1</v>
      </c>
      <c r="AD439" s="72">
        <f t="shared" si="180"/>
        <v>1</v>
      </c>
      <c r="AE439" s="109" t="str">
        <f t="shared" si="181"/>
        <v>0-0</v>
      </c>
      <c r="AF439" s="109" t="str">
        <f t="shared" si="182"/>
        <v>Y</v>
      </c>
      <c r="AG439" s="109" t="str">
        <f t="shared" si="183"/>
        <v>B</v>
      </c>
      <c r="AM439" s="109">
        <f t="shared" si="184"/>
        <v>0</v>
      </c>
      <c r="AN439" s="109">
        <f t="shared" si="185"/>
        <v>0</v>
      </c>
      <c r="AO439" s="109" t="str">
        <f t="shared" si="186"/>
        <v/>
      </c>
      <c r="AQ439" s="109" t="str">
        <f t="shared" si="187"/>
        <v/>
      </c>
      <c r="BA439" s="229">
        <f>MOD(SUM(E427:E440),12)</f>
        <v>0</v>
      </c>
    </row>
    <row r="440" spans="1:53" ht="15.75" thickBot="1" x14ac:dyDescent="0.3">
      <c r="A440" s="88"/>
      <c r="B440" s="66" t="s">
        <v>291</v>
      </c>
      <c r="C440" s="67"/>
      <c r="D440" s="102"/>
      <c r="E440" s="32"/>
      <c r="F440" s="32"/>
      <c r="G440" s="68" t="s">
        <v>277</v>
      </c>
      <c r="H440" s="69">
        <f t="shared" si="188"/>
        <v>0</v>
      </c>
      <c r="I440" s="70">
        <f t="shared" si="189"/>
        <v>0</v>
      </c>
      <c r="J440" s="73" t="str">
        <f t="shared" si="190"/>
        <v>--</v>
      </c>
      <c r="K440" s="32"/>
      <c r="L440" s="233"/>
      <c r="M440" s="277"/>
      <c r="N440" s="277"/>
      <c r="O440" s="277"/>
      <c r="P440" s="277"/>
      <c r="Q440" s="277"/>
      <c r="R440" s="277"/>
      <c r="S440" s="277"/>
      <c r="T440" s="277"/>
      <c r="U440" s="278"/>
      <c r="V440" s="103"/>
      <c r="W440" s="84">
        <f>Y440+1</f>
        <v>13</v>
      </c>
      <c r="X440" s="84"/>
      <c r="Y440" s="78">
        <f>SUM(E427:E440)</f>
        <v>12</v>
      </c>
      <c r="Z440" s="72" t="str">
        <f t="shared" si="193"/>
        <v/>
      </c>
      <c r="AA440" s="72"/>
      <c r="AB440" s="72"/>
      <c r="AC440" s="72">
        <f t="shared" si="179"/>
        <v>1</v>
      </c>
      <c r="AD440" s="72">
        <f t="shared" si="180"/>
        <v>1</v>
      </c>
      <c r="AE440" s="109" t="str">
        <f t="shared" si="181"/>
        <v>0-0</v>
      </c>
      <c r="AF440" s="109" t="str">
        <f t="shared" si="182"/>
        <v>Y</v>
      </c>
      <c r="AG440" s="109" t="str">
        <f t="shared" si="183"/>
        <v>B</v>
      </c>
      <c r="AM440" s="109">
        <f t="shared" si="184"/>
        <v>0</v>
      </c>
      <c r="AN440" s="109">
        <f t="shared" si="185"/>
        <v>0</v>
      </c>
      <c r="AO440" s="109" t="str">
        <f t="shared" si="186"/>
        <v/>
      </c>
      <c r="AQ440" s="109" t="str">
        <f t="shared" si="187"/>
        <v/>
      </c>
      <c r="BA440" s="229">
        <f>MOD(SUM(E427:E441),12)</f>
        <v>0</v>
      </c>
    </row>
    <row r="441" spans="1:53" ht="15.75" thickBot="1" x14ac:dyDescent="0.3">
      <c r="A441" s="88"/>
      <c r="B441" s="66" t="s">
        <v>292</v>
      </c>
      <c r="C441" s="67"/>
      <c r="D441" s="102"/>
      <c r="E441" s="32"/>
      <c r="F441" s="32"/>
      <c r="G441" s="68" t="s">
        <v>277</v>
      </c>
      <c r="H441" s="69">
        <f t="shared" si="188"/>
        <v>0</v>
      </c>
      <c r="I441" s="70">
        <f t="shared" si="189"/>
        <v>0</v>
      </c>
      <c r="J441" s="73" t="str">
        <f t="shared" si="190"/>
        <v>--</v>
      </c>
      <c r="K441" s="32"/>
      <c r="L441" s="233"/>
      <c r="M441" s="277"/>
      <c r="N441" s="277"/>
      <c r="O441" s="277"/>
      <c r="P441" s="277"/>
      <c r="Q441" s="277"/>
      <c r="R441" s="277"/>
      <c r="S441" s="277"/>
      <c r="T441" s="277"/>
      <c r="U441" s="278"/>
      <c r="V441" s="103"/>
      <c r="W441" s="84">
        <f>Y441+1</f>
        <v>13</v>
      </c>
      <c r="X441" s="84"/>
      <c r="Y441" s="78">
        <f>SUM(E427:E441)</f>
        <v>12</v>
      </c>
      <c r="Z441" s="72" t="str">
        <f t="shared" si="193"/>
        <v/>
      </c>
      <c r="AA441" s="72" t="str">
        <f t="shared" ref="AA441:AA453" si="194">IF(AND(C439&lt;&gt;"Field SPL",W438&lt;=144,Y439&gt;144),"ERROR","")</f>
        <v/>
      </c>
      <c r="AB441" s="72"/>
      <c r="AC441" s="72">
        <f t="shared" si="179"/>
        <v>1</v>
      </c>
      <c r="AD441" s="72">
        <f t="shared" si="180"/>
        <v>1</v>
      </c>
      <c r="AE441" s="109" t="str">
        <f t="shared" si="181"/>
        <v>0-0</v>
      </c>
      <c r="AF441" s="109" t="str">
        <f t="shared" si="182"/>
        <v>Y</v>
      </c>
      <c r="AG441" s="109" t="str">
        <f t="shared" si="183"/>
        <v>B</v>
      </c>
      <c r="AM441" s="109">
        <f t="shared" si="184"/>
        <v>0</v>
      </c>
      <c r="AN441" s="109">
        <f t="shared" si="185"/>
        <v>0</v>
      </c>
      <c r="AO441" s="109" t="str">
        <f t="shared" si="186"/>
        <v/>
      </c>
      <c r="AQ441" s="109" t="str">
        <f t="shared" si="187"/>
        <v/>
      </c>
      <c r="BA441" s="229">
        <f>MOD(SUM(E427:E442),12)</f>
        <v>0</v>
      </c>
    </row>
    <row r="442" spans="1:53" ht="15.75" thickBot="1" x14ac:dyDescent="0.3">
      <c r="A442" s="88"/>
      <c r="B442" s="66" t="s">
        <v>293</v>
      </c>
      <c r="C442" s="67"/>
      <c r="D442" s="102"/>
      <c r="E442" s="32"/>
      <c r="F442" s="32"/>
      <c r="G442" s="68" t="s">
        <v>277</v>
      </c>
      <c r="H442" s="69">
        <f t="shared" si="188"/>
        <v>0</v>
      </c>
      <c r="I442" s="70">
        <f t="shared" si="189"/>
        <v>0</v>
      </c>
      <c r="J442" s="73" t="str">
        <f t="shared" si="190"/>
        <v>--</v>
      </c>
      <c r="K442" s="32"/>
      <c r="L442" s="233"/>
      <c r="M442" s="277"/>
      <c r="N442" s="277"/>
      <c r="O442" s="277"/>
      <c r="P442" s="277"/>
      <c r="Q442" s="277"/>
      <c r="R442" s="277"/>
      <c r="S442" s="277"/>
      <c r="T442" s="277"/>
      <c r="U442" s="278"/>
      <c r="V442" s="103"/>
      <c r="W442" s="84">
        <f t="shared" ref="W442:W450" si="195">Y442+1</f>
        <v>13</v>
      </c>
      <c r="X442" s="84"/>
      <c r="Y442" s="78">
        <f>SUM(E427:E442)</f>
        <v>12</v>
      </c>
      <c r="Z442" s="72" t="str">
        <f t="shared" si="193"/>
        <v/>
      </c>
      <c r="AA442" s="72" t="str">
        <f t="shared" si="194"/>
        <v/>
      </c>
      <c r="AB442" s="72"/>
      <c r="AC442" s="72">
        <f t="shared" si="179"/>
        <v>1</v>
      </c>
      <c r="AD442" s="72">
        <f t="shared" si="180"/>
        <v>1</v>
      </c>
      <c r="AE442" s="109" t="str">
        <f t="shared" si="181"/>
        <v>0-0</v>
      </c>
      <c r="AF442" s="109" t="str">
        <f t="shared" si="182"/>
        <v>Y</v>
      </c>
      <c r="AG442" s="109" t="str">
        <f t="shared" si="183"/>
        <v>B</v>
      </c>
      <c r="AM442" s="109">
        <f t="shared" si="184"/>
        <v>0</v>
      </c>
      <c r="AN442" s="109">
        <f t="shared" si="185"/>
        <v>0</v>
      </c>
      <c r="AO442" s="109" t="str">
        <f t="shared" si="186"/>
        <v/>
      </c>
      <c r="AQ442" s="109" t="str">
        <f t="shared" si="187"/>
        <v/>
      </c>
      <c r="BA442" s="229">
        <f>MOD(SUM(E427:E443),12)</f>
        <v>0</v>
      </c>
    </row>
    <row r="443" spans="1:53" ht="15.75" thickBot="1" x14ac:dyDescent="0.3">
      <c r="A443" s="88"/>
      <c r="B443" s="66" t="s">
        <v>294</v>
      </c>
      <c r="C443" s="67"/>
      <c r="D443" s="102"/>
      <c r="E443" s="32"/>
      <c r="F443" s="32"/>
      <c r="G443" s="68" t="s">
        <v>277</v>
      </c>
      <c r="H443" s="69">
        <f t="shared" si="188"/>
        <v>0</v>
      </c>
      <c r="I443" s="70">
        <f t="shared" si="189"/>
        <v>0</v>
      </c>
      <c r="J443" s="73" t="str">
        <f t="shared" si="190"/>
        <v>--</v>
      </c>
      <c r="K443" s="32"/>
      <c r="L443" s="233"/>
      <c r="M443" s="277"/>
      <c r="N443" s="277"/>
      <c r="O443" s="277"/>
      <c r="P443" s="277"/>
      <c r="Q443" s="277"/>
      <c r="R443" s="277"/>
      <c r="S443" s="277"/>
      <c r="T443" s="277"/>
      <c r="U443" s="278"/>
      <c r="V443" s="103"/>
      <c r="W443" s="84">
        <f t="shared" si="195"/>
        <v>13</v>
      </c>
      <c r="X443" s="84"/>
      <c r="Y443" s="78">
        <f>SUM(E427:E443)</f>
        <v>12</v>
      </c>
      <c r="Z443" s="72" t="str">
        <f t="shared" si="193"/>
        <v/>
      </c>
      <c r="AA443" s="72" t="str">
        <f t="shared" si="194"/>
        <v/>
      </c>
      <c r="AB443" s="72"/>
      <c r="AC443" s="72">
        <f t="shared" si="179"/>
        <v>1</v>
      </c>
      <c r="AD443" s="72">
        <f t="shared" si="180"/>
        <v>1</v>
      </c>
      <c r="AE443" s="109" t="str">
        <f t="shared" si="181"/>
        <v>0-0</v>
      </c>
      <c r="AF443" s="109" t="str">
        <f t="shared" si="182"/>
        <v>Y</v>
      </c>
      <c r="AG443" s="109" t="str">
        <f t="shared" si="183"/>
        <v>B</v>
      </c>
      <c r="AM443" s="109">
        <f t="shared" si="184"/>
        <v>0</v>
      </c>
      <c r="AN443" s="109">
        <f t="shared" si="185"/>
        <v>0</v>
      </c>
      <c r="AO443" s="109" t="str">
        <f t="shared" si="186"/>
        <v/>
      </c>
      <c r="AQ443" s="109" t="str">
        <f t="shared" si="187"/>
        <v/>
      </c>
      <c r="BA443" s="229">
        <f>MOD(SUM(E427:E444),12)</f>
        <v>0</v>
      </c>
    </row>
    <row r="444" spans="1:53" ht="15.75" thickBot="1" x14ac:dyDescent="0.3">
      <c r="A444" s="88"/>
      <c r="B444" s="66" t="s">
        <v>295</v>
      </c>
      <c r="C444" s="67"/>
      <c r="D444" s="102"/>
      <c r="E444" s="32"/>
      <c r="F444" s="32"/>
      <c r="G444" s="68" t="s">
        <v>277</v>
      </c>
      <c r="H444" s="69">
        <f t="shared" si="188"/>
        <v>0</v>
      </c>
      <c r="I444" s="70">
        <f t="shared" si="189"/>
        <v>0</v>
      </c>
      <c r="J444" s="73" t="str">
        <f t="shared" si="190"/>
        <v>--</v>
      </c>
      <c r="K444" s="32"/>
      <c r="L444" s="233"/>
      <c r="M444" s="277"/>
      <c r="N444" s="277"/>
      <c r="O444" s="277"/>
      <c r="P444" s="277"/>
      <c r="Q444" s="277"/>
      <c r="R444" s="277"/>
      <c r="S444" s="277"/>
      <c r="T444" s="277"/>
      <c r="U444" s="278"/>
      <c r="V444" s="103"/>
      <c r="W444" s="84">
        <f t="shared" si="195"/>
        <v>13</v>
      </c>
      <c r="X444" s="84"/>
      <c r="Y444" s="78">
        <f>SUM(E427:E444)</f>
        <v>12</v>
      </c>
      <c r="Z444" s="72" t="str">
        <f t="shared" si="193"/>
        <v/>
      </c>
      <c r="AA444" s="72" t="str">
        <f t="shared" si="194"/>
        <v/>
      </c>
      <c r="AB444" s="72"/>
      <c r="AC444" s="72">
        <f t="shared" si="179"/>
        <v>1</v>
      </c>
      <c r="AD444" s="72">
        <f t="shared" si="180"/>
        <v>1</v>
      </c>
      <c r="AE444" s="109" t="str">
        <f t="shared" si="181"/>
        <v>0-0</v>
      </c>
      <c r="AF444" s="109" t="str">
        <f t="shared" si="182"/>
        <v>Y</v>
      </c>
      <c r="AG444" s="109" t="str">
        <f t="shared" si="183"/>
        <v>B</v>
      </c>
      <c r="AM444" s="109">
        <f t="shared" si="184"/>
        <v>0</v>
      </c>
      <c r="AN444" s="109">
        <f t="shared" si="185"/>
        <v>0</v>
      </c>
      <c r="AO444" s="109" t="str">
        <f t="shared" si="186"/>
        <v/>
      </c>
      <c r="AQ444" s="109" t="str">
        <f t="shared" si="187"/>
        <v/>
      </c>
      <c r="BA444" s="229">
        <f>MOD(SUM(E427:E445),12)</f>
        <v>0</v>
      </c>
    </row>
    <row r="445" spans="1:53" ht="15.75" thickBot="1" x14ac:dyDescent="0.3">
      <c r="A445" s="88"/>
      <c r="B445" s="66" t="s">
        <v>296</v>
      </c>
      <c r="C445" s="67"/>
      <c r="D445" s="102"/>
      <c r="E445" s="32"/>
      <c r="F445" s="32"/>
      <c r="G445" s="68" t="s">
        <v>277</v>
      </c>
      <c r="H445" s="69">
        <f t="shared" si="188"/>
        <v>0</v>
      </c>
      <c r="I445" s="70">
        <f t="shared" si="189"/>
        <v>0</v>
      </c>
      <c r="J445" s="73" t="str">
        <f t="shared" si="190"/>
        <v>--</v>
      </c>
      <c r="K445" s="32"/>
      <c r="L445" s="233"/>
      <c r="M445" s="277"/>
      <c r="N445" s="277"/>
      <c r="O445" s="277"/>
      <c r="P445" s="277"/>
      <c r="Q445" s="277"/>
      <c r="R445" s="277"/>
      <c r="S445" s="277"/>
      <c r="T445" s="277"/>
      <c r="U445" s="278"/>
      <c r="V445" s="103"/>
      <c r="W445" s="84">
        <f t="shared" si="195"/>
        <v>13</v>
      </c>
      <c r="X445" s="84"/>
      <c r="Y445" s="78">
        <f>SUM(E427:E445)</f>
        <v>12</v>
      </c>
      <c r="Z445" s="72" t="str">
        <f t="shared" si="193"/>
        <v/>
      </c>
      <c r="AA445" s="72" t="str">
        <f t="shared" si="194"/>
        <v/>
      </c>
      <c r="AB445" s="72"/>
      <c r="AC445" s="72">
        <f t="shared" si="179"/>
        <v>1</v>
      </c>
      <c r="AD445" s="72">
        <f t="shared" si="180"/>
        <v>1</v>
      </c>
      <c r="AE445" s="109" t="str">
        <f t="shared" si="181"/>
        <v>0-0</v>
      </c>
      <c r="AF445" s="109" t="str">
        <f t="shared" si="182"/>
        <v>Y</v>
      </c>
      <c r="AG445" s="109" t="str">
        <f t="shared" si="183"/>
        <v>B</v>
      </c>
      <c r="AM445" s="109">
        <f t="shared" si="184"/>
        <v>0</v>
      </c>
      <c r="AN445" s="109">
        <f t="shared" si="185"/>
        <v>0</v>
      </c>
      <c r="AO445" s="109" t="str">
        <f t="shared" si="186"/>
        <v/>
      </c>
      <c r="AQ445" s="109" t="str">
        <f t="shared" si="187"/>
        <v/>
      </c>
      <c r="BA445" s="229">
        <f>MOD(SUM(E427:E446),12)</f>
        <v>0</v>
      </c>
    </row>
    <row r="446" spans="1:53" ht="15.75" thickBot="1" x14ac:dyDescent="0.3">
      <c r="A446" s="88"/>
      <c r="B446" s="66" t="s">
        <v>297</v>
      </c>
      <c r="C446" s="67"/>
      <c r="D446" s="102"/>
      <c r="E446" s="32"/>
      <c r="F446" s="32"/>
      <c r="G446" s="68" t="s">
        <v>277</v>
      </c>
      <c r="H446" s="69">
        <f t="shared" si="188"/>
        <v>0</v>
      </c>
      <c r="I446" s="70">
        <f t="shared" si="189"/>
        <v>0</v>
      </c>
      <c r="J446" s="73" t="str">
        <f t="shared" si="190"/>
        <v>--</v>
      </c>
      <c r="K446" s="32"/>
      <c r="L446" s="233"/>
      <c r="M446" s="277"/>
      <c r="N446" s="277"/>
      <c r="O446" s="277"/>
      <c r="P446" s="277"/>
      <c r="Q446" s="277"/>
      <c r="R446" s="277"/>
      <c r="S446" s="277"/>
      <c r="T446" s="277"/>
      <c r="U446" s="278"/>
      <c r="V446" s="103"/>
      <c r="W446" s="84">
        <f t="shared" si="195"/>
        <v>13</v>
      </c>
      <c r="X446" s="84"/>
      <c r="Y446" s="78">
        <f>SUM(E427:E446)</f>
        <v>12</v>
      </c>
      <c r="Z446" s="72" t="str">
        <f t="shared" si="193"/>
        <v/>
      </c>
      <c r="AA446" s="72" t="str">
        <f t="shared" si="194"/>
        <v/>
      </c>
      <c r="AB446" s="72"/>
      <c r="AC446" s="72">
        <f t="shared" si="179"/>
        <v>1</v>
      </c>
      <c r="AD446" s="72">
        <f t="shared" si="180"/>
        <v>1</v>
      </c>
      <c r="AE446" s="109" t="str">
        <f t="shared" si="181"/>
        <v>0-0</v>
      </c>
      <c r="AF446" s="109" t="str">
        <f t="shared" si="182"/>
        <v>Y</v>
      </c>
      <c r="AG446" s="109" t="str">
        <f t="shared" si="183"/>
        <v>B</v>
      </c>
      <c r="AM446" s="109">
        <f t="shared" si="184"/>
        <v>0</v>
      </c>
      <c r="AN446" s="109">
        <f t="shared" si="185"/>
        <v>0</v>
      </c>
      <c r="AO446" s="109" t="str">
        <f t="shared" si="186"/>
        <v/>
      </c>
      <c r="AQ446" s="109" t="str">
        <f t="shared" si="187"/>
        <v/>
      </c>
      <c r="BA446" s="229">
        <f>MOD(SUM(E427:E447),12)</f>
        <v>0</v>
      </c>
    </row>
    <row r="447" spans="1:53" ht="15.75" thickBot="1" x14ac:dyDescent="0.3">
      <c r="A447" s="88"/>
      <c r="B447" s="66" t="s">
        <v>298</v>
      </c>
      <c r="C447" s="67"/>
      <c r="D447" s="102"/>
      <c r="E447" s="32"/>
      <c r="F447" s="32"/>
      <c r="G447" s="68" t="s">
        <v>277</v>
      </c>
      <c r="H447" s="69">
        <f t="shared" si="188"/>
        <v>0</v>
      </c>
      <c r="I447" s="70">
        <f t="shared" si="189"/>
        <v>0</v>
      </c>
      <c r="J447" s="73" t="str">
        <f t="shared" si="190"/>
        <v>--</v>
      </c>
      <c r="K447" s="32"/>
      <c r="L447" s="233"/>
      <c r="M447" s="277"/>
      <c r="N447" s="277"/>
      <c r="O447" s="277"/>
      <c r="P447" s="277"/>
      <c r="Q447" s="277"/>
      <c r="R447" s="277"/>
      <c r="S447" s="277"/>
      <c r="T447" s="277"/>
      <c r="U447" s="278"/>
      <c r="V447" s="103"/>
      <c r="W447" s="84">
        <f t="shared" si="195"/>
        <v>13</v>
      </c>
      <c r="X447" s="84"/>
      <c r="Y447" s="78">
        <f>SUM(E427:E447)</f>
        <v>12</v>
      </c>
      <c r="Z447" s="72" t="str">
        <f t="shared" si="193"/>
        <v/>
      </c>
      <c r="AA447" s="72" t="str">
        <f t="shared" si="194"/>
        <v/>
      </c>
      <c r="AB447" s="72"/>
      <c r="AC447" s="72">
        <f t="shared" si="179"/>
        <v>1</v>
      </c>
      <c r="AD447" s="72">
        <f t="shared" si="180"/>
        <v>1</v>
      </c>
      <c r="AE447" s="109" t="str">
        <f t="shared" si="181"/>
        <v>0-0</v>
      </c>
      <c r="AF447" s="109" t="str">
        <f t="shared" si="182"/>
        <v>Y</v>
      </c>
      <c r="AG447" s="109" t="str">
        <f t="shared" si="183"/>
        <v>B</v>
      </c>
      <c r="AM447" s="109">
        <f t="shared" si="184"/>
        <v>0</v>
      </c>
      <c r="AN447" s="109">
        <f t="shared" si="185"/>
        <v>0</v>
      </c>
      <c r="AO447" s="109" t="str">
        <f t="shared" si="186"/>
        <v/>
      </c>
      <c r="AQ447" s="109" t="str">
        <f t="shared" si="187"/>
        <v/>
      </c>
      <c r="BA447" s="229">
        <f>MOD(SUM(E427:E448),12)</f>
        <v>0</v>
      </c>
    </row>
    <row r="448" spans="1:53" ht="15.75" thickBot="1" x14ac:dyDescent="0.3">
      <c r="A448" s="88"/>
      <c r="B448" s="66" t="s">
        <v>299</v>
      </c>
      <c r="C448" s="67"/>
      <c r="D448" s="102"/>
      <c r="E448" s="32"/>
      <c r="F448" s="32"/>
      <c r="G448" s="68" t="s">
        <v>277</v>
      </c>
      <c r="H448" s="69">
        <f t="shared" si="188"/>
        <v>0</v>
      </c>
      <c r="I448" s="70">
        <f t="shared" si="189"/>
        <v>0</v>
      </c>
      <c r="J448" s="73" t="str">
        <f t="shared" si="190"/>
        <v>--</v>
      </c>
      <c r="K448" s="32"/>
      <c r="L448" s="233"/>
      <c r="M448" s="277"/>
      <c r="N448" s="277"/>
      <c r="O448" s="277"/>
      <c r="P448" s="277"/>
      <c r="Q448" s="277"/>
      <c r="R448" s="277"/>
      <c r="S448" s="277"/>
      <c r="T448" s="277"/>
      <c r="U448" s="278"/>
      <c r="V448" s="103"/>
      <c r="W448" s="84">
        <f t="shared" si="195"/>
        <v>13</v>
      </c>
      <c r="X448" s="84"/>
      <c r="Y448" s="78">
        <f>SUM(E427:E448)</f>
        <v>12</v>
      </c>
      <c r="Z448" s="72" t="str">
        <f t="shared" si="193"/>
        <v/>
      </c>
      <c r="AA448" s="72" t="str">
        <f t="shared" si="194"/>
        <v/>
      </c>
      <c r="AB448" s="72"/>
      <c r="AC448" s="72">
        <f t="shared" si="179"/>
        <v>1</v>
      </c>
      <c r="AD448" s="72">
        <f t="shared" si="180"/>
        <v>1</v>
      </c>
      <c r="AE448" s="109" t="str">
        <f t="shared" si="181"/>
        <v>0-0</v>
      </c>
      <c r="AF448" s="109" t="str">
        <f t="shared" si="182"/>
        <v>Y</v>
      </c>
      <c r="AG448" s="109" t="str">
        <f t="shared" si="183"/>
        <v>B</v>
      </c>
      <c r="AM448" s="109">
        <f t="shared" si="184"/>
        <v>0</v>
      </c>
      <c r="AN448" s="109">
        <f t="shared" si="185"/>
        <v>0</v>
      </c>
      <c r="AO448" s="109" t="str">
        <f t="shared" si="186"/>
        <v/>
      </c>
      <c r="AQ448" s="109" t="str">
        <f t="shared" si="187"/>
        <v/>
      </c>
      <c r="BA448" s="229">
        <f>MOD(SUM(E427:E449),12)</f>
        <v>0</v>
      </c>
    </row>
    <row r="449" spans="1:53" ht="15.75" thickBot="1" x14ac:dyDescent="0.3">
      <c r="A449" s="88"/>
      <c r="B449" s="66" t="s">
        <v>300</v>
      </c>
      <c r="C449" s="67"/>
      <c r="D449" s="102"/>
      <c r="E449" s="32"/>
      <c r="F449" s="32"/>
      <c r="G449" s="68" t="s">
        <v>277</v>
      </c>
      <c r="H449" s="69">
        <f t="shared" si="188"/>
        <v>0</v>
      </c>
      <c r="I449" s="70">
        <f t="shared" si="189"/>
        <v>0</v>
      </c>
      <c r="J449" s="73" t="str">
        <f t="shared" si="190"/>
        <v>--</v>
      </c>
      <c r="K449" s="32"/>
      <c r="L449" s="233"/>
      <c r="M449" s="277"/>
      <c r="N449" s="277"/>
      <c r="O449" s="277"/>
      <c r="P449" s="277"/>
      <c r="Q449" s="277"/>
      <c r="R449" s="277"/>
      <c r="S449" s="277"/>
      <c r="T449" s="277"/>
      <c r="U449" s="278"/>
      <c r="V449" s="103"/>
      <c r="W449" s="84">
        <f t="shared" si="195"/>
        <v>13</v>
      </c>
      <c r="X449" s="84"/>
      <c r="Y449" s="78">
        <f>SUM(E427:E449)</f>
        <v>12</v>
      </c>
      <c r="Z449" s="72" t="str">
        <f t="shared" si="193"/>
        <v/>
      </c>
      <c r="AA449" s="72" t="str">
        <f t="shared" si="194"/>
        <v/>
      </c>
      <c r="AB449" s="72"/>
      <c r="AC449" s="72">
        <f t="shared" si="179"/>
        <v>1</v>
      </c>
      <c r="AD449" s="72">
        <f t="shared" si="180"/>
        <v>1</v>
      </c>
      <c r="AE449" s="109" t="str">
        <f t="shared" si="181"/>
        <v>0-0</v>
      </c>
      <c r="AF449" s="109" t="str">
        <f t="shared" si="182"/>
        <v>Y</v>
      </c>
      <c r="AG449" s="109" t="str">
        <f t="shared" si="183"/>
        <v>B</v>
      </c>
      <c r="AM449" s="109">
        <f t="shared" si="184"/>
        <v>0</v>
      </c>
      <c r="AN449" s="109">
        <f t="shared" si="185"/>
        <v>0</v>
      </c>
      <c r="AO449" s="109" t="str">
        <f t="shared" si="186"/>
        <v/>
      </c>
      <c r="AQ449" s="109" t="str">
        <f t="shared" si="187"/>
        <v/>
      </c>
      <c r="BA449" s="229">
        <f>MOD(SUM(E427:E450),12)</f>
        <v>0</v>
      </c>
    </row>
    <row r="450" spans="1:53" ht="15.75" thickBot="1" x14ac:dyDescent="0.3">
      <c r="A450" s="88"/>
      <c r="B450" s="66" t="s">
        <v>301</v>
      </c>
      <c r="C450" s="67"/>
      <c r="D450" s="102"/>
      <c r="E450" s="32"/>
      <c r="F450" s="32"/>
      <c r="G450" s="68" t="s">
        <v>277</v>
      </c>
      <c r="H450" s="69">
        <f t="shared" si="188"/>
        <v>0</v>
      </c>
      <c r="I450" s="70">
        <f t="shared" si="189"/>
        <v>0</v>
      </c>
      <c r="J450" s="73" t="str">
        <f t="shared" si="190"/>
        <v>--</v>
      </c>
      <c r="K450" s="32"/>
      <c r="L450" s="233"/>
      <c r="M450" s="277"/>
      <c r="N450" s="277"/>
      <c r="O450" s="277"/>
      <c r="P450" s="277"/>
      <c r="Q450" s="277"/>
      <c r="R450" s="277"/>
      <c r="S450" s="277"/>
      <c r="T450" s="277"/>
      <c r="U450" s="278"/>
      <c r="V450" s="103"/>
      <c r="W450" s="84">
        <f t="shared" si="195"/>
        <v>13</v>
      </c>
      <c r="X450" s="84"/>
      <c r="Y450" s="78">
        <f>SUM(E427:E450)</f>
        <v>12</v>
      </c>
      <c r="Z450" s="72" t="str">
        <f t="shared" si="193"/>
        <v/>
      </c>
      <c r="AA450" s="72" t="str">
        <f t="shared" si="194"/>
        <v/>
      </c>
      <c r="AB450" s="72"/>
      <c r="AC450" s="72">
        <f t="shared" si="179"/>
        <v>1</v>
      </c>
      <c r="AD450" s="72">
        <f t="shared" si="180"/>
        <v>1</v>
      </c>
      <c r="AE450" s="109" t="str">
        <f t="shared" si="181"/>
        <v>0-0</v>
      </c>
      <c r="AF450" s="109" t="str">
        <f t="shared" si="182"/>
        <v>Y</v>
      </c>
      <c r="AG450" s="109" t="str">
        <f t="shared" si="183"/>
        <v>B</v>
      </c>
      <c r="AM450" s="109">
        <f t="shared" si="184"/>
        <v>0</v>
      </c>
      <c r="AN450" s="109">
        <f t="shared" si="185"/>
        <v>0</v>
      </c>
      <c r="AO450" s="109" t="str">
        <f t="shared" si="186"/>
        <v/>
      </c>
      <c r="AQ450" s="109" t="str">
        <f t="shared" si="187"/>
        <v/>
      </c>
      <c r="BA450" s="229">
        <f>MOD(SUM(E427:E451),12)</f>
        <v>0</v>
      </c>
    </row>
    <row r="451" spans="1:53" ht="15.75" thickBot="1" x14ac:dyDescent="0.3">
      <c r="A451" s="88"/>
      <c r="B451" s="66" t="s">
        <v>302</v>
      </c>
      <c r="C451" s="67"/>
      <c r="D451" s="102"/>
      <c r="E451" s="32"/>
      <c r="F451" s="32"/>
      <c r="G451" s="68" t="s">
        <v>277</v>
      </c>
      <c r="H451" s="69">
        <f t="shared" si="188"/>
        <v>0</v>
      </c>
      <c r="I451" s="70">
        <f t="shared" si="189"/>
        <v>0</v>
      </c>
      <c r="J451" s="73" t="str">
        <f t="shared" si="190"/>
        <v>--</v>
      </c>
      <c r="K451" s="32"/>
      <c r="L451" s="234"/>
      <c r="M451" s="277"/>
      <c r="N451" s="277"/>
      <c r="O451" s="277"/>
      <c r="P451" s="277"/>
      <c r="Q451" s="277"/>
      <c r="R451" s="277"/>
      <c r="S451" s="277"/>
      <c r="T451" s="277"/>
      <c r="U451" s="278"/>
      <c r="V451" s="103"/>
      <c r="W451" s="72"/>
      <c r="X451" s="72"/>
      <c r="Y451" s="78">
        <f>SUM(E427:E451)</f>
        <v>12</v>
      </c>
      <c r="Z451" s="72" t="str">
        <f t="shared" si="193"/>
        <v/>
      </c>
      <c r="AA451" s="72" t="str">
        <f t="shared" si="194"/>
        <v/>
      </c>
      <c r="AB451" s="72"/>
      <c r="AC451" s="72">
        <f t="shared" si="179"/>
        <v>1</v>
      </c>
      <c r="AD451" s="72">
        <f t="shared" si="180"/>
        <v>1</v>
      </c>
      <c r="AE451" s="109" t="str">
        <f t="shared" si="181"/>
        <v>0-0</v>
      </c>
      <c r="AF451" s="109" t="str">
        <f t="shared" si="182"/>
        <v>Y</v>
      </c>
      <c r="AG451" s="109" t="str">
        <f t="shared" si="183"/>
        <v>B</v>
      </c>
      <c r="AM451" s="109">
        <f t="shared" si="184"/>
        <v>0</v>
      </c>
      <c r="AN451" s="109">
        <f t="shared" si="185"/>
        <v>0</v>
      </c>
      <c r="AO451" s="109" t="str">
        <f t="shared" si="186"/>
        <v/>
      </c>
      <c r="AQ451" s="109" t="str">
        <f t="shared" si="187"/>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94"/>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94"/>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762</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96">IF(B468&lt;&gt;"FST",1,0)</f>
        <v>1</v>
      </c>
      <c r="AD468" s="72">
        <f t="shared" ref="AD468:AD492" si="197">IF(C468&lt;&gt;"FST",1,0)</f>
        <v>0</v>
      </c>
      <c r="AE468" s="109" t="str">
        <f t="shared" ref="AE468:AE492" si="198">CONCATENATE(H468,"-",I468)</f>
        <v>653-660</v>
      </c>
      <c r="AF468" s="109" t="str">
        <f t="shared" ref="AF468:AF492" si="199">IF(C468="Field SPL","N","Y")</f>
        <v>Y</v>
      </c>
      <c r="AG468" s="109" t="str">
        <f t="shared" ref="AG468:AG492" si="200">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201">VALUE(IF(C468="FST","0",IF(C468="REV T","1",IF(C468="DBL REV",".5","0"))))</f>
        <v>0</v>
      </c>
      <c r="AN468" s="109">
        <f t="shared" ref="AN468:AN492" si="202">VALUE(IF(C468="FST","0",IF(C468="REV T","0",IF(C468="DBL REV",".5","0"))))</f>
        <v>0</v>
      </c>
      <c r="AO468" s="109" t="str">
        <f t="shared" ref="AO468:AO492" si="203">IF(C468="TPL REV","Y","")</f>
        <v/>
      </c>
      <c r="AQ468" s="109" t="str">
        <f t="shared" ref="AQ468:AQ492" si="204">IF(C468="QD REV","Y","")</f>
        <v/>
      </c>
      <c r="BA468" s="229">
        <f>MOD(E468,12)</f>
        <v>8</v>
      </c>
    </row>
    <row r="469" spans="1:53" ht="15.75" thickBot="1" x14ac:dyDescent="0.3">
      <c r="A469" s="88"/>
      <c r="B469" s="66" t="s">
        <v>279</v>
      </c>
      <c r="C469" s="67" t="s">
        <v>484</v>
      </c>
      <c r="D469" s="102" t="s">
        <v>763</v>
      </c>
      <c r="E469" s="32">
        <v>4</v>
      </c>
      <c r="F469" s="32" t="s">
        <v>488</v>
      </c>
      <c r="G469" s="68" t="s">
        <v>277</v>
      </c>
      <c r="H469" s="69">
        <f t="shared" ref="H469:H492" si="205">IF(E469=0,0,I469-(E469-1))</f>
        <v>649</v>
      </c>
      <c r="I469" s="70">
        <f t="shared" ref="I469:I492" si="206">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96"/>
        <v>1</v>
      </c>
      <c r="AD469" s="72">
        <f t="shared" si="197"/>
        <v>0</v>
      </c>
      <c r="AE469" s="109" t="str">
        <f t="shared" si="198"/>
        <v>649-652</v>
      </c>
      <c r="AF469" s="109" t="str">
        <f t="shared" si="199"/>
        <v>Y</v>
      </c>
      <c r="AG469" s="109" t="str">
        <f t="shared" si="200"/>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201"/>
        <v>0</v>
      </c>
      <c r="AN469" s="109">
        <f t="shared" si="202"/>
        <v>0</v>
      </c>
      <c r="AO469" s="109" t="str">
        <f t="shared" si="203"/>
        <v/>
      </c>
      <c r="AQ469" s="109" t="str">
        <f t="shared" si="204"/>
        <v/>
      </c>
      <c r="BA469" s="229">
        <f>MOD(SUM(E468:E469),12)</f>
        <v>0</v>
      </c>
    </row>
    <row r="470" spans="1:53" ht="15.75" thickBot="1" x14ac:dyDescent="0.3">
      <c r="A470" s="88"/>
      <c r="B470" s="74" t="s">
        <v>280</v>
      </c>
      <c r="C470" s="67" t="s">
        <v>502</v>
      </c>
      <c r="D470" s="102"/>
      <c r="E470" s="32">
        <v>12</v>
      </c>
      <c r="F470" s="32"/>
      <c r="G470" s="75" t="s">
        <v>277</v>
      </c>
      <c r="H470" s="69">
        <f t="shared" si="205"/>
        <v>637</v>
      </c>
      <c r="I470" s="70">
        <f t="shared" si="206"/>
        <v>648</v>
      </c>
      <c r="J470" s="73" t="str">
        <f t="shared" ref="J470:J492" si="207">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96"/>
        <v>1</v>
      </c>
      <c r="AD470" s="72">
        <f t="shared" si="197"/>
        <v>1</v>
      </c>
      <c r="AE470" s="109" t="str">
        <f t="shared" si="198"/>
        <v>637-648</v>
      </c>
      <c r="AF470" s="109" t="str">
        <f t="shared" si="199"/>
        <v>N</v>
      </c>
      <c r="AG470" s="109" t="str">
        <f t="shared" si="200"/>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201"/>
        <v>0</v>
      </c>
      <c r="AN470" s="109">
        <f t="shared" si="202"/>
        <v>0</v>
      </c>
      <c r="AO470" s="109" t="str">
        <f t="shared" si="203"/>
        <v/>
      </c>
      <c r="AQ470" s="109" t="str">
        <f t="shared" si="204"/>
        <v/>
      </c>
      <c r="BA470" s="229">
        <f>MOD(SUM(E468:E471),12)</f>
        <v>0</v>
      </c>
    </row>
    <row r="471" spans="1:53" ht="15.75" thickBot="1" x14ac:dyDescent="0.3">
      <c r="A471" s="88"/>
      <c r="B471" s="66" t="s">
        <v>281</v>
      </c>
      <c r="C471" s="67" t="s">
        <v>502</v>
      </c>
      <c r="D471" s="102"/>
      <c r="E471" s="32">
        <v>36</v>
      </c>
      <c r="F471" s="32"/>
      <c r="G471" s="68" t="s">
        <v>277</v>
      </c>
      <c r="H471" s="69">
        <f t="shared" si="205"/>
        <v>601</v>
      </c>
      <c r="I471" s="70">
        <f t="shared" si="206"/>
        <v>636</v>
      </c>
      <c r="J471" s="73" t="str">
        <f t="shared" si="207"/>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96"/>
        <v>1</v>
      </c>
      <c r="AD471" s="72">
        <f t="shared" si="197"/>
        <v>1</v>
      </c>
      <c r="AE471" s="109" t="str">
        <f t="shared" si="198"/>
        <v>601-636</v>
      </c>
      <c r="AF471" s="109" t="str">
        <f t="shared" si="199"/>
        <v>N</v>
      </c>
      <c r="AG471" s="109" t="str">
        <f t="shared" si="200"/>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201"/>
        <v>0</v>
      </c>
      <c r="AN471" s="109">
        <f t="shared" si="202"/>
        <v>0</v>
      </c>
      <c r="AO471" s="109" t="str">
        <f t="shared" si="203"/>
        <v/>
      </c>
      <c r="AQ471" s="109" t="str">
        <f t="shared" si="204"/>
        <v/>
      </c>
      <c r="BA471" s="229">
        <f>MOD(SUM(E468:E472),12)</f>
        <v>0</v>
      </c>
    </row>
    <row r="472" spans="1:53" ht="15.75" thickBot="1" x14ac:dyDescent="0.3">
      <c r="A472" s="88"/>
      <c r="B472" s="66" t="s">
        <v>282</v>
      </c>
      <c r="C472" s="67"/>
      <c r="D472" s="102"/>
      <c r="E472" s="32"/>
      <c r="F472" s="32"/>
      <c r="G472" s="68" t="s">
        <v>277</v>
      </c>
      <c r="H472" s="69">
        <f t="shared" si="205"/>
        <v>0</v>
      </c>
      <c r="I472" s="70">
        <f t="shared" si="206"/>
        <v>0</v>
      </c>
      <c r="J472" s="73" t="str">
        <f t="shared" si="207"/>
        <v>--</v>
      </c>
      <c r="K472" s="32"/>
      <c r="L472" s="233"/>
      <c r="M472" s="277"/>
      <c r="N472" s="277"/>
      <c r="O472" s="277"/>
      <c r="P472" s="277"/>
      <c r="Q472" s="277"/>
      <c r="R472" s="277"/>
      <c r="S472" s="277"/>
      <c r="T472" s="277"/>
      <c r="U472" s="278"/>
      <c r="V472" s="103"/>
      <c r="W472" s="72"/>
      <c r="X472" s="72"/>
      <c r="Y472" s="72"/>
      <c r="Z472" s="45">
        <v>13</v>
      </c>
      <c r="AA472" s="77">
        <f t="shared" ref="AA472:AA477" si="208">AB471+1</f>
        <v>145</v>
      </c>
      <c r="AB472" s="77">
        <f t="shared" ref="AB472:AB477" si="209">AB471+12</f>
        <v>156</v>
      </c>
      <c r="AC472" s="72">
        <f t="shared" si="196"/>
        <v>1</v>
      </c>
      <c r="AD472" s="72">
        <f t="shared" si="197"/>
        <v>1</v>
      </c>
      <c r="AE472" s="109" t="str">
        <f t="shared" si="198"/>
        <v>0-0</v>
      </c>
      <c r="AF472" s="109" t="str">
        <f t="shared" si="199"/>
        <v>Y</v>
      </c>
      <c r="AG472" s="109" t="str">
        <f t="shared" si="200"/>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201"/>
        <v>0</v>
      </c>
      <c r="AN472" s="109">
        <f t="shared" si="202"/>
        <v>0</v>
      </c>
      <c r="AO472" s="109" t="str">
        <f t="shared" si="203"/>
        <v/>
      </c>
      <c r="AQ472" s="109" t="str">
        <f t="shared" si="204"/>
        <v/>
      </c>
      <c r="BA472" s="229">
        <f>MOD(SUM(E468:E473),12)</f>
        <v>0</v>
      </c>
    </row>
    <row r="473" spans="1:53" ht="15.75" thickBot="1" x14ac:dyDescent="0.3">
      <c r="A473" s="88"/>
      <c r="B473" s="66" t="s">
        <v>283</v>
      </c>
      <c r="C473" s="67"/>
      <c r="D473" s="102"/>
      <c r="E473" s="32"/>
      <c r="F473" s="32"/>
      <c r="G473" s="68" t="s">
        <v>277</v>
      </c>
      <c r="H473" s="69">
        <f t="shared" si="205"/>
        <v>0</v>
      </c>
      <c r="I473" s="70">
        <f t="shared" si="206"/>
        <v>0</v>
      </c>
      <c r="J473" s="73" t="str">
        <f t="shared" si="207"/>
        <v>--</v>
      </c>
      <c r="K473" s="32"/>
      <c r="L473" s="233"/>
      <c r="M473" s="277"/>
      <c r="N473" s="277"/>
      <c r="O473" s="277"/>
      <c r="P473" s="277"/>
      <c r="Q473" s="277"/>
      <c r="R473" s="277"/>
      <c r="S473" s="277"/>
      <c r="T473" s="277"/>
      <c r="U473" s="278"/>
      <c r="V473" s="103"/>
      <c r="W473" s="72"/>
      <c r="X473" s="72"/>
      <c r="Y473" s="72"/>
      <c r="Z473" s="45">
        <v>14</v>
      </c>
      <c r="AA473" s="77">
        <f t="shared" si="208"/>
        <v>157</v>
      </c>
      <c r="AB473" s="77">
        <f t="shared" si="209"/>
        <v>168</v>
      </c>
      <c r="AC473" s="72">
        <f t="shared" si="196"/>
        <v>1</v>
      </c>
      <c r="AD473" s="72">
        <f t="shared" si="197"/>
        <v>1</v>
      </c>
      <c r="AE473" s="109" t="str">
        <f t="shared" si="198"/>
        <v>0-0</v>
      </c>
      <c r="AF473" s="109" t="str">
        <f t="shared" si="199"/>
        <v>Y</v>
      </c>
      <c r="AG473" s="109" t="str">
        <f t="shared" si="200"/>
        <v>B</v>
      </c>
      <c r="AM473" s="109">
        <f t="shared" si="201"/>
        <v>0</v>
      </c>
      <c r="AN473" s="109">
        <f t="shared" si="202"/>
        <v>0</v>
      </c>
      <c r="AO473" s="109" t="str">
        <f t="shared" si="203"/>
        <v/>
      </c>
      <c r="AQ473" s="109" t="str">
        <f t="shared" si="204"/>
        <v/>
      </c>
      <c r="BA473" s="229">
        <f>MOD(SUM(E468:E474),12)</f>
        <v>0</v>
      </c>
    </row>
    <row r="474" spans="1:53" ht="15.75" thickBot="1" x14ac:dyDescent="0.3">
      <c r="A474" s="88"/>
      <c r="B474" s="66" t="s">
        <v>284</v>
      </c>
      <c r="C474" s="67"/>
      <c r="D474" s="102"/>
      <c r="E474" s="32"/>
      <c r="F474" s="32"/>
      <c r="G474" s="68" t="s">
        <v>277</v>
      </c>
      <c r="H474" s="69">
        <f t="shared" si="205"/>
        <v>0</v>
      </c>
      <c r="I474" s="70">
        <f t="shared" si="206"/>
        <v>0</v>
      </c>
      <c r="J474" s="73" t="str">
        <f t="shared" si="207"/>
        <v>--</v>
      </c>
      <c r="K474" s="32"/>
      <c r="L474" s="233"/>
      <c r="M474" s="277"/>
      <c r="N474" s="277"/>
      <c r="O474" s="277"/>
      <c r="P474" s="277"/>
      <c r="Q474" s="277"/>
      <c r="R474" s="277"/>
      <c r="S474" s="277"/>
      <c r="T474" s="277"/>
      <c r="U474" s="278"/>
      <c r="V474" s="103"/>
      <c r="W474" s="72"/>
      <c r="X474" s="72"/>
      <c r="Y474" s="72"/>
      <c r="Z474" s="45">
        <v>15</v>
      </c>
      <c r="AA474" s="77">
        <f t="shared" si="208"/>
        <v>169</v>
      </c>
      <c r="AB474" s="77">
        <f t="shared" si="209"/>
        <v>180</v>
      </c>
      <c r="AC474" s="72">
        <f t="shared" si="196"/>
        <v>1</v>
      </c>
      <c r="AD474" s="72">
        <f t="shared" si="197"/>
        <v>1</v>
      </c>
      <c r="AE474" s="109" t="str">
        <f t="shared" si="198"/>
        <v>0-0</v>
      </c>
      <c r="AF474" s="109" t="str">
        <f t="shared" si="199"/>
        <v>Y</v>
      </c>
      <c r="AG474" s="109" t="str">
        <f t="shared" si="200"/>
        <v>B</v>
      </c>
      <c r="AM474" s="109">
        <f t="shared" si="201"/>
        <v>0</v>
      </c>
      <c r="AN474" s="109">
        <f t="shared" si="202"/>
        <v>0</v>
      </c>
      <c r="AO474" s="109" t="str">
        <f t="shared" si="203"/>
        <v/>
      </c>
      <c r="AQ474" s="109" t="str">
        <f t="shared" si="204"/>
        <v/>
      </c>
      <c r="BA474" s="229">
        <f>MOD(SUM(E468:E475),12)</f>
        <v>0</v>
      </c>
    </row>
    <row r="475" spans="1:53" ht="15.75" thickBot="1" x14ac:dyDescent="0.3">
      <c r="A475" s="88"/>
      <c r="B475" s="66" t="s">
        <v>285</v>
      </c>
      <c r="C475" s="67"/>
      <c r="D475" s="102"/>
      <c r="E475" s="32"/>
      <c r="F475" s="32"/>
      <c r="G475" s="68" t="s">
        <v>277</v>
      </c>
      <c r="H475" s="69">
        <f t="shared" si="205"/>
        <v>0</v>
      </c>
      <c r="I475" s="70">
        <f t="shared" si="206"/>
        <v>0</v>
      </c>
      <c r="J475" s="73" t="str">
        <f t="shared" si="207"/>
        <v>--</v>
      </c>
      <c r="K475" s="32"/>
      <c r="L475" s="233"/>
      <c r="M475" s="277"/>
      <c r="N475" s="277"/>
      <c r="O475" s="277"/>
      <c r="P475" s="277"/>
      <c r="Q475" s="277"/>
      <c r="R475" s="277"/>
      <c r="S475" s="277"/>
      <c r="T475" s="277"/>
      <c r="U475" s="278"/>
      <c r="V475" s="103"/>
      <c r="W475" s="72"/>
      <c r="X475" s="72"/>
      <c r="Y475" s="72"/>
      <c r="Z475" s="45">
        <f>Z474+1</f>
        <v>16</v>
      </c>
      <c r="AA475" s="77">
        <f t="shared" si="208"/>
        <v>181</v>
      </c>
      <c r="AB475" s="77">
        <f t="shared" si="209"/>
        <v>192</v>
      </c>
      <c r="AC475" s="72">
        <f t="shared" si="196"/>
        <v>1</v>
      </c>
      <c r="AD475" s="72">
        <f t="shared" si="197"/>
        <v>1</v>
      </c>
      <c r="AE475" s="109" t="str">
        <f t="shared" si="198"/>
        <v>0-0</v>
      </c>
      <c r="AF475" s="109" t="str">
        <f t="shared" si="199"/>
        <v>Y</v>
      </c>
      <c r="AG475" s="109" t="str">
        <f t="shared" si="200"/>
        <v>B</v>
      </c>
      <c r="AM475" s="109">
        <f t="shared" si="201"/>
        <v>0</v>
      </c>
      <c r="AN475" s="109">
        <f t="shared" si="202"/>
        <v>0</v>
      </c>
      <c r="AO475" s="109" t="str">
        <f t="shared" si="203"/>
        <v/>
      </c>
      <c r="AQ475" s="109" t="str">
        <f t="shared" si="204"/>
        <v/>
      </c>
      <c r="BA475" s="229">
        <f>MOD(SUM(E468:E476),12)</f>
        <v>0</v>
      </c>
    </row>
    <row r="476" spans="1:53" ht="15.75" thickBot="1" x14ac:dyDescent="0.3">
      <c r="A476" s="88"/>
      <c r="B476" s="66" t="s">
        <v>286</v>
      </c>
      <c r="C476" s="67"/>
      <c r="D476" s="102"/>
      <c r="E476" s="32"/>
      <c r="F476" s="32"/>
      <c r="G476" s="68" t="s">
        <v>277</v>
      </c>
      <c r="H476" s="69">
        <f t="shared" si="205"/>
        <v>0</v>
      </c>
      <c r="I476" s="70">
        <f t="shared" si="206"/>
        <v>0</v>
      </c>
      <c r="J476" s="73" t="str">
        <f t="shared" si="207"/>
        <v>--</v>
      </c>
      <c r="K476" s="32"/>
      <c r="L476" s="233"/>
      <c r="M476" s="277"/>
      <c r="N476" s="277"/>
      <c r="O476" s="277"/>
      <c r="P476" s="277"/>
      <c r="Q476" s="277"/>
      <c r="R476" s="277"/>
      <c r="S476" s="277"/>
      <c r="T476" s="277"/>
      <c r="U476" s="278"/>
      <c r="V476" s="103"/>
      <c r="W476" s="72"/>
      <c r="X476" s="72"/>
      <c r="Y476" s="72"/>
      <c r="Z476" s="45">
        <f>Z475+1</f>
        <v>17</v>
      </c>
      <c r="AA476" s="77">
        <f t="shared" si="208"/>
        <v>193</v>
      </c>
      <c r="AB476" s="77">
        <f t="shared" si="209"/>
        <v>204</v>
      </c>
      <c r="AC476" s="72">
        <f t="shared" si="196"/>
        <v>1</v>
      </c>
      <c r="AD476" s="72">
        <f t="shared" si="197"/>
        <v>1</v>
      </c>
      <c r="AE476" s="109" t="str">
        <f t="shared" si="198"/>
        <v>0-0</v>
      </c>
      <c r="AF476" s="109" t="str">
        <f t="shared" si="199"/>
        <v>Y</v>
      </c>
      <c r="AG476" s="109" t="str">
        <f t="shared" si="200"/>
        <v>B</v>
      </c>
      <c r="AM476" s="109">
        <f t="shared" si="201"/>
        <v>0</v>
      </c>
      <c r="AN476" s="109">
        <f t="shared" si="202"/>
        <v>0</v>
      </c>
      <c r="AO476" s="109" t="str">
        <f t="shared" si="203"/>
        <v/>
      </c>
      <c r="AQ476" s="109" t="str">
        <f t="shared" si="204"/>
        <v/>
      </c>
      <c r="BA476" s="229">
        <f>MOD(SUM(E468:E477),12)</f>
        <v>0</v>
      </c>
    </row>
    <row r="477" spans="1:53" ht="15.75" thickBot="1" x14ac:dyDescent="0.3">
      <c r="A477" s="88"/>
      <c r="B477" s="66" t="s">
        <v>287</v>
      </c>
      <c r="C477" s="67"/>
      <c r="D477" s="102"/>
      <c r="E477" s="32"/>
      <c r="F477" s="32"/>
      <c r="G477" s="68" t="s">
        <v>277</v>
      </c>
      <c r="H477" s="69">
        <f t="shared" si="205"/>
        <v>0</v>
      </c>
      <c r="I477" s="70">
        <f t="shared" si="206"/>
        <v>0</v>
      </c>
      <c r="J477" s="73" t="str">
        <f t="shared" si="207"/>
        <v>--</v>
      </c>
      <c r="K477" s="32"/>
      <c r="L477" s="233"/>
      <c r="M477" s="277"/>
      <c r="N477" s="277"/>
      <c r="O477" s="277"/>
      <c r="P477" s="277"/>
      <c r="Q477" s="277"/>
      <c r="R477" s="277"/>
      <c r="S477" s="277"/>
      <c r="T477" s="277"/>
      <c r="U477" s="278"/>
      <c r="V477" s="103"/>
      <c r="W477" s="72"/>
      <c r="X477" s="72"/>
      <c r="Y477" s="72"/>
      <c r="Z477" s="45">
        <f>Z476+1</f>
        <v>18</v>
      </c>
      <c r="AA477" s="77">
        <f t="shared" si="208"/>
        <v>205</v>
      </c>
      <c r="AB477" s="77">
        <f t="shared" si="209"/>
        <v>216</v>
      </c>
      <c r="AC477" s="72">
        <f t="shared" si="196"/>
        <v>1</v>
      </c>
      <c r="AD477" s="72">
        <f t="shared" si="197"/>
        <v>1</v>
      </c>
      <c r="AE477" s="109" t="str">
        <f t="shared" si="198"/>
        <v>0-0</v>
      </c>
      <c r="AF477" s="109" t="str">
        <f t="shared" si="199"/>
        <v>Y</v>
      </c>
      <c r="AG477" s="109" t="str">
        <f t="shared" si="200"/>
        <v>B</v>
      </c>
      <c r="AM477" s="109">
        <f t="shared" si="201"/>
        <v>0</v>
      </c>
      <c r="AN477" s="109">
        <f t="shared" si="202"/>
        <v>0</v>
      </c>
      <c r="AO477" s="109" t="str">
        <f t="shared" si="203"/>
        <v/>
      </c>
      <c r="AQ477" s="109" t="str">
        <f t="shared" si="204"/>
        <v/>
      </c>
      <c r="BA477" s="229">
        <f>MOD(SUM(E468:E478),12)</f>
        <v>0</v>
      </c>
    </row>
    <row r="478" spans="1:53" ht="15.75" thickBot="1" x14ac:dyDescent="0.3">
      <c r="A478" s="88"/>
      <c r="B478" s="66" t="s">
        <v>288</v>
      </c>
      <c r="C478" s="67"/>
      <c r="D478" s="102"/>
      <c r="E478" s="32"/>
      <c r="F478" s="32"/>
      <c r="G478" s="68" t="s">
        <v>277</v>
      </c>
      <c r="H478" s="69">
        <f t="shared" si="205"/>
        <v>0</v>
      </c>
      <c r="I478" s="70">
        <f t="shared" si="206"/>
        <v>0</v>
      </c>
      <c r="J478" s="73" t="str">
        <f t="shared" si="207"/>
        <v>--</v>
      </c>
      <c r="K478" s="32"/>
      <c r="L478" s="233"/>
      <c r="M478" s="277"/>
      <c r="N478" s="277"/>
      <c r="O478" s="277"/>
      <c r="P478" s="277"/>
      <c r="Q478" s="277"/>
      <c r="R478" s="277"/>
      <c r="S478" s="277"/>
      <c r="T478" s="277"/>
      <c r="U478" s="278"/>
      <c r="V478" s="103"/>
      <c r="W478" s="84"/>
      <c r="X478" s="84"/>
      <c r="Y478" s="72"/>
      <c r="Z478" s="72"/>
      <c r="AA478" s="72"/>
      <c r="AB478" s="72"/>
      <c r="AC478" s="72">
        <f t="shared" si="196"/>
        <v>1</v>
      </c>
      <c r="AD478" s="72">
        <f t="shared" si="197"/>
        <v>1</v>
      </c>
      <c r="AE478" s="109" t="str">
        <f t="shared" si="198"/>
        <v>0-0</v>
      </c>
      <c r="AF478" s="109" t="str">
        <f t="shared" si="199"/>
        <v>Y</v>
      </c>
      <c r="AG478" s="109" t="str">
        <f t="shared" si="200"/>
        <v>B</v>
      </c>
      <c r="AM478" s="109">
        <f t="shared" si="201"/>
        <v>0</v>
      </c>
      <c r="AN478" s="109">
        <f t="shared" si="202"/>
        <v>0</v>
      </c>
      <c r="AO478" s="109" t="str">
        <f t="shared" si="203"/>
        <v/>
      </c>
      <c r="AQ478" s="109" t="str">
        <f t="shared" si="204"/>
        <v/>
      </c>
      <c r="BA478" s="229">
        <f>MOD(SUM(E468:E479),12)</f>
        <v>0</v>
      </c>
    </row>
    <row r="479" spans="1:53" ht="15.75" thickBot="1" x14ac:dyDescent="0.3">
      <c r="A479" s="88"/>
      <c r="B479" s="66" t="s">
        <v>289</v>
      </c>
      <c r="C479" s="67"/>
      <c r="D479" s="102"/>
      <c r="E479" s="32"/>
      <c r="F479" s="32"/>
      <c r="G479" s="68" t="s">
        <v>277</v>
      </c>
      <c r="H479" s="69">
        <f t="shared" si="205"/>
        <v>0</v>
      </c>
      <c r="I479" s="70">
        <f t="shared" si="206"/>
        <v>0</v>
      </c>
      <c r="J479" s="73" t="str">
        <f t="shared" si="207"/>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96"/>
        <v>1</v>
      </c>
      <c r="AD479" s="72">
        <f t="shared" si="197"/>
        <v>1</v>
      </c>
      <c r="AE479" s="109" t="str">
        <f t="shared" si="198"/>
        <v>0-0</v>
      </c>
      <c r="AF479" s="109" t="str">
        <f t="shared" si="199"/>
        <v>Y</v>
      </c>
      <c r="AG479" s="109" t="str">
        <f t="shared" si="200"/>
        <v>B</v>
      </c>
      <c r="AM479" s="109">
        <f t="shared" si="201"/>
        <v>0</v>
      </c>
      <c r="AN479" s="109">
        <f t="shared" si="202"/>
        <v>0</v>
      </c>
      <c r="AO479" s="109" t="str">
        <f t="shared" si="203"/>
        <v/>
      </c>
      <c r="AQ479" s="109" t="str">
        <f t="shared" si="204"/>
        <v/>
      </c>
      <c r="BA479" s="229">
        <f>MOD(SUM(E468:E480),12)</f>
        <v>0</v>
      </c>
    </row>
    <row r="480" spans="1:53" ht="15.75" thickBot="1" x14ac:dyDescent="0.3">
      <c r="A480" s="88"/>
      <c r="B480" s="66" t="s">
        <v>290</v>
      </c>
      <c r="C480" s="67"/>
      <c r="D480" s="102"/>
      <c r="E480" s="32"/>
      <c r="F480" s="32"/>
      <c r="G480" s="68" t="s">
        <v>277</v>
      </c>
      <c r="H480" s="69">
        <f t="shared" si="205"/>
        <v>0</v>
      </c>
      <c r="I480" s="70">
        <f t="shared" si="206"/>
        <v>0</v>
      </c>
      <c r="J480" s="73" t="str">
        <f t="shared" si="207"/>
        <v>--</v>
      </c>
      <c r="K480" s="32"/>
      <c r="L480" s="233"/>
      <c r="M480" s="277"/>
      <c r="N480" s="277"/>
      <c r="O480" s="277"/>
      <c r="P480" s="277"/>
      <c r="Q480" s="277"/>
      <c r="R480" s="277"/>
      <c r="S480" s="277"/>
      <c r="T480" s="277"/>
      <c r="U480" s="278"/>
      <c r="V480" s="103"/>
      <c r="W480" s="84">
        <f>Y480+1</f>
        <v>61</v>
      </c>
      <c r="X480" s="84"/>
      <c r="Y480" s="78">
        <f>SUM(E468:E480)</f>
        <v>60</v>
      </c>
      <c r="Z480" s="72" t="str">
        <f t="shared" ref="Z480:Z492" si="210">IF(OR(AND(E$8=216,C479="DBL REV",C480="DBL REV",Y479&lt;=144,Y480&gt;144),AND(E$8=216,C479="TPL REV",C480="TPL REV",Y479&lt;=144,Y480&gt;144),AND(E$8=216,C479="QD REV",C480="QD REV",Y479&lt;=144,Y480&gt;144)),"ERROR","")</f>
        <v/>
      </c>
      <c r="AA480" s="72"/>
      <c r="AB480" s="72"/>
      <c r="AC480" s="72">
        <f t="shared" si="196"/>
        <v>1</v>
      </c>
      <c r="AD480" s="72">
        <f t="shared" si="197"/>
        <v>1</v>
      </c>
      <c r="AE480" s="109" t="str">
        <f t="shared" si="198"/>
        <v>0-0</v>
      </c>
      <c r="AF480" s="109" t="str">
        <f t="shared" si="199"/>
        <v>Y</v>
      </c>
      <c r="AG480" s="109" t="str">
        <f t="shared" si="200"/>
        <v>B</v>
      </c>
      <c r="AM480" s="109">
        <f t="shared" si="201"/>
        <v>0</v>
      </c>
      <c r="AN480" s="109">
        <f t="shared" si="202"/>
        <v>0</v>
      </c>
      <c r="AO480" s="109" t="str">
        <f t="shared" si="203"/>
        <v/>
      </c>
      <c r="AQ480" s="109" t="str">
        <f t="shared" si="204"/>
        <v/>
      </c>
      <c r="BA480" s="229">
        <f>MOD(SUM(E468:E481),12)</f>
        <v>0</v>
      </c>
    </row>
    <row r="481" spans="1:53" ht="15.75" thickBot="1" x14ac:dyDescent="0.3">
      <c r="A481" s="88"/>
      <c r="B481" s="66" t="s">
        <v>291</v>
      </c>
      <c r="C481" s="67"/>
      <c r="D481" s="102"/>
      <c r="E481" s="32"/>
      <c r="F481" s="32"/>
      <c r="G481" s="68" t="s">
        <v>277</v>
      </c>
      <c r="H481" s="69">
        <f t="shared" si="205"/>
        <v>0</v>
      </c>
      <c r="I481" s="70">
        <f t="shared" si="206"/>
        <v>0</v>
      </c>
      <c r="J481" s="73" t="str">
        <f t="shared" si="207"/>
        <v>--</v>
      </c>
      <c r="K481" s="32"/>
      <c r="L481" s="233"/>
      <c r="M481" s="277"/>
      <c r="N481" s="277"/>
      <c r="O481" s="277"/>
      <c r="P481" s="277"/>
      <c r="Q481" s="277"/>
      <c r="R481" s="277"/>
      <c r="S481" s="277"/>
      <c r="T481" s="277"/>
      <c r="U481" s="278"/>
      <c r="V481" s="103"/>
      <c r="W481" s="84">
        <f>Y481+1</f>
        <v>61</v>
      </c>
      <c r="X481" s="84"/>
      <c r="Y481" s="78">
        <f>SUM(E468:E481)</f>
        <v>60</v>
      </c>
      <c r="Z481" s="72" t="str">
        <f t="shared" si="210"/>
        <v/>
      </c>
      <c r="AA481" s="72"/>
      <c r="AB481" s="72"/>
      <c r="AC481" s="72">
        <f t="shared" si="196"/>
        <v>1</v>
      </c>
      <c r="AD481" s="72">
        <f t="shared" si="197"/>
        <v>1</v>
      </c>
      <c r="AE481" s="109" t="str">
        <f t="shared" si="198"/>
        <v>0-0</v>
      </c>
      <c r="AF481" s="109" t="str">
        <f t="shared" si="199"/>
        <v>Y</v>
      </c>
      <c r="AG481" s="109" t="str">
        <f t="shared" si="200"/>
        <v>B</v>
      </c>
      <c r="AM481" s="109">
        <f t="shared" si="201"/>
        <v>0</v>
      </c>
      <c r="AN481" s="109">
        <f t="shared" si="202"/>
        <v>0</v>
      </c>
      <c r="AO481" s="109" t="str">
        <f t="shared" si="203"/>
        <v/>
      </c>
      <c r="AQ481" s="109" t="str">
        <f t="shared" si="204"/>
        <v/>
      </c>
      <c r="BA481" s="229">
        <f>MOD(SUM(E468:E482),12)</f>
        <v>0</v>
      </c>
    </row>
    <row r="482" spans="1:53" ht="15.75" thickBot="1" x14ac:dyDescent="0.3">
      <c r="A482" s="88"/>
      <c r="B482" s="66" t="s">
        <v>292</v>
      </c>
      <c r="C482" s="67"/>
      <c r="D482" s="102"/>
      <c r="E482" s="32"/>
      <c r="F482" s="32"/>
      <c r="G482" s="68" t="s">
        <v>277</v>
      </c>
      <c r="H482" s="69">
        <f t="shared" si="205"/>
        <v>0</v>
      </c>
      <c r="I482" s="70">
        <f t="shared" si="206"/>
        <v>0</v>
      </c>
      <c r="J482" s="73" t="str">
        <f t="shared" si="207"/>
        <v>--</v>
      </c>
      <c r="K482" s="32"/>
      <c r="L482" s="233"/>
      <c r="M482" s="277"/>
      <c r="N482" s="277"/>
      <c r="O482" s="277"/>
      <c r="P482" s="277"/>
      <c r="Q482" s="277"/>
      <c r="R482" s="277"/>
      <c r="S482" s="277"/>
      <c r="T482" s="277"/>
      <c r="U482" s="278"/>
      <c r="V482" s="103"/>
      <c r="W482" s="84">
        <f>Y482+1</f>
        <v>61</v>
      </c>
      <c r="X482" s="84"/>
      <c r="Y482" s="78">
        <f>SUM(E468:E482)</f>
        <v>60</v>
      </c>
      <c r="Z482" s="72" t="str">
        <f t="shared" si="210"/>
        <v/>
      </c>
      <c r="AA482" s="72" t="str">
        <f t="shared" ref="AA482:AA494" si="211">IF(AND(C480&lt;&gt;"Field SPL",W479&lt;=144,Y480&gt;144),"ERROR","")</f>
        <v/>
      </c>
      <c r="AB482" s="72"/>
      <c r="AC482" s="72">
        <f t="shared" si="196"/>
        <v>1</v>
      </c>
      <c r="AD482" s="72">
        <f t="shared" si="197"/>
        <v>1</v>
      </c>
      <c r="AE482" s="109" t="str">
        <f t="shared" si="198"/>
        <v>0-0</v>
      </c>
      <c r="AF482" s="109" t="str">
        <f t="shared" si="199"/>
        <v>Y</v>
      </c>
      <c r="AG482" s="109" t="str">
        <f t="shared" si="200"/>
        <v>B</v>
      </c>
      <c r="AM482" s="109">
        <f t="shared" si="201"/>
        <v>0</v>
      </c>
      <c r="AN482" s="109">
        <f t="shared" si="202"/>
        <v>0</v>
      </c>
      <c r="AO482" s="109" t="str">
        <f t="shared" si="203"/>
        <v/>
      </c>
      <c r="AQ482" s="109" t="str">
        <f t="shared" si="204"/>
        <v/>
      </c>
      <c r="BA482" s="229">
        <f>MOD(SUM(E468:E483),12)</f>
        <v>0</v>
      </c>
    </row>
    <row r="483" spans="1:53" ht="15.75" thickBot="1" x14ac:dyDescent="0.3">
      <c r="A483" s="88"/>
      <c r="B483" s="66" t="s">
        <v>293</v>
      </c>
      <c r="C483" s="67"/>
      <c r="D483" s="102"/>
      <c r="E483" s="32"/>
      <c r="F483" s="32"/>
      <c r="G483" s="68" t="s">
        <v>277</v>
      </c>
      <c r="H483" s="69">
        <f t="shared" si="205"/>
        <v>0</v>
      </c>
      <c r="I483" s="70">
        <f t="shared" si="206"/>
        <v>0</v>
      </c>
      <c r="J483" s="73" t="str">
        <f t="shared" si="207"/>
        <v>--</v>
      </c>
      <c r="K483" s="32"/>
      <c r="L483" s="233"/>
      <c r="M483" s="277"/>
      <c r="N483" s="277"/>
      <c r="O483" s="277"/>
      <c r="P483" s="277"/>
      <c r="Q483" s="277"/>
      <c r="R483" s="277"/>
      <c r="S483" s="277"/>
      <c r="T483" s="277"/>
      <c r="U483" s="278"/>
      <c r="V483" s="103"/>
      <c r="W483" s="84">
        <f t="shared" ref="W483:W491" si="212">Y483+1</f>
        <v>61</v>
      </c>
      <c r="X483" s="84"/>
      <c r="Y483" s="78">
        <f>SUM(E468:E483)</f>
        <v>60</v>
      </c>
      <c r="Z483" s="72" t="str">
        <f t="shared" si="210"/>
        <v/>
      </c>
      <c r="AA483" s="72" t="str">
        <f t="shared" si="211"/>
        <v/>
      </c>
      <c r="AB483" s="72"/>
      <c r="AC483" s="72">
        <f t="shared" si="196"/>
        <v>1</v>
      </c>
      <c r="AD483" s="72">
        <f t="shared" si="197"/>
        <v>1</v>
      </c>
      <c r="AE483" s="109" t="str">
        <f t="shared" si="198"/>
        <v>0-0</v>
      </c>
      <c r="AF483" s="109" t="str">
        <f t="shared" si="199"/>
        <v>Y</v>
      </c>
      <c r="AG483" s="109" t="str">
        <f t="shared" si="200"/>
        <v>B</v>
      </c>
      <c r="AM483" s="109">
        <f t="shared" si="201"/>
        <v>0</v>
      </c>
      <c r="AN483" s="109">
        <f t="shared" si="202"/>
        <v>0</v>
      </c>
      <c r="AO483" s="109" t="str">
        <f t="shared" si="203"/>
        <v/>
      </c>
      <c r="AQ483" s="109" t="str">
        <f t="shared" si="204"/>
        <v/>
      </c>
      <c r="BA483" s="229">
        <f>MOD(SUM(E468:E484),12)</f>
        <v>0</v>
      </c>
    </row>
    <row r="484" spans="1:53" ht="15.75" thickBot="1" x14ac:dyDescent="0.3">
      <c r="A484" s="88"/>
      <c r="B484" s="66" t="s">
        <v>294</v>
      </c>
      <c r="C484" s="67"/>
      <c r="D484" s="102"/>
      <c r="E484" s="32"/>
      <c r="F484" s="32"/>
      <c r="G484" s="68" t="s">
        <v>277</v>
      </c>
      <c r="H484" s="69">
        <f t="shared" si="205"/>
        <v>0</v>
      </c>
      <c r="I484" s="70">
        <f t="shared" si="206"/>
        <v>0</v>
      </c>
      <c r="J484" s="73" t="str">
        <f t="shared" si="207"/>
        <v>--</v>
      </c>
      <c r="K484" s="32"/>
      <c r="L484" s="233"/>
      <c r="M484" s="277"/>
      <c r="N484" s="277"/>
      <c r="O484" s="277"/>
      <c r="P484" s="277"/>
      <c r="Q484" s="277"/>
      <c r="R484" s="277"/>
      <c r="S484" s="277"/>
      <c r="T484" s="277"/>
      <c r="U484" s="278"/>
      <c r="V484" s="103"/>
      <c r="W484" s="84">
        <f t="shared" si="212"/>
        <v>61</v>
      </c>
      <c r="X484" s="84"/>
      <c r="Y484" s="78">
        <f>SUM(E468:E484)</f>
        <v>60</v>
      </c>
      <c r="Z484" s="72" t="str">
        <f t="shared" si="210"/>
        <v/>
      </c>
      <c r="AA484" s="72" t="str">
        <f t="shared" si="211"/>
        <v/>
      </c>
      <c r="AB484" s="72"/>
      <c r="AC484" s="72">
        <f t="shared" si="196"/>
        <v>1</v>
      </c>
      <c r="AD484" s="72">
        <f t="shared" si="197"/>
        <v>1</v>
      </c>
      <c r="AE484" s="109" t="str">
        <f t="shared" si="198"/>
        <v>0-0</v>
      </c>
      <c r="AF484" s="109" t="str">
        <f t="shared" si="199"/>
        <v>Y</v>
      </c>
      <c r="AG484" s="109" t="str">
        <f t="shared" si="200"/>
        <v>B</v>
      </c>
      <c r="AM484" s="109">
        <f t="shared" si="201"/>
        <v>0</v>
      </c>
      <c r="AN484" s="109">
        <f t="shared" si="202"/>
        <v>0</v>
      </c>
      <c r="AO484" s="109" t="str">
        <f t="shared" si="203"/>
        <v/>
      </c>
      <c r="AQ484" s="109" t="str">
        <f t="shared" si="204"/>
        <v/>
      </c>
      <c r="BA484" s="229">
        <f>MOD(SUM(E468:E485),12)</f>
        <v>0</v>
      </c>
    </row>
    <row r="485" spans="1:53" ht="15.75" thickBot="1" x14ac:dyDescent="0.3">
      <c r="A485" s="88"/>
      <c r="B485" s="66" t="s">
        <v>295</v>
      </c>
      <c r="C485" s="67"/>
      <c r="D485" s="102"/>
      <c r="E485" s="32"/>
      <c r="F485" s="32"/>
      <c r="G485" s="68" t="s">
        <v>277</v>
      </c>
      <c r="H485" s="69">
        <f t="shared" si="205"/>
        <v>0</v>
      </c>
      <c r="I485" s="70">
        <f t="shared" si="206"/>
        <v>0</v>
      </c>
      <c r="J485" s="73" t="str">
        <f t="shared" si="207"/>
        <v>--</v>
      </c>
      <c r="K485" s="32"/>
      <c r="L485" s="233"/>
      <c r="M485" s="277"/>
      <c r="N485" s="277"/>
      <c r="O485" s="277"/>
      <c r="P485" s="277"/>
      <c r="Q485" s="277"/>
      <c r="R485" s="277"/>
      <c r="S485" s="277"/>
      <c r="T485" s="277"/>
      <c r="U485" s="278"/>
      <c r="V485" s="103"/>
      <c r="W485" s="84">
        <f t="shared" si="212"/>
        <v>61</v>
      </c>
      <c r="X485" s="84"/>
      <c r="Y485" s="78">
        <f>SUM(E468:E485)</f>
        <v>60</v>
      </c>
      <c r="Z485" s="72" t="str">
        <f t="shared" si="210"/>
        <v/>
      </c>
      <c r="AA485" s="72" t="str">
        <f t="shared" si="211"/>
        <v/>
      </c>
      <c r="AB485" s="72"/>
      <c r="AC485" s="72">
        <f t="shared" si="196"/>
        <v>1</v>
      </c>
      <c r="AD485" s="72">
        <f t="shared" si="197"/>
        <v>1</v>
      </c>
      <c r="AE485" s="109" t="str">
        <f t="shared" si="198"/>
        <v>0-0</v>
      </c>
      <c r="AF485" s="109" t="str">
        <f t="shared" si="199"/>
        <v>Y</v>
      </c>
      <c r="AG485" s="109" t="str">
        <f t="shared" si="200"/>
        <v>B</v>
      </c>
      <c r="AM485" s="109">
        <f t="shared" si="201"/>
        <v>0</v>
      </c>
      <c r="AN485" s="109">
        <f t="shared" si="202"/>
        <v>0</v>
      </c>
      <c r="AO485" s="109" t="str">
        <f t="shared" si="203"/>
        <v/>
      </c>
      <c r="AQ485" s="109" t="str">
        <f t="shared" si="204"/>
        <v/>
      </c>
      <c r="BA485" s="229">
        <f>MOD(SUM(E468:E486),12)</f>
        <v>0</v>
      </c>
    </row>
    <row r="486" spans="1:53" ht="15.75" thickBot="1" x14ac:dyDescent="0.3">
      <c r="A486" s="88"/>
      <c r="B486" s="66" t="s">
        <v>296</v>
      </c>
      <c r="C486" s="67"/>
      <c r="D486" s="102"/>
      <c r="E486" s="32"/>
      <c r="F486" s="32"/>
      <c r="G486" s="68" t="s">
        <v>277</v>
      </c>
      <c r="H486" s="69">
        <f t="shared" si="205"/>
        <v>0</v>
      </c>
      <c r="I486" s="70">
        <f t="shared" si="206"/>
        <v>0</v>
      </c>
      <c r="J486" s="73" t="str">
        <f t="shared" si="207"/>
        <v>--</v>
      </c>
      <c r="K486" s="32"/>
      <c r="L486" s="233"/>
      <c r="M486" s="277"/>
      <c r="N486" s="277"/>
      <c r="O486" s="277"/>
      <c r="P486" s="277"/>
      <c r="Q486" s="277"/>
      <c r="R486" s="277"/>
      <c r="S486" s="277"/>
      <c r="T486" s="277"/>
      <c r="U486" s="278"/>
      <c r="V486" s="103"/>
      <c r="W486" s="84">
        <f t="shared" si="212"/>
        <v>61</v>
      </c>
      <c r="X486" s="84"/>
      <c r="Y486" s="78">
        <f>SUM(E468:E486)</f>
        <v>60</v>
      </c>
      <c r="Z486" s="72" t="str">
        <f t="shared" si="210"/>
        <v/>
      </c>
      <c r="AA486" s="72" t="str">
        <f t="shared" si="211"/>
        <v/>
      </c>
      <c r="AB486" s="72"/>
      <c r="AC486" s="72">
        <f t="shared" si="196"/>
        <v>1</v>
      </c>
      <c r="AD486" s="72">
        <f t="shared" si="197"/>
        <v>1</v>
      </c>
      <c r="AE486" s="109" t="str">
        <f t="shared" si="198"/>
        <v>0-0</v>
      </c>
      <c r="AF486" s="109" t="str">
        <f t="shared" si="199"/>
        <v>Y</v>
      </c>
      <c r="AG486" s="109" t="str">
        <f t="shared" si="200"/>
        <v>B</v>
      </c>
      <c r="AM486" s="109">
        <f t="shared" si="201"/>
        <v>0</v>
      </c>
      <c r="AN486" s="109">
        <f t="shared" si="202"/>
        <v>0</v>
      </c>
      <c r="AO486" s="109" t="str">
        <f t="shared" si="203"/>
        <v/>
      </c>
      <c r="AQ486" s="109" t="str">
        <f t="shared" si="204"/>
        <v/>
      </c>
      <c r="BA486" s="229">
        <f>MOD(SUM(E468:E487),12)</f>
        <v>0</v>
      </c>
    </row>
    <row r="487" spans="1:53" ht="15.75" thickBot="1" x14ac:dyDescent="0.3">
      <c r="A487" s="88"/>
      <c r="B487" s="66" t="s">
        <v>297</v>
      </c>
      <c r="C487" s="67"/>
      <c r="D487" s="102"/>
      <c r="E487" s="32"/>
      <c r="F487" s="32"/>
      <c r="G487" s="68" t="s">
        <v>277</v>
      </c>
      <c r="H487" s="69">
        <f t="shared" si="205"/>
        <v>0</v>
      </c>
      <c r="I487" s="70">
        <f t="shared" si="206"/>
        <v>0</v>
      </c>
      <c r="J487" s="73" t="str">
        <f t="shared" si="207"/>
        <v>--</v>
      </c>
      <c r="K487" s="32"/>
      <c r="L487" s="233"/>
      <c r="M487" s="277"/>
      <c r="N487" s="277"/>
      <c r="O487" s="277"/>
      <c r="P487" s="277"/>
      <c r="Q487" s="277"/>
      <c r="R487" s="277"/>
      <c r="S487" s="277"/>
      <c r="T487" s="277"/>
      <c r="U487" s="278"/>
      <c r="V487" s="103"/>
      <c r="W487" s="84">
        <f t="shared" si="212"/>
        <v>61</v>
      </c>
      <c r="X487" s="84"/>
      <c r="Y487" s="78">
        <f>SUM(E468:E487)</f>
        <v>60</v>
      </c>
      <c r="Z487" s="72" t="str">
        <f t="shared" si="210"/>
        <v/>
      </c>
      <c r="AA487" s="72" t="str">
        <f t="shared" si="211"/>
        <v/>
      </c>
      <c r="AB487" s="72"/>
      <c r="AC487" s="72">
        <f t="shared" si="196"/>
        <v>1</v>
      </c>
      <c r="AD487" s="72">
        <f t="shared" si="197"/>
        <v>1</v>
      </c>
      <c r="AE487" s="109" t="str">
        <f t="shared" si="198"/>
        <v>0-0</v>
      </c>
      <c r="AF487" s="109" t="str">
        <f t="shared" si="199"/>
        <v>Y</v>
      </c>
      <c r="AG487" s="109" t="str">
        <f t="shared" si="200"/>
        <v>B</v>
      </c>
      <c r="AM487" s="109">
        <f t="shared" si="201"/>
        <v>0</v>
      </c>
      <c r="AN487" s="109">
        <f t="shared" si="202"/>
        <v>0</v>
      </c>
      <c r="AO487" s="109" t="str">
        <f t="shared" si="203"/>
        <v/>
      </c>
      <c r="AQ487" s="109" t="str">
        <f t="shared" si="204"/>
        <v/>
      </c>
      <c r="BA487" s="229">
        <f>MOD(SUM(E468:E488),12)</f>
        <v>0</v>
      </c>
    </row>
    <row r="488" spans="1:53" ht="15.75" thickBot="1" x14ac:dyDescent="0.3">
      <c r="A488" s="88"/>
      <c r="B488" s="66" t="s">
        <v>298</v>
      </c>
      <c r="C488" s="67"/>
      <c r="D488" s="102"/>
      <c r="E488" s="32"/>
      <c r="F488" s="32"/>
      <c r="G488" s="68" t="s">
        <v>277</v>
      </c>
      <c r="H488" s="69">
        <f t="shared" si="205"/>
        <v>0</v>
      </c>
      <c r="I488" s="70">
        <f t="shared" si="206"/>
        <v>0</v>
      </c>
      <c r="J488" s="73" t="str">
        <f t="shared" si="207"/>
        <v>--</v>
      </c>
      <c r="K488" s="32"/>
      <c r="L488" s="233"/>
      <c r="M488" s="277"/>
      <c r="N488" s="277"/>
      <c r="O488" s="277"/>
      <c r="P488" s="277"/>
      <c r="Q488" s="277"/>
      <c r="R488" s="277"/>
      <c r="S488" s="277"/>
      <c r="T488" s="277"/>
      <c r="U488" s="278"/>
      <c r="V488" s="103"/>
      <c r="W488" s="84">
        <f t="shared" si="212"/>
        <v>61</v>
      </c>
      <c r="X488" s="84"/>
      <c r="Y488" s="78">
        <f>SUM(E468:E488)</f>
        <v>60</v>
      </c>
      <c r="Z488" s="72" t="str">
        <f t="shared" si="210"/>
        <v/>
      </c>
      <c r="AA488" s="72" t="str">
        <f t="shared" si="211"/>
        <v/>
      </c>
      <c r="AB488" s="72"/>
      <c r="AC488" s="72">
        <f t="shared" si="196"/>
        <v>1</v>
      </c>
      <c r="AD488" s="72">
        <f t="shared" si="197"/>
        <v>1</v>
      </c>
      <c r="AE488" s="109" t="str">
        <f t="shared" si="198"/>
        <v>0-0</v>
      </c>
      <c r="AF488" s="109" t="str">
        <f t="shared" si="199"/>
        <v>Y</v>
      </c>
      <c r="AG488" s="109" t="str">
        <f t="shared" si="200"/>
        <v>B</v>
      </c>
      <c r="AM488" s="109">
        <f t="shared" si="201"/>
        <v>0</v>
      </c>
      <c r="AN488" s="109">
        <f t="shared" si="202"/>
        <v>0</v>
      </c>
      <c r="AO488" s="109" t="str">
        <f t="shared" si="203"/>
        <v/>
      </c>
      <c r="AQ488" s="109" t="str">
        <f t="shared" si="204"/>
        <v/>
      </c>
      <c r="BA488" s="229">
        <f>MOD(SUM(E468:E489),12)</f>
        <v>0</v>
      </c>
    </row>
    <row r="489" spans="1:53" ht="15.75" thickBot="1" x14ac:dyDescent="0.3">
      <c r="A489" s="88"/>
      <c r="B489" s="66" t="s">
        <v>299</v>
      </c>
      <c r="C489" s="67"/>
      <c r="D489" s="102"/>
      <c r="E489" s="32"/>
      <c r="F489" s="32"/>
      <c r="G489" s="68" t="s">
        <v>277</v>
      </c>
      <c r="H489" s="69">
        <f t="shared" si="205"/>
        <v>0</v>
      </c>
      <c r="I489" s="70">
        <f t="shared" si="206"/>
        <v>0</v>
      </c>
      <c r="J489" s="73" t="str">
        <f t="shared" si="207"/>
        <v>--</v>
      </c>
      <c r="K489" s="32"/>
      <c r="L489" s="233"/>
      <c r="M489" s="277"/>
      <c r="N489" s="277"/>
      <c r="O489" s="277"/>
      <c r="P489" s="277"/>
      <c r="Q489" s="277"/>
      <c r="R489" s="277"/>
      <c r="S489" s="277"/>
      <c r="T489" s="277"/>
      <c r="U489" s="278"/>
      <c r="V489" s="103"/>
      <c r="W489" s="84">
        <f t="shared" si="212"/>
        <v>61</v>
      </c>
      <c r="X489" s="84"/>
      <c r="Y489" s="78">
        <f>SUM(E468:E489)</f>
        <v>60</v>
      </c>
      <c r="Z489" s="72" t="str">
        <f t="shared" si="210"/>
        <v/>
      </c>
      <c r="AA489" s="72" t="str">
        <f t="shared" si="211"/>
        <v/>
      </c>
      <c r="AB489" s="72"/>
      <c r="AC489" s="72">
        <f t="shared" si="196"/>
        <v>1</v>
      </c>
      <c r="AD489" s="72">
        <f t="shared" si="197"/>
        <v>1</v>
      </c>
      <c r="AE489" s="109" t="str">
        <f t="shared" si="198"/>
        <v>0-0</v>
      </c>
      <c r="AF489" s="109" t="str">
        <f t="shared" si="199"/>
        <v>Y</v>
      </c>
      <c r="AG489" s="109" t="str">
        <f t="shared" si="200"/>
        <v>B</v>
      </c>
      <c r="AM489" s="109">
        <f t="shared" si="201"/>
        <v>0</v>
      </c>
      <c r="AN489" s="109">
        <f t="shared" si="202"/>
        <v>0</v>
      </c>
      <c r="AO489" s="109" t="str">
        <f t="shared" si="203"/>
        <v/>
      </c>
      <c r="AQ489" s="109" t="str">
        <f t="shared" si="204"/>
        <v/>
      </c>
      <c r="BA489" s="229">
        <f>MOD(SUM(E468:E490),12)</f>
        <v>0</v>
      </c>
    </row>
    <row r="490" spans="1:53" ht="15.75" thickBot="1" x14ac:dyDescent="0.3">
      <c r="A490" s="88"/>
      <c r="B490" s="66" t="s">
        <v>300</v>
      </c>
      <c r="C490" s="67"/>
      <c r="D490" s="102"/>
      <c r="E490" s="32"/>
      <c r="F490" s="32"/>
      <c r="G490" s="68" t="s">
        <v>277</v>
      </c>
      <c r="H490" s="69">
        <f t="shared" si="205"/>
        <v>0</v>
      </c>
      <c r="I490" s="70">
        <f t="shared" si="206"/>
        <v>0</v>
      </c>
      <c r="J490" s="73" t="str">
        <f t="shared" si="207"/>
        <v>--</v>
      </c>
      <c r="K490" s="32"/>
      <c r="L490" s="233"/>
      <c r="M490" s="277"/>
      <c r="N490" s="277"/>
      <c r="O490" s="277"/>
      <c r="P490" s="277"/>
      <c r="Q490" s="277"/>
      <c r="R490" s="277"/>
      <c r="S490" s="277"/>
      <c r="T490" s="277"/>
      <c r="U490" s="278"/>
      <c r="V490" s="103"/>
      <c r="W490" s="84">
        <f t="shared" si="212"/>
        <v>61</v>
      </c>
      <c r="X490" s="84"/>
      <c r="Y490" s="78">
        <f>SUM(E468:E490)</f>
        <v>60</v>
      </c>
      <c r="Z490" s="72" t="str">
        <f t="shared" si="210"/>
        <v/>
      </c>
      <c r="AA490" s="72" t="str">
        <f t="shared" si="211"/>
        <v/>
      </c>
      <c r="AB490" s="72"/>
      <c r="AC490" s="72">
        <f t="shared" si="196"/>
        <v>1</v>
      </c>
      <c r="AD490" s="72">
        <f t="shared" si="197"/>
        <v>1</v>
      </c>
      <c r="AE490" s="109" t="str">
        <f t="shared" si="198"/>
        <v>0-0</v>
      </c>
      <c r="AF490" s="109" t="str">
        <f t="shared" si="199"/>
        <v>Y</v>
      </c>
      <c r="AG490" s="109" t="str">
        <f t="shared" si="200"/>
        <v>B</v>
      </c>
      <c r="AM490" s="109">
        <f t="shared" si="201"/>
        <v>0</v>
      </c>
      <c r="AN490" s="109">
        <f t="shared" si="202"/>
        <v>0</v>
      </c>
      <c r="AO490" s="109" t="str">
        <f t="shared" si="203"/>
        <v/>
      </c>
      <c r="AQ490" s="109" t="str">
        <f t="shared" si="204"/>
        <v/>
      </c>
      <c r="BA490" s="229">
        <f>MOD(SUM(E468:E491),12)</f>
        <v>0</v>
      </c>
    </row>
    <row r="491" spans="1:53" ht="15.75" thickBot="1" x14ac:dyDescent="0.3">
      <c r="A491" s="88"/>
      <c r="B491" s="66" t="s">
        <v>301</v>
      </c>
      <c r="C491" s="67"/>
      <c r="D491" s="102"/>
      <c r="E491" s="32"/>
      <c r="F491" s="32"/>
      <c r="G491" s="68" t="s">
        <v>277</v>
      </c>
      <c r="H491" s="69">
        <f t="shared" si="205"/>
        <v>0</v>
      </c>
      <c r="I491" s="70">
        <f t="shared" si="206"/>
        <v>0</v>
      </c>
      <c r="J491" s="73" t="str">
        <f t="shared" si="207"/>
        <v>--</v>
      </c>
      <c r="K491" s="32"/>
      <c r="L491" s="233"/>
      <c r="M491" s="277"/>
      <c r="N491" s="277"/>
      <c r="O491" s="277"/>
      <c r="P491" s="277"/>
      <c r="Q491" s="277"/>
      <c r="R491" s="277"/>
      <c r="S491" s="277"/>
      <c r="T491" s="277"/>
      <c r="U491" s="278"/>
      <c r="V491" s="103"/>
      <c r="W491" s="84">
        <f t="shared" si="212"/>
        <v>61</v>
      </c>
      <c r="X491" s="84"/>
      <c r="Y491" s="78">
        <f>SUM(E468:E491)</f>
        <v>60</v>
      </c>
      <c r="Z491" s="72" t="str">
        <f t="shared" si="210"/>
        <v/>
      </c>
      <c r="AA491" s="72" t="str">
        <f t="shared" si="211"/>
        <v/>
      </c>
      <c r="AB491" s="72"/>
      <c r="AC491" s="72">
        <f t="shared" si="196"/>
        <v>1</v>
      </c>
      <c r="AD491" s="72">
        <f t="shared" si="197"/>
        <v>1</v>
      </c>
      <c r="AE491" s="109" t="str">
        <f t="shared" si="198"/>
        <v>0-0</v>
      </c>
      <c r="AF491" s="109" t="str">
        <f t="shared" si="199"/>
        <v>Y</v>
      </c>
      <c r="AG491" s="109" t="str">
        <f t="shared" si="200"/>
        <v>B</v>
      </c>
      <c r="AM491" s="109">
        <f t="shared" si="201"/>
        <v>0</v>
      </c>
      <c r="AN491" s="109">
        <f t="shared" si="202"/>
        <v>0</v>
      </c>
      <c r="AO491" s="109" t="str">
        <f t="shared" si="203"/>
        <v/>
      </c>
      <c r="AQ491" s="109" t="str">
        <f t="shared" si="204"/>
        <v/>
      </c>
      <c r="BA491" s="229">
        <f>MOD(SUM(E468:E492),12)</f>
        <v>0</v>
      </c>
    </row>
    <row r="492" spans="1:53" ht="15.75" thickBot="1" x14ac:dyDescent="0.3">
      <c r="A492" s="88"/>
      <c r="B492" s="66" t="s">
        <v>302</v>
      </c>
      <c r="C492" s="67"/>
      <c r="D492" s="102"/>
      <c r="E492" s="32"/>
      <c r="F492" s="32"/>
      <c r="G492" s="68" t="s">
        <v>277</v>
      </c>
      <c r="H492" s="69">
        <f t="shared" si="205"/>
        <v>0</v>
      </c>
      <c r="I492" s="70">
        <f t="shared" si="206"/>
        <v>0</v>
      </c>
      <c r="J492" s="73" t="str">
        <f t="shared" si="207"/>
        <v>--</v>
      </c>
      <c r="K492" s="32"/>
      <c r="L492" s="234"/>
      <c r="M492" s="277"/>
      <c r="N492" s="277"/>
      <c r="O492" s="277"/>
      <c r="P492" s="277"/>
      <c r="Q492" s="277"/>
      <c r="R492" s="277"/>
      <c r="S492" s="277"/>
      <c r="T492" s="277"/>
      <c r="U492" s="278"/>
      <c r="V492" s="103"/>
      <c r="W492" s="72"/>
      <c r="X492" s="72"/>
      <c r="Y492" s="78">
        <f>SUM(E468:E492)</f>
        <v>60</v>
      </c>
      <c r="Z492" s="72" t="str">
        <f t="shared" si="210"/>
        <v/>
      </c>
      <c r="AA492" s="72" t="str">
        <f t="shared" si="211"/>
        <v/>
      </c>
      <c r="AB492" s="72"/>
      <c r="AC492" s="72">
        <f t="shared" si="196"/>
        <v>1</v>
      </c>
      <c r="AD492" s="72">
        <f t="shared" si="197"/>
        <v>1</v>
      </c>
      <c r="AE492" s="109" t="str">
        <f t="shared" si="198"/>
        <v>0-0</v>
      </c>
      <c r="AF492" s="109" t="str">
        <f t="shared" si="199"/>
        <v>Y</v>
      </c>
      <c r="AG492" s="109" t="str">
        <f t="shared" si="200"/>
        <v>B</v>
      </c>
      <c r="AM492" s="109">
        <f t="shared" si="201"/>
        <v>0</v>
      </c>
      <c r="AN492" s="109">
        <f t="shared" si="202"/>
        <v>0</v>
      </c>
      <c r="AO492" s="109" t="str">
        <f t="shared" si="203"/>
        <v/>
      </c>
      <c r="AQ492" s="109" t="str">
        <f t="shared" si="204"/>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11"/>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11"/>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764</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13">IF(B509&lt;&gt;"FST",1,0)</f>
        <v>1</v>
      </c>
      <c r="AD509" s="72">
        <f t="shared" ref="AD509:AD533" si="214">IF(C509&lt;&gt;"FST",1,0)</f>
        <v>0</v>
      </c>
      <c r="AE509" s="109" t="str">
        <f t="shared" ref="AE509:AE533" si="215">CONCATENATE(H509,"-",I509)</f>
        <v>647-648</v>
      </c>
      <c r="AF509" s="109" t="str">
        <f t="shared" ref="AF509:AF533" si="216">IF(C509="Field SPL","N","Y")</f>
        <v>Y</v>
      </c>
      <c r="AG509" s="109" t="str">
        <f t="shared" ref="AG509:AG533" si="217">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18">VALUE(IF(C509="FST","0",IF(C509="REV T","1",IF(C509="DBL REV",".5","0"))))</f>
        <v>0</v>
      </c>
      <c r="AN509" s="109">
        <f t="shared" ref="AN509:AN533" si="219">VALUE(IF(C509="FST","0",IF(C509="REV T","0",IF(C509="DBL REV",".5","0"))))</f>
        <v>0</v>
      </c>
      <c r="AO509" s="109" t="str">
        <f t="shared" ref="AO509:AO533" si="220">IF(C509="TPL REV","Y","")</f>
        <v/>
      </c>
      <c r="AQ509" s="109" t="str">
        <f t="shared" ref="AQ509:AQ533" si="221">IF(C509="QD REV","Y","")</f>
        <v/>
      </c>
      <c r="BA509" s="229">
        <f>MOD(E509,12)</f>
        <v>2</v>
      </c>
    </row>
    <row r="510" spans="1:53" ht="15.75" thickBot="1" x14ac:dyDescent="0.3">
      <c r="A510" s="88"/>
      <c r="B510" s="66" t="s">
        <v>279</v>
      </c>
      <c r="C510" s="67" t="s">
        <v>484</v>
      </c>
      <c r="D510" s="102" t="s">
        <v>819</v>
      </c>
      <c r="E510" s="32">
        <v>2</v>
      </c>
      <c r="F510" s="32" t="s">
        <v>488</v>
      </c>
      <c r="G510" s="68" t="s">
        <v>277</v>
      </c>
      <c r="H510" s="69">
        <f t="shared" ref="H510:H533" si="222">IF(E510=0,0,I510-(E510-1))</f>
        <v>645</v>
      </c>
      <c r="I510" s="70">
        <f t="shared" ref="I510:I533" si="223">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13"/>
        <v>1</v>
      </c>
      <c r="AD510" s="72">
        <f t="shared" si="214"/>
        <v>0</v>
      </c>
      <c r="AE510" s="109" t="str">
        <f t="shared" si="215"/>
        <v>645-646</v>
      </c>
      <c r="AF510" s="109" t="str">
        <f t="shared" si="216"/>
        <v>Y</v>
      </c>
      <c r="AG510" s="109" t="str">
        <f t="shared" si="217"/>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18"/>
        <v>0</v>
      </c>
      <c r="AN510" s="109">
        <f t="shared" si="219"/>
        <v>0</v>
      </c>
      <c r="AO510" s="109" t="str">
        <f t="shared" si="220"/>
        <v/>
      </c>
      <c r="AQ510" s="109" t="str">
        <f t="shared" si="221"/>
        <v/>
      </c>
      <c r="BA510" s="229">
        <f>MOD(SUM(E509:E510),12)</f>
        <v>4</v>
      </c>
    </row>
    <row r="511" spans="1:53" ht="15.75" thickBot="1" x14ac:dyDescent="0.3">
      <c r="A511" s="88"/>
      <c r="B511" s="74" t="s">
        <v>280</v>
      </c>
      <c r="C511" s="67" t="s">
        <v>484</v>
      </c>
      <c r="D511" s="102" t="s">
        <v>820</v>
      </c>
      <c r="E511" s="32">
        <v>4</v>
      </c>
      <c r="F511" s="32" t="s">
        <v>488</v>
      </c>
      <c r="G511" s="75" t="s">
        <v>277</v>
      </c>
      <c r="H511" s="69">
        <f t="shared" si="222"/>
        <v>641</v>
      </c>
      <c r="I511" s="70">
        <f t="shared" si="223"/>
        <v>644</v>
      </c>
      <c r="J511" s="73" t="str">
        <f t="shared" ref="J511:J533" si="224">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13"/>
        <v>1</v>
      </c>
      <c r="AD511" s="72">
        <f t="shared" si="214"/>
        <v>0</v>
      </c>
      <c r="AE511" s="109" t="str">
        <f t="shared" si="215"/>
        <v>641-644</v>
      </c>
      <c r="AF511" s="109" t="str">
        <f t="shared" si="216"/>
        <v>Y</v>
      </c>
      <c r="AG511" s="109" t="str">
        <f t="shared" si="217"/>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18"/>
        <v>0</v>
      </c>
      <c r="AN511" s="109">
        <f t="shared" si="219"/>
        <v>0</v>
      </c>
      <c r="AO511" s="109" t="str">
        <f t="shared" si="220"/>
        <v/>
      </c>
      <c r="AQ511" s="109" t="str">
        <f t="shared" si="221"/>
        <v/>
      </c>
      <c r="BA511" s="229">
        <f>MOD(SUM(E509:E512),12)</f>
        <v>0</v>
      </c>
    </row>
    <row r="512" spans="1:53" ht="15.75" thickBot="1" x14ac:dyDescent="0.3">
      <c r="A512" s="88"/>
      <c r="B512" s="66" t="s">
        <v>281</v>
      </c>
      <c r="C512" s="67" t="s">
        <v>484</v>
      </c>
      <c r="D512" s="102" t="s">
        <v>821</v>
      </c>
      <c r="E512" s="32">
        <v>4</v>
      </c>
      <c r="F512" s="32" t="s">
        <v>488</v>
      </c>
      <c r="G512" s="68" t="s">
        <v>277</v>
      </c>
      <c r="H512" s="69">
        <f t="shared" si="222"/>
        <v>637</v>
      </c>
      <c r="I512" s="70">
        <f t="shared" si="223"/>
        <v>640</v>
      </c>
      <c r="J512" s="73" t="str">
        <f t="shared" si="224"/>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13"/>
        <v>1</v>
      </c>
      <c r="AD512" s="72">
        <f t="shared" si="214"/>
        <v>0</v>
      </c>
      <c r="AE512" s="109" t="str">
        <f t="shared" si="215"/>
        <v>637-640</v>
      </c>
      <c r="AF512" s="109" t="str">
        <f t="shared" si="216"/>
        <v>Y</v>
      </c>
      <c r="AG512" s="109" t="str">
        <f t="shared" si="217"/>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18"/>
        <v>0</v>
      </c>
      <c r="AN512" s="109">
        <f t="shared" si="219"/>
        <v>0</v>
      </c>
      <c r="AO512" s="109" t="str">
        <f t="shared" si="220"/>
        <v/>
      </c>
      <c r="AQ512" s="109" t="str">
        <f t="shared" si="221"/>
        <v/>
      </c>
      <c r="BA512" s="229">
        <f>MOD(SUM(E509:E513),12)</f>
        <v>0</v>
      </c>
    </row>
    <row r="513" spans="1:53" ht="15.75" thickBot="1" x14ac:dyDescent="0.3">
      <c r="A513" s="88"/>
      <c r="B513" s="66" t="s">
        <v>282</v>
      </c>
      <c r="C513" s="67"/>
      <c r="D513" s="102"/>
      <c r="E513" s="32"/>
      <c r="F513" s="32"/>
      <c r="G513" s="68" t="s">
        <v>277</v>
      </c>
      <c r="H513" s="69">
        <f t="shared" si="222"/>
        <v>0</v>
      </c>
      <c r="I513" s="70">
        <f t="shared" si="223"/>
        <v>0</v>
      </c>
      <c r="J513" s="73" t="str">
        <f t="shared" si="224"/>
        <v>--</v>
      </c>
      <c r="K513" s="32"/>
      <c r="L513" s="233"/>
      <c r="M513" s="277"/>
      <c r="N513" s="277"/>
      <c r="O513" s="277"/>
      <c r="P513" s="277"/>
      <c r="Q513" s="277"/>
      <c r="R513" s="277"/>
      <c r="S513" s="277"/>
      <c r="T513" s="277"/>
      <c r="U513" s="278"/>
      <c r="V513" s="103"/>
      <c r="W513" s="72"/>
      <c r="X513" s="72"/>
      <c r="Y513" s="72"/>
      <c r="Z513" s="45">
        <v>13</v>
      </c>
      <c r="AA513" s="77">
        <f t="shared" ref="AA513:AA518" si="225">AB512+1</f>
        <v>145</v>
      </c>
      <c r="AB513" s="77">
        <f t="shared" ref="AB513:AB518" si="226">AB512+12</f>
        <v>156</v>
      </c>
      <c r="AC513" s="72">
        <f t="shared" si="213"/>
        <v>1</v>
      </c>
      <c r="AD513" s="72">
        <f t="shared" si="214"/>
        <v>1</v>
      </c>
      <c r="AE513" s="109" t="str">
        <f t="shared" si="215"/>
        <v>0-0</v>
      </c>
      <c r="AF513" s="109" t="str">
        <f t="shared" si="216"/>
        <v>Y</v>
      </c>
      <c r="AG513" s="109" t="str">
        <f t="shared" si="217"/>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18"/>
        <v>0</v>
      </c>
      <c r="AN513" s="109">
        <f t="shared" si="219"/>
        <v>0</v>
      </c>
      <c r="AO513" s="109" t="str">
        <f t="shared" si="220"/>
        <v/>
      </c>
      <c r="AQ513" s="109" t="str">
        <f t="shared" si="221"/>
        <v/>
      </c>
      <c r="BA513" s="229">
        <f>MOD(SUM(E509:E514),12)</f>
        <v>0</v>
      </c>
    </row>
    <row r="514" spans="1:53" ht="15.75" thickBot="1" x14ac:dyDescent="0.3">
      <c r="A514" s="88"/>
      <c r="B514" s="66" t="s">
        <v>283</v>
      </c>
      <c r="C514" s="67"/>
      <c r="D514" s="102"/>
      <c r="E514" s="32"/>
      <c r="F514" s="32"/>
      <c r="G514" s="68" t="s">
        <v>277</v>
      </c>
      <c r="H514" s="69">
        <f t="shared" si="222"/>
        <v>0</v>
      </c>
      <c r="I514" s="70">
        <f t="shared" si="223"/>
        <v>0</v>
      </c>
      <c r="J514" s="73" t="str">
        <f t="shared" si="224"/>
        <v>--</v>
      </c>
      <c r="K514" s="32"/>
      <c r="L514" s="233"/>
      <c r="M514" s="277"/>
      <c r="N514" s="277"/>
      <c r="O514" s="277"/>
      <c r="P514" s="277"/>
      <c r="Q514" s="277"/>
      <c r="R514" s="277"/>
      <c r="S514" s="277"/>
      <c r="T514" s="277"/>
      <c r="U514" s="278"/>
      <c r="V514" s="103"/>
      <c r="W514" s="72"/>
      <c r="X514" s="72"/>
      <c r="Y514" s="72"/>
      <c r="Z514" s="45">
        <v>14</v>
      </c>
      <c r="AA514" s="77">
        <f t="shared" si="225"/>
        <v>157</v>
      </c>
      <c r="AB514" s="77">
        <f t="shared" si="226"/>
        <v>168</v>
      </c>
      <c r="AC514" s="72">
        <f t="shared" si="213"/>
        <v>1</v>
      </c>
      <c r="AD514" s="72">
        <f t="shared" si="214"/>
        <v>1</v>
      </c>
      <c r="AE514" s="109" t="str">
        <f t="shared" si="215"/>
        <v>0-0</v>
      </c>
      <c r="AF514" s="109" t="str">
        <f t="shared" si="216"/>
        <v>Y</v>
      </c>
      <c r="AG514" s="109" t="str">
        <f t="shared" si="217"/>
        <v>B</v>
      </c>
      <c r="AM514" s="109">
        <f t="shared" si="218"/>
        <v>0</v>
      </c>
      <c r="AN514" s="109">
        <f t="shared" si="219"/>
        <v>0</v>
      </c>
      <c r="AO514" s="109" t="str">
        <f t="shared" si="220"/>
        <v/>
      </c>
      <c r="AQ514" s="109" t="str">
        <f t="shared" si="221"/>
        <v/>
      </c>
      <c r="BA514" s="229">
        <f>MOD(SUM(E509:E515),12)</f>
        <v>0</v>
      </c>
    </row>
    <row r="515" spans="1:53" ht="15.75" thickBot="1" x14ac:dyDescent="0.3">
      <c r="A515" s="88"/>
      <c r="B515" s="66" t="s">
        <v>284</v>
      </c>
      <c r="C515" s="67"/>
      <c r="D515" s="102"/>
      <c r="E515" s="32"/>
      <c r="F515" s="32"/>
      <c r="G515" s="68" t="s">
        <v>277</v>
      </c>
      <c r="H515" s="69">
        <f t="shared" si="222"/>
        <v>0</v>
      </c>
      <c r="I515" s="70">
        <f t="shared" si="223"/>
        <v>0</v>
      </c>
      <c r="J515" s="73" t="str">
        <f t="shared" si="224"/>
        <v>--</v>
      </c>
      <c r="K515" s="32"/>
      <c r="L515" s="233"/>
      <c r="M515" s="277"/>
      <c r="N515" s="277"/>
      <c r="O515" s="277"/>
      <c r="P515" s="277"/>
      <c r="Q515" s="277"/>
      <c r="R515" s="277"/>
      <c r="S515" s="277"/>
      <c r="T515" s="277"/>
      <c r="U515" s="278"/>
      <c r="V515" s="103"/>
      <c r="W515" s="72"/>
      <c r="X515" s="72"/>
      <c r="Y515" s="72"/>
      <c r="Z515" s="45">
        <v>15</v>
      </c>
      <c r="AA515" s="77">
        <f t="shared" si="225"/>
        <v>169</v>
      </c>
      <c r="AB515" s="77">
        <f t="shared" si="226"/>
        <v>180</v>
      </c>
      <c r="AC515" s="72">
        <f t="shared" si="213"/>
        <v>1</v>
      </c>
      <c r="AD515" s="72">
        <f t="shared" si="214"/>
        <v>1</v>
      </c>
      <c r="AE515" s="109" t="str">
        <f t="shared" si="215"/>
        <v>0-0</v>
      </c>
      <c r="AF515" s="109" t="str">
        <f t="shared" si="216"/>
        <v>Y</v>
      </c>
      <c r="AG515" s="109" t="str">
        <f t="shared" si="217"/>
        <v>B</v>
      </c>
      <c r="AM515" s="109">
        <f t="shared" si="218"/>
        <v>0</v>
      </c>
      <c r="AN515" s="109">
        <f t="shared" si="219"/>
        <v>0</v>
      </c>
      <c r="AO515" s="109" t="str">
        <f t="shared" si="220"/>
        <v/>
      </c>
      <c r="AQ515" s="109" t="str">
        <f t="shared" si="221"/>
        <v/>
      </c>
      <c r="BA515" s="229">
        <f>MOD(SUM(E509:E516),12)</f>
        <v>0</v>
      </c>
    </row>
    <row r="516" spans="1:53" ht="15.75" thickBot="1" x14ac:dyDescent="0.3">
      <c r="A516" s="88"/>
      <c r="B516" s="66" t="s">
        <v>285</v>
      </c>
      <c r="C516" s="67"/>
      <c r="D516" s="102"/>
      <c r="E516" s="32"/>
      <c r="F516" s="32"/>
      <c r="G516" s="68" t="s">
        <v>277</v>
      </c>
      <c r="H516" s="69">
        <f t="shared" si="222"/>
        <v>0</v>
      </c>
      <c r="I516" s="70">
        <f t="shared" si="223"/>
        <v>0</v>
      </c>
      <c r="J516" s="73" t="str">
        <f t="shared" si="224"/>
        <v>--</v>
      </c>
      <c r="K516" s="32"/>
      <c r="L516" s="233"/>
      <c r="M516" s="277"/>
      <c r="N516" s="277"/>
      <c r="O516" s="277"/>
      <c r="P516" s="277"/>
      <c r="Q516" s="277"/>
      <c r="R516" s="277"/>
      <c r="S516" s="277"/>
      <c r="T516" s="277"/>
      <c r="U516" s="278"/>
      <c r="V516" s="103"/>
      <c r="W516" s="72"/>
      <c r="X516" s="72"/>
      <c r="Y516" s="72"/>
      <c r="Z516" s="45">
        <f>Z515+1</f>
        <v>16</v>
      </c>
      <c r="AA516" s="77">
        <f t="shared" si="225"/>
        <v>181</v>
      </c>
      <c r="AB516" s="77">
        <f t="shared" si="226"/>
        <v>192</v>
      </c>
      <c r="AC516" s="72">
        <f t="shared" si="213"/>
        <v>1</v>
      </c>
      <c r="AD516" s="72">
        <f t="shared" si="214"/>
        <v>1</v>
      </c>
      <c r="AE516" s="109" t="str">
        <f t="shared" si="215"/>
        <v>0-0</v>
      </c>
      <c r="AF516" s="109" t="str">
        <f t="shared" si="216"/>
        <v>Y</v>
      </c>
      <c r="AG516" s="109" t="str">
        <f t="shared" si="217"/>
        <v>B</v>
      </c>
      <c r="AM516" s="109">
        <f t="shared" si="218"/>
        <v>0</v>
      </c>
      <c r="AN516" s="109">
        <f t="shared" si="219"/>
        <v>0</v>
      </c>
      <c r="AO516" s="109" t="str">
        <f t="shared" si="220"/>
        <v/>
      </c>
      <c r="AQ516" s="109" t="str">
        <f t="shared" si="221"/>
        <v/>
      </c>
      <c r="BA516" s="229">
        <f>MOD(SUM(E509:E517),12)</f>
        <v>0</v>
      </c>
    </row>
    <row r="517" spans="1:53" ht="15.75" thickBot="1" x14ac:dyDescent="0.3">
      <c r="A517" s="88"/>
      <c r="B517" s="66" t="s">
        <v>286</v>
      </c>
      <c r="C517" s="67"/>
      <c r="D517" s="102"/>
      <c r="E517" s="32"/>
      <c r="F517" s="32"/>
      <c r="G517" s="68" t="s">
        <v>277</v>
      </c>
      <c r="H517" s="69">
        <f t="shared" si="222"/>
        <v>0</v>
      </c>
      <c r="I517" s="70">
        <f t="shared" si="223"/>
        <v>0</v>
      </c>
      <c r="J517" s="73" t="str">
        <f t="shared" si="224"/>
        <v>--</v>
      </c>
      <c r="K517" s="32"/>
      <c r="L517" s="233"/>
      <c r="M517" s="277"/>
      <c r="N517" s="277"/>
      <c r="O517" s="277"/>
      <c r="P517" s="277"/>
      <c r="Q517" s="277"/>
      <c r="R517" s="277"/>
      <c r="S517" s="277"/>
      <c r="T517" s="277"/>
      <c r="U517" s="278"/>
      <c r="V517" s="103"/>
      <c r="W517" s="72"/>
      <c r="X517" s="72"/>
      <c r="Y517" s="72"/>
      <c r="Z517" s="45">
        <f>Z516+1</f>
        <v>17</v>
      </c>
      <c r="AA517" s="77">
        <f t="shared" si="225"/>
        <v>193</v>
      </c>
      <c r="AB517" s="77">
        <f t="shared" si="226"/>
        <v>204</v>
      </c>
      <c r="AC517" s="72">
        <f t="shared" si="213"/>
        <v>1</v>
      </c>
      <c r="AD517" s="72">
        <f t="shared" si="214"/>
        <v>1</v>
      </c>
      <c r="AE517" s="109" t="str">
        <f t="shared" si="215"/>
        <v>0-0</v>
      </c>
      <c r="AF517" s="109" t="str">
        <f t="shared" si="216"/>
        <v>Y</v>
      </c>
      <c r="AG517" s="109" t="str">
        <f t="shared" si="217"/>
        <v>B</v>
      </c>
      <c r="AM517" s="109">
        <f t="shared" si="218"/>
        <v>0</v>
      </c>
      <c r="AN517" s="109">
        <f t="shared" si="219"/>
        <v>0</v>
      </c>
      <c r="AO517" s="109" t="str">
        <f t="shared" si="220"/>
        <v/>
      </c>
      <c r="AQ517" s="109" t="str">
        <f t="shared" si="221"/>
        <v/>
      </c>
      <c r="BA517" s="229">
        <f>MOD(SUM(E509:E518),12)</f>
        <v>0</v>
      </c>
    </row>
    <row r="518" spans="1:53" ht="15.75" thickBot="1" x14ac:dyDescent="0.3">
      <c r="A518" s="88"/>
      <c r="B518" s="66" t="s">
        <v>287</v>
      </c>
      <c r="C518" s="67"/>
      <c r="D518" s="102"/>
      <c r="E518" s="32"/>
      <c r="F518" s="32"/>
      <c r="G518" s="68" t="s">
        <v>277</v>
      </c>
      <c r="H518" s="69">
        <f t="shared" si="222"/>
        <v>0</v>
      </c>
      <c r="I518" s="70">
        <f t="shared" si="223"/>
        <v>0</v>
      </c>
      <c r="J518" s="73" t="str">
        <f t="shared" si="224"/>
        <v>--</v>
      </c>
      <c r="K518" s="32"/>
      <c r="L518" s="233"/>
      <c r="M518" s="277"/>
      <c r="N518" s="277"/>
      <c r="O518" s="277"/>
      <c r="P518" s="277"/>
      <c r="Q518" s="277"/>
      <c r="R518" s="277"/>
      <c r="S518" s="277"/>
      <c r="T518" s="277"/>
      <c r="U518" s="278"/>
      <c r="V518" s="103"/>
      <c r="W518" s="72"/>
      <c r="X518" s="72"/>
      <c r="Y518" s="72"/>
      <c r="Z518" s="45">
        <f>Z517+1</f>
        <v>18</v>
      </c>
      <c r="AA518" s="77">
        <f t="shared" si="225"/>
        <v>205</v>
      </c>
      <c r="AB518" s="77">
        <f t="shared" si="226"/>
        <v>216</v>
      </c>
      <c r="AC518" s="72">
        <f t="shared" si="213"/>
        <v>1</v>
      </c>
      <c r="AD518" s="72">
        <f t="shared" si="214"/>
        <v>1</v>
      </c>
      <c r="AE518" s="109" t="str">
        <f t="shared" si="215"/>
        <v>0-0</v>
      </c>
      <c r="AF518" s="109" t="str">
        <f t="shared" si="216"/>
        <v>Y</v>
      </c>
      <c r="AG518" s="109" t="str">
        <f t="shared" si="217"/>
        <v>B</v>
      </c>
      <c r="AM518" s="109">
        <f t="shared" si="218"/>
        <v>0</v>
      </c>
      <c r="AN518" s="109">
        <f t="shared" si="219"/>
        <v>0</v>
      </c>
      <c r="AO518" s="109" t="str">
        <f t="shared" si="220"/>
        <v/>
      </c>
      <c r="AQ518" s="109" t="str">
        <f t="shared" si="221"/>
        <v/>
      </c>
      <c r="BA518" s="229">
        <f>MOD(SUM(E509:E519),12)</f>
        <v>0</v>
      </c>
    </row>
    <row r="519" spans="1:53" ht="15.75" thickBot="1" x14ac:dyDescent="0.3">
      <c r="A519" s="88"/>
      <c r="B519" s="66" t="s">
        <v>288</v>
      </c>
      <c r="C519" s="67"/>
      <c r="D519" s="102"/>
      <c r="E519" s="32"/>
      <c r="F519" s="32"/>
      <c r="G519" s="68" t="s">
        <v>277</v>
      </c>
      <c r="H519" s="69">
        <f t="shared" si="222"/>
        <v>0</v>
      </c>
      <c r="I519" s="70">
        <f t="shared" si="223"/>
        <v>0</v>
      </c>
      <c r="J519" s="73" t="str">
        <f t="shared" si="224"/>
        <v>--</v>
      </c>
      <c r="K519" s="32"/>
      <c r="L519" s="233"/>
      <c r="M519" s="277"/>
      <c r="N519" s="277"/>
      <c r="O519" s="277"/>
      <c r="P519" s="277"/>
      <c r="Q519" s="277"/>
      <c r="R519" s="277"/>
      <c r="S519" s="277"/>
      <c r="T519" s="277"/>
      <c r="U519" s="278"/>
      <c r="V519" s="103"/>
      <c r="W519" s="84"/>
      <c r="X519" s="84"/>
      <c r="Y519" s="72"/>
      <c r="Z519" s="72"/>
      <c r="AA519" s="72"/>
      <c r="AB519" s="72"/>
      <c r="AC519" s="72">
        <f t="shared" si="213"/>
        <v>1</v>
      </c>
      <c r="AD519" s="72">
        <f t="shared" si="214"/>
        <v>1</v>
      </c>
      <c r="AE519" s="109" t="str">
        <f t="shared" si="215"/>
        <v>0-0</v>
      </c>
      <c r="AF519" s="109" t="str">
        <f t="shared" si="216"/>
        <v>Y</v>
      </c>
      <c r="AG519" s="109" t="str">
        <f t="shared" si="217"/>
        <v>B</v>
      </c>
      <c r="AM519" s="109">
        <f t="shared" si="218"/>
        <v>0</v>
      </c>
      <c r="AN519" s="109">
        <f t="shared" si="219"/>
        <v>0</v>
      </c>
      <c r="AO519" s="109" t="str">
        <f t="shared" si="220"/>
        <v/>
      </c>
      <c r="AQ519" s="109" t="str">
        <f t="shared" si="221"/>
        <v/>
      </c>
      <c r="BA519" s="229">
        <f>MOD(SUM(E509:E520),12)</f>
        <v>0</v>
      </c>
    </row>
    <row r="520" spans="1:53" ht="15.75" thickBot="1" x14ac:dyDescent="0.3">
      <c r="A520" s="88"/>
      <c r="B520" s="66" t="s">
        <v>289</v>
      </c>
      <c r="C520" s="67"/>
      <c r="D520" s="102"/>
      <c r="E520" s="32"/>
      <c r="F520" s="32"/>
      <c r="G520" s="68" t="s">
        <v>277</v>
      </c>
      <c r="H520" s="69">
        <f t="shared" si="222"/>
        <v>0</v>
      </c>
      <c r="I520" s="70">
        <f t="shared" si="223"/>
        <v>0</v>
      </c>
      <c r="J520" s="73" t="str">
        <f t="shared" si="224"/>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13"/>
        <v>1</v>
      </c>
      <c r="AD520" s="72">
        <f t="shared" si="214"/>
        <v>1</v>
      </c>
      <c r="AE520" s="109" t="str">
        <f t="shared" si="215"/>
        <v>0-0</v>
      </c>
      <c r="AF520" s="109" t="str">
        <f t="shared" si="216"/>
        <v>Y</v>
      </c>
      <c r="AG520" s="109" t="str">
        <f t="shared" si="217"/>
        <v>B</v>
      </c>
      <c r="AM520" s="109">
        <f t="shared" si="218"/>
        <v>0</v>
      </c>
      <c r="AN520" s="109">
        <f t="shared" si="219"/>
        <v>0</v>
      </c>
      <c r="AO520" s="109" t="str">
        <f t="shared" si="220"/>
        <v/>
      </c>
      <c r="AQ520" s="109" t="str">
        <f t="shared" si="221"/>
        <v/>
      </c>
      <c r="BA520" s="229">
        <f>MOD(SUM(E509:E521),12)</f>
        <v>0</v>
      </c>
    </row>
    <row r="521" spans="1:53" ht="15.75" thickBot="1" x14ac:dyDescent="0.3">
      <c r="A521" s="88"/>
      <c r="B521" s="66" t="s">
        <v>290</v>
      </c>
      <c r="C521" s="67"/>
      <c r="D521" s="102"/>
      <c r="E521" s="32"/>
      <c r="F521" s="32"/>
      <c r="G521" s="68" t="s">
        <v>277</v>
      </c>
      <c r="H521" s="69">
        <f t="shared" si="222"/>
        <v>0</v>
      </c>
      <c r="I521" s="70">
        <f t="shared" si="223"/>
        <v>0</v>
      </c>
      <c r="J521" s="73" t="str">
        <f t="shared" si="224"/>
        <v>--</v>
      </c>
      <c r="K521" s="32"/>
      <c r="L521" s="233"/>
      <c r="M521" s="277"/>
      <c r="N521" s="277"/>
      <c r="O521" s="277"/>
      <c r="P521" s="277"/>
      <c r="Q521" s="277"/>
      <c r="R521" s="277"/>
      <c r="S521" s="277"/>
      <c r="T521" s="277"/>
      <c r="U521" s="278"/>
      <c r="V521" s="103"/>
      <c r="W521" s="84">
        <f>Y521+1</f>
        <v>13</v>
      </c>
      <c r="X521" s="84"/>
      <c r="Y521" s="78">
        <f>SUM(E509:E521)</f>
        <v>12</v>
      </c>
      <c r="Z521" s="72" t="str">
        <f t="shared" ref="Z521:Z533" si="227">IF(OR(AND(E$8=216,C520="DBL REV",C521="DBL REV",Y520&lt;=144,Y521&gt;144),AND(E$8=216,C520="TPL REV",C521="TPL REV",Y520&lt;=144,Y521&gt;144),AND(E$8=216,C520="QD REV",C521="QD REV",Y520&lt;=144,Y521&gt;144)),"ERROR","")</f>
        <v/>
      </c>
      <c r="AA521" s="72"/>
      <c r="AB521" s="72"/>
      <c r="AC521" s="72">
        <f t="shared" si="213"/>
        <v>1</v>
      </c>
      <c r="AD521" s="72">
        <f t="shared" si="214"/>
        <v>1</v>
      </c>
      <c r="AE521" s="109" t="str">
        <f t="shared" si="215"/>
        <v>0-0</v>
      </c>
      <c r="AF521" s="109" t="str">
        <f t="shared" si="216"/>
        <v>Y</v>
      </c>
      <c r="AG521" s="109" t="str">
        <f t="shared" si="217"/>
        <v>B</v>
      </c>
      <c r="AM521" s="109">
        <f t="shared" si="218"/>
        <v>0</v>
      </c>
      <c r="AN521" s="109">
        <f t="shared" si="219"/>
        <v>0</v>
      </c>
      <c r="AO521" s="109" t="str">
        <f t="shared" si="220"/>
        <v/>
      </c>
      <c r="AQ521" s="109" t="str">
        <f t="shared" si="221"/>
        <v/>
      </c>
      <c r="BA521" s="229">
        <f>MOD(SUM(E509:E522),12)</f>
        <v>0</v>
      </c>
    </row>
    <row r="522" spans="1:53" ht="15.75" thickBot="1" x14ac:dyDescent="0.3">
      <c r="A522" s="88"/>
      <c r="B522" s="66" t="s">
        <v>291</v>
      </c>
      <c r="C522" s="67"/>
      <c r="D522" s="102"/>
      <c r="E522" s="32"/>
      <c r="F522" s="32"/>
      <c r="G522" s="68" t="s">
        <v>277</v>
      </c>
      <c r="H522" s="69">
        <f t="shared" si="222"/>
        <v>0</v>
      </c>
      <c r="I522" s="70">
        <f t="shared" si="223"/>
        <v>0</v>
      </c>
      <c r="J522" s="73" t="str">
        <f t="shared" si="224"/>
        <v>--</v>
      </c>
      <c r="K522" s="32"/>
      <c r="L522" s="233"/>
      <c r="M522" s="277"/>
      <c r="N522" s="277"/>
      <c r="O522" s="277"/>
      <c r="P522" s="277"/>
      <c r="Q522" s="277"/>
      <c r="R522" s="277"/>
      <c r="S522" s="277"/>
      <c r="T522" s="277"/>
      <c r="U522" s="278"/>
      <c r="V522" s="103"/>
      <c r="W522" s="84">
        <f>Y522+1</f>
        <v>13</v>
      </c>
      <c r="X522" s="84"/>
      <c r="Y522" s="78">
        <f>SUM(E509:E522)</f>
        <v>12</v>
      </c>
      <c r="Z522" s="72" t="str">
        <f t="shared" si="227"/>
        <v/>
      </c>
      <c r="AA522" s="72"/>
      <c r="AB522" s="72"/>
      <c r="AC522" s="72">
        <f t="shared" si="213"/>
        <v>1</v>
      </c>
      <c r="AD522" s="72">
        <f t="shared" si="214"/>
        <v>1</v>
      </c>
      <c r="AE522" s="109" t="str">
        <f t="shared" si="215"/>
        <v>0-0</v>
      </c>
      <c r="AF522" s="109" t="str">
        <f t="shared" si="216"/>
        <v>Y</v>
      </c>
      <c r="AG522" s="109" t="str">
        <f t="shared" si="217"/>
        <v>B</v>
      </c>
      <c r="AM522" s="109">
        <f t="shared" si="218"/>
        <v>0</v>
      </c>
      <c r="AN522" s="109">
        <f t="shared" si="219"/>
        <v>0</v>
      </c>
      <c r="AO522" s="109" t="str">
        <f t="shared" si="220"/>
        <v/>
      </c>
      <c r="AQ522" s="109" t="str">
        <f t="shared" si="221"/>
        <v/>
      </c>
      <c r="BA522" s="229">
        <f>MOD(SUM(E509:E523),12)</f>
        <v>0</v>
      </c>
    </row>
    <row r="523" spans="1:53" ht="15.75" thickBot="1" x14ac:dyDescent="0.3">
      <c r="A523" s="88"/>
      <c r="B523" s="66" t="s">
        <v>292</v>
      </c>
      <c r="C523" s="67"/>
      <c r="D523" s="102"/>
      <c r="E523" s="32"/>
      <c r="F523" s="32"/>
      <c r="G523" s="68" t="s">
        <v>277</v>
      </c>
      <c r="H523" s="69">
        <f t="shared" si="222"/>
        <v>0</v>
      </c>
      <c r="I523" s="70">
        <f t="shared" si="223"/>
        <v>0</v>
      </c>
      <c r="J523" s="73" t="str">
        <f t="shared" si="224"/>
        <v>--</v>
      </c>
      <c r="K523" s="32"/>
      <c r="L523" s="233"/>
      <c r="M523" s="277"/>
      <c r="N523" s="277"/>
      <c r="O523" s="277"/>
      <c r="P523" s="277"/>
      <c r="Q523" s="277"/>
      <c r="R523" s="277"/>
      <c r="S523" s="277"/>
      <c r="T523" s="277"/>
      <c r="U523" s="278"/>
      <c r="V523" s="103"/>
      <c r="W523" s="84">
        <f>Y523+1</f>
        <v>13</v>
      </c>
      <c r="X523" s="84"/>
      <c r="Y523" s="78">
        <f>SUM(E509:E523)</f>
        <v>12</v>
      </c>
      <c r="Z523" s="72" t="str">
        <f t="shared" si="227"/>
        <v/>
      </c>
      <c r="AA523" s="72" t="str">
        <f t="shared" ref="AA523:AA535" si="228">IF(AND(C521&lt;&gt;"Field SPL",W520&lt;=144,Y521&gt;144),"ERROR","")</f>
        <v/>
      </c>
      <c r="AB523" s="72"/>
      <c r="AC523" s="72">
        <f t="shared" si="213"/>
        <v>1</v>
      </c>
      <c r="AD523" s="72">
        <f t="shared" si="214"/>
        <v>1</v>
      </c>
      <c r="AE523" s="109" t="str">
        <f t="shared" si="215"/>
        <v>0-0</v>
      </c>
      <c r="AF523" s="109" t="str">
        <f t="shared" si="216"/>
        <v>Y</v>
      </c>
      <c r="AG523" s="109" t="str">
        <f t="shared" si="217"/>
        <v>B</v>
      </c>
      <c r="AM523" s="109">
        <f t="shared" si="218"/>
        <v>0</v>
      </c>
      <c r="AN523" s="109">
        <f t="shared" si="219"/>
        <v>0</v>
      </c>
      <c r="AO523" s="109" t="str">
        <f t="shared" si="220"/>
        <v/>
      </c>
      <c r="AQ523" s="109" t="str">
        <f t="shared" si="221"/>
        <v/>
      </c>
      <c r="BA523" s="229">
        <f>MOD(SUM(E509:E524),12)</f>
        <v>0</v>
      </c>
    </row>
    <row r="524" spans="1:53" ht="15.75" thickBot="1" x14ac:dyDescent="0.3">
      <c r="A524" s="88"/>
      <c r="B524" s="66" t="s">
        <v>293</v>
      </c>
      <c r="C524" s="67"/>
      <c r="D524" s="102"/>
      <c r="E524" s="32"/>
      <c r="F524" s="32"/>
      <c r="G524" s="68" t="s">
        <v>277</v>
      </c>
      <c r="H524" s="69">
        <f t="shared" si="222"/>
        <v>0</v>
      </c>
      <c r="I524" s="70">
        <f t="shared" si="223"/>
        <v>0</v>
      </c>
      <c r="J524" s="73" t="str">
        <f t="shared" si="224"/>
        <v>--</v>
      </c>
      <c r="K524" s="32"/>
      <c r="L524" s="233"/>
      <c r="M524" s="277"/>
      <c r="N524" s="277"/>
      <c r="O524" s="277"/>
      <c r="P524" s="277"/>
      <c r="Q524" s="277"/>
      <c r="R524" s="277"/>
      <c r="S524" s="277"/>
      <c r="T524" s="277"/>
      <c r="U524" s="278"/>
      <c r="V524" s="103"/>
      <c r="W524" s="84">
        <f t="shared" ref="W524:W532" si="229">Y524+1</f>
        <v>13</v>
      </c>
      <c r="X524" s="84"/>
      <c r="Y524" s="78">
        <f>SUM(E509:E524)</f>
        <v>12</v>
      </c>
      <c r="Z524" s="72" t="str">
        <f t="shared" si="227"/>
        <v/>
      </c>
      <c r="AA524" s="72" t="str">
        <f t="shared" si="228"/>
        <v/>
      </c>
      <c r="AB524" s="72"/>
      <c r="AC524" s="72">
        <f t="shared" si="213"/>
        <v>1</v>
      </c>
      <c r="AD524" s="72">
        <f t="shared" si="214"/>
        <v>1</v>
      </c>
      <c r="AE524" s="109" t="str">
        <f t="shared" si="215"/>
        <v>0-0</v>
      </c>
      <c r="AF524" s="109" t="str">
        <f t="shared" si="216"/>
        <v>Y</v>
      </c>
      <c r="AG524" s="109" t="str">
        <f t="shared" si="217"/>
        <v>B</v>
      </c>
      <c r="AM524" s="109">
        <f t="shared" si="218"/>
        <v>0</v>
      </c>
      <c r="AN524" s="109">
        <f t="shared" si="219"/>
        <v>0</v>
      </c>
      <c r="AO524" s="109" t="str">
        <f t="shared" si="220"/>
        <v/>
      </c>
      <c r="AQ524" s="109" t="str">
        <f t="shared" si="221"/>
        <v/>
      </c>
      <c r="BA524" s="229">
        <f>MOD(SUM(E509:E525),12)</f>
        <v>0</v>
      </c>
    </row>
    <row r="525" spans="1:53" ht="15.75" thickBot="1" x14ac:dyDescent="0.3">
      <c r="A525" s="88"/>
      <c r="B525" s="66" t="s">
        <v>294</v>
      </c>
      <c r="C525" s="67"/>
      <c r="D525" s="102"/>
      <c r="E525" s="32"/>
      <c r="F525" s="32"/>
      <c r="G525" s="68" t="s">
        <v>277</v>
      </c>
      <c r="H525" s="69">
        <f t="shared" si="222"/>
        <v>0</v>
      </c>
      <c r="I525" s="70">
        <f t="shared" si="223"/>
        <v>0</v>
      </c>
      <c r="J525" s="73" t="str">
        <f t="shared" si="224"/>
        <v>--</v>
      </c>
      <c r="K525" s="32"/>
      <c r="L525" s="233"/>
      <c r="M525" s="277"/>
      <c r="N525" s="277"/>
      <c r="O525" s="277"/>
      <c r="P525" s="277"/>
      <c r="Q525" s="277"/>
      <c r="R525" s="277"/>
      <c r="S525" s="277"/>
      <c r="T525" s="277"/>
      <c r="U525" s="278"/>
      <c r="V525" s="103"/>
      <c r="W525" s="84">
        <f t="shared" si="229"/>
        <v>13</v>
      </c>
      <c r="X525" s="84"/>
      <c r="Y525" s="78">
        <f>SUM(E509:E525)</f>
        <v>12</v>
      </c>
      <c r="Z525" s="72" t="str">
        <f t="shared" si="227"/>
        <v/>
      </c>
      <c r="AA525" s="72" t="str">
        <f t="shared" si="228"/>
        <v/>
      </c>
      <c r="AB525" s="72"/>
      <c r="AC525" s="72">
        <f t="shared" si="213"/>
        <v>1</v>
      </c>
      <c r="AD525" s="72">
        <f t="shared" si="214"/>
        <v>1</v>
      </c>
      <c r="AE525" s="109" t="str">
        <f t="shared" si="215"/>
        <v>0-0</v>
      </c>
      <c r="AF525" s="109" t="str">
        <f t="shared" si="216"/>
        <v>Y</v>
      </c>
      <c r="AG525" s="109" t="str">
        <f t="shared" si="217"/>
        <v>B</v>
      </c>
      <c r="AM525" s="109">
        <f t="shared" si="218"/>
        <v>0</v>
      </c>
      <c r="AN525" s="109">
        <f t="shared" si="219"/>
        <v>0</v>
      </c>
      <c r="AO525" s="109" t="str">
        <f t="shared" si="220"/>
        <v/>
      </c>
      <c r="AQ525" s="109" t="str">
        <f t="shared" si="221"/>
        <v/>
      </c>
      <c r="BA525" s="229">
        <f>MOD(SUM(E509:E526),12)</f>
        <v>0</v>
      </c>
    </row>
    <row r="526" spans="1:53" ht="15.75" thickBot="1" x14ac:dyDescent="0.3">
      <c r="A526" s="88"/>
      <c r="B526" s="66" t="s">
        <v>295</v>
      </c>
      <c r="C526" s="67"/>
      <c r="D526" s="102"/>
      <c r="E526" s="32"/>
      <c r="F526" s="32"/>
      <c r="G526" s="68" t="s">
        <v>277</v>
      </c>
      <c r="H526" s="69">
        <f t="shared" si="222"/>
        <v>0</v>
      </c>
      <c r="I526" s="70">
        <f t="shared" si="223"/>
        <v>0</v>
      </c>
      <c r="J526" s="73" t="str">
        <f t="shared" si="224"/>
        <v>--</v>
      </c>
      <c r="K526" s="32"/>
      <c r="L526" s="233"/>
      <c r="M526" s="277"/>
      <c r="N526" s="277"/>
      <c r="O526" s="277"/>
      <c r="P526" s="277"/>
      <c r="Q526" s="277"/>
      <c r="R526" s="277"/>
      <c r="S526" s="277"/>
      <c r="T526" s="277"/>
      <c r="U526" s="278"/>
      <c r="V526" s="103"/>
      <c r="W526" s="84">
        <f t="shared" si="229"/>
        <v>13</v>
      </c>
      <c r="X526" s="84"/>
      <c r="Y526" s="78">
        <f>SUM(E509:E526)</f>
        <v>12</v>
      </c>
      <c r="Z526" s="72" t="str">
        <f t="shared" si="227"/>
        <v/>
      </c>
      <c r="AA526" s="72" t="str">
        <f t="shared" si="228"/>
        <v/>
      </c>
      <c r="AB526" s="72"/>
      <c r="AC526" s="72">
        <f t="shared" si="213"/>
        <v>1</v>
      </c>
      <c r="AD526" s="72">
        <f t="shared" si="214"/>
        <v>1</v>
      </c>
      <c r="AE526" s="109" t="str">
        <f t="shared" si="215"/>
        <v>0-0</v>
      </c>
      <c r="AF526" s="109" t="str">
        <f t="shared" si="216"/>
        <v>Y</v>
      </c>
      <c r="AG526" s="109" t="str">
        <f t="shared" si="217"/>
        <v>B</v>
      </c>
      <c r="AM526" s="109">
        <f t="shared" si="218"/>
        <v>0</v>
      </c>
      <c r="AN526" s="109">
        <f t="shared" si="219"/>
        <v>0</v>
      </c>
      <c r="AO526" s="109" t="str">
        <f t="shared" si="220"/>
        <v/>
      </c>
      <c r="AQ526" s="109" t="str">
        <f t="shared" si="221"/>
        <v/>
      </c>
      <c r="BA526" s="229">
        <f>MOD(SUM(E509:E527),12)</f>
        <v>0</v>
      </c>
    </row>
    <row r="527" spans="1:53" ht="15.75" thickBot="1" x14ac:dyDescent="0.3">
      <c r="A527" s="88"/>
      <c r="B527" s="66" t="s">
        <v>296</v>
      </c>
      <c r="C527" s="67"/>
      <c r="D527" s="102"/>
      <c r="E527" s="32"/>
      <c r="F527" s="32"/>
      <c r="G527" s="68" t="s">
        <v>277</v>
      </c>
      <c r="H527" s="69">
        <f t="shared" si="222"/>
        <v>0</v>
      </c>
      <c r="I527" s="70">
        <f t="shared" si="223"/>
        <v>0</v>
      </c>
      <c r="J527" s="73" t="str">
        <f t="shared" si="224"/>
        <v>--</v>
      </c>
      <c r="K527" s="32"/>
      <c r="L527" s="233"/>
      <c r="M527" s="277"/>
      <c r="N527" s="277"/>
      <c r="O527" s="277"/>
      <c r="P527" s="277"/>
      <c r="Q527" s="277"/>
      <c r="R527" s="277"/>
      <c r="S527" s="277"/>
      <c r="T527" s="277"/>
      <c r="U527" s="278"/>
      <c r="V527" s="103"/>
      <c r="W527" s="84">
        <f t="shared" si="229"/>
        <v>13</v>
      </c>
      <c r="X527" s="84"/>
      <c r="Y527" s="78">
        <f>SUM(E509:E527)</f>
        <v>12</v>
      </c>
      <c r="Z527" s="72" t="str">
        <f t="shared" si="227"/>
        <v/>
      </c>
      <c r="AA527" s="72" t="str">
        <f t="shared" si="228"/>
        <v/>
      </c>
      <c r="AB527" s="72"/>
      <c r="AC527" s="72">
        <f t="shared" si="213"/>
        <v>1</v>
      </c>
      <c r="AD527" s="72">
        <f t="shared" si="214"/>
        <v>1</v>
      </c>
      <c r="AE527" s="109" t="str">
        <f t="shared" si="215"/>
        <v>0-0</v>
      </c>
      <c r="AF527" s="109" t="str">
        <f t="shared" si="216"/>
        <v>Y</v>
      </c>
      <c r="AG527" s="109" t="str">
        <f t="shared" si="217"/>
        <v>B</v>
      </c>
      <c r="AM527" s="109">
        <f t="shared" si="218"/>
        <v>0</v>
      </c>
      <c r="AN527" s="109">
        <f t="shared" si="219"/>
        <v>0</v>
      </c>
      <c r="AO527" s="109" t="str">
        <f t="shared" si="220"/>
        <v/>
      </c>
      <c r="AQ527" s="109" t="str">
        <f t="shared" si="221"/>
        <v/>
      </c>
      <c r="BA527" s="229">
        <f>MOD(SUM(E509:E528),12)</f>
        <v>0</v>
      </c>
    </row>
    <row r="528" spans="1:53" ht="15.75" thickBot="1" x14ac:dyDescent="0.3">
      <c r="A528" s="88"/>
      <c r="B528" s="66" t="s">
        <v>297</v>
      </c>
      <c r="C528" s="67"/>
      <c r="D528" s="102"/>
      <c r="E528" s="32"/>
      <c r="F528" s="32"/>
      <c r="G528" s="68" t="s">
        <v>277</v>
      </c>
      <c r="H528" s="69">
        <f t="shared" si="222"/>
        <v>0</v>
      </c>
      <c r="I528" s="70">
        <f t="shared" si="223"/>
        <v>0</v>
      </c>
      <c r="J528" s="73" t="str">
        <f t="shared" si="224"/>
        <v>--</v>
      </c>
      <c r="K528" s="32"/>
      <c r="L528" s="233"/>
      <c r="M528" s="277"/>
      <c r="N528" s="277"/>
      <c r="O528" s="277"/>
      <c r="P528" s="277"/>
      <c r="Q528" s="277"/>
      <c r="R528" s="277"/>
      <c r="S528" s="277"/>
      <c r="T528" s="277"/>
      <c r="U528" s="278"/>
      <c r="V528" s="103"/>
      <c r="W528" s="84">
        <f t="shared" si="229"/>
        <v>13</v>
      </c>
      <c r="X528" s="84"/>
      <c r="Y528" s="78">
        <f>SUM(E509:E528)</f>
        <v>12</v>
      </c>
      <c r="Z528" s="72" t="str">
        <f t="shared" si="227"/>
        <v/>
      </c>
      <c r="AA528" s="72" t="str">
        <f t="shared" si="228"/>
        <v/>
      </c>
      <c r="AB528" s="72"/>
      <c r="AC528" s="72">
        <f t="shared" si="213"/>
        <v>1</v>
      </c>
      <c r="AD528" s="72">
        <f t="shared" si="214"/>
        <v>1</v>
      </c>
      <c r="AE528" s="109" t="str">
        <f t="shared" si="215"/>
        <v>0-0</v>
      </c>
      <c r="AF528" s="109" t="str">
        <f t="shared" si="216"/>
        <v>Y</v>
      </c>
      <c r="AG528" s="109" t="str">
        <f t="shared" si="217"/>
        <v>B</v>
      </c>
      <c r="AM528" s="109">
        <f t="shared" si="218"/>
        <v>0</v>
      </c>
      <c r="AN528" s="109">
        <f t="shared" si="219"/>
        <v>0</v>
      </c>
      <c r="AO528" s="109" t="str">
        <f t="shared" si="220"/>
        <v/>
      </c>
      <c r="AQ528" s="109" t="str">
        <f t="shared" si="221"/>
        <v/>
      </c>
      <c r="BA528" s="229">
        <f>MOD(SUM(E509:E529),12)</f>
        <v>0</v>
      </c>
    </row>
    <row r="529" spans="1:53" ht="15.75" thickBot="1" x14ac:dyDescent="0.3">
      <c r="A529" s="88"/>
      <c r="B529" s="66" t="s">
        <v>298</v>
      </c>
      <c r="C529" s="67"/>
      <c r="D529" s="102"/>
      <c r="E529" s="32"/>
      <c r="F529" s="32"/>
      <c r="G529" s="68" t="s">
        <v>277</v>
      </c>
      <c r="H529" s="69">
        <f t="shared" si="222"/>
        <v>0</v>
      </c>
      <c r="I529" s="70">
        <f t="shared" si="223"/>
        <v>0</v>
      </c>
      <c r="J529" s="73" t="str">
        <f t="shared" si="224"/>
        <v>--</v>
      </c>
      <c r="K529" s="32"/>
      <c r="L529" s="233"/>
      <c r="M529" s="277"/>
      <c r="N529" s="277"/>
      <c r="O529" s="277"/>
      <c r="P529" s="277"/>
      <c r="Q529" s="277"/>
      <c r="R529" s="277"/>
      <c r="S529" s="277"/>
      <c r="T529" s="277"/>
      <c r="U529" s="278"/>
      <c r="V529" s="103"/>
      <c r="W529" s="84">
        <f t="shared" si="229"/>
        <v>13</v>
      </c>
      <c r="X529" s="84"/>
      <c r="Y529" s="78">
        <f>SUM(E509:E529)</f>
        <v>12</v>
      </c>
      <c r="Z529" s="72" t="str">
        <f t="shared" si="227"/>
        <v/>
      </c>
      <c r="AA529" s="72" t="str">
        <f t="shared" si="228"/>
        <v/>
      </c>
      <c r="AB529" s="72"/>
      <c r="AC529" s="72">
        <f t="shared" si="213"/>
        <v>1</v>
      </c>
      <c r="AD529" s="72">
        <f t="shared" si="214"/>
        <v>1</v>
      </c>
      <c r="AE529" s="109" t="str">
        <f t="shared" si="215"/>
        <v>0-0</v>
      </c>
      <c r="AF529" s="109" t="str">
        <f t="shared" si="216"/>
        <v>Y</v>
      </c>
      <c r="AG529" s="109" t="str">
        <f t="shared" si="217"/>
        <v>B</v>
      </c>
      <c r="AM529" s="109">
        <f t="shared" si="218"/>
        <v>0</v>
      </c>
      <c r="AN529" s="109">
        <f t="shared" si="219"/>
        <v>0</v>
      </c>
      <c r="AO529" s="109" t="str">
        <f t="shared" si="220"/>
        <v/>
      </c>
      <c r="AQ529" s="109" t="str">
        <f t="shared" si="221"/>
        <v/>
      </c>
      <c r="BA529" s="229">
        <f>MOD(SUM(E509:E530),12)</f>
        <v>0</v>
      </c>
    </row>
    <row r="530" spans="1:53" ht="15.75" thickBot="1" x14ac:dyDescent="0.3">
      <c r="A530" s="88"/>
      <c r="B530" s="66" t="s">
        <v>299</v>
      </c>
      <c r="C530" s="67"/>
      <c r="D530" s="102"/>
      <c r="E530" s="32"/>
      <c r="F530" s="32"/>
      <c r="G530" s="68" t="s">
        <v>277</v>
      </c>
      <c r="H530" s="69">
        <f t="shared" si="222"/>
        <v>0</v>
      </c>
      <c r="I530" s="70">
        <f t="shared" si="223"/>
        <v>0</v>
      </c>
      <c r="J530" s="73" t="str">
        <f t="shared" si="224"/>
        <v>--</v>
      </c>
      <c r="K530" s="32"/>
      <c r="L530" s="233"/>
      <c r="M530" s="277"/>
      <c r="N530" s="277"/>
      <c r="O530" s="277"/>
      <c r="P530" s="277"/>
      <c r="Q530" s="277"/>
      <c r="R530" s="277"/>
      <c r="S530" s="277"/>
      <c r="T530" s="277"/>
      <c r="U530" s="278"/>
      <c r="V530" s="103"/>
      <c r="W530" s="84">
        <f t="shared" si="229"/>
        <v>13</v>
      </c>
      <c r="X530" s="84"/>
      <c r="Y530" s="78">
        <f>SUM(E509:E530)</f>
        <v>12</v>
      </c>
      <c r="Z530" s="72" t="str">
        <f t="shared" si="227"/>
        <v/>
      </c>
      <c r="AA530" s="72" t="str">
        <f t="shared" si="228"/>
        <v/>
      </c>
      <c r="AB530" s="72"/>
      <c r="AC530" s="72">
        <f t="shared" si="213"/>
        <v>1</v>
      </c>
      <c r="AD530" s="72">
        <f t="shared" si="214"/>
        <v>1</v>
      </c>
      <c r="AE530" s="109" t="str">
        <f t="shared" si="215"/>
        <v>0-0</v>
      </c>
      <c r="AF530" s="109" t="str">
        <f t="shared" si="216"/>
        <v>Y</v>
      </c>
      <c r="AG530" s="109" t="str">
        <f t="shared" si="217"/>
        <v>B</v>
      </c>
      <c r="AM530" s="109">
        <f t="shared" si="218"/>
        <v>0</v>
      </c>
      <c r="AN530" s="109">
        <f t="shared" si="219"/>
        <v>0</v>
      </c>
      <c r="AO530" s="109" t="str">
        <f t="shared" si="220"/>
        <v/>
      </c>
      <c r="AQ530" s="109" t="str">
        <f t="shared" si="221"/>
        <v/>
      </c>
      <c r="BA530" s="229">
        <f>MOD(SUM(E509:E531),12)</f>
        <v>0</v>
      </c>
    </row>
    <row r="531" spans="1:53" ht="15.75" thickBot="1" x14ac:dyDescent="0.3">
      <c r="A531" s="88"/>
      <c r="B531" s="66" t="s">
        <v>300</v>
      </c>
      <c r="C531" s="67"/>
      <c r="D531" s="102"/>
      <c r="E531" s="32"/>
      <c r="F531" s="32"/>
      <c r="G531" s="68" t="s">
        <v>277</v>
      </c>
      <c r="H531" s="69">
        <f t="shared" si="222"/>
        <v>0</v>
      </c>
      <c r="I531" s="70">
        <f t="shared" si="223"/>
        <v>0</v>
      </c>
      <c r="J531" s="73" t="str">
        <f t="shared" si="224"/>
        <v>--</v>
      </c>
      <c r="K531" s="32"/>
      <c r="L531" s="233"/>
      <c r="M531" s="277"/>
      <c r="N531" s="277"/>
      <c r="O531" s="277"/>
      <c r="P531" s="277"/>
      <c r="Q531" s="277"/>
      <c r="R531" s="277"/>
      <c r="S531" s="277"/>
      <c r="T531" s="277"/>
      <c r="U531" s="278"/>
      <c r="V531" s="103"/>
      <c r="W531" s="84">
        <f t="shared" si="229"/>
        <v>13</v>
      </c>
      <c r="X531" s="84"/>
      <c r="Y531" s="78">
        <f>SUM(E509:E531)</f>
        <v>12</v>
      </c>
      <c r="Z531" s="72" t="str">
        <f t="shared" si="227"/>
        <v/>
      </c>
      <c r="AA531" s="72" t="str">
        <f t="shared" si="228"/>
        <v/>
      </c>
      <c r="AB531" s="72"/>
      <c r="AC531" s="72">
        <f t="shared" si="213"/>
        <v>1</v>
      </c>
      <c r="AD531" s="72">
        <f t="shared" si="214"/>
        <v>1</v>
      </c>
      <c r="AE531" s="109" t="str">
        <f t="shared" si="215"/>
        <v>0-0</v>
      </c>
      <c r="AF531" s="109" t="str">
        <f t="shared" si="216"/>
        <v>Y</v>
      </c>
      <c r="AG531" s="109" t="str">
        <f t="shared" si="217"/>
        <v>B</v>
      </c>
      <c r="AM531" s="109">
        <f t="shared" si="218"/>
        <v>0</v>
      </c>
      <c r="AN531" s="109">
        <f t="shared" si="219"/>
        <v>0</v>
      </c>
      <c r="AO531" s="109" t="str">
        <f t="shared" si="220"/>
        <v/>
      </c>
      <c r="AQ531" s="109" t="str">
        <f t="shared" si="221"/>
        <v/>
      </c>
      <c r="BA531" s="229">
        <f>MOD(SUM(E509:E532),12)</f>
        <v>0</v>
      </c>
    </row>
    <row r="532" spans="1:53" ht="15.75" thickBot="1" x14ac:dyDescent="0.3">
      <c r="A532" s="88"/>
      <c r="B532" s="66" t="s">
        <v>301</v>
      </c>
      <c r="C532" s="67"/>
      <c r="D532" s="102"/>
      <c r="E532" s="32"/>
      <c r="F532" s="32"/>
      <c r="G532" s="68" t="s">
        <v>277</v>
      </c>
      <c r="H532" s="69">
        <f t="shared" si="222"/>
        <v>0</v>
      </c>
      <c r="I532" s="70">
        <f t="shared" si="223"/>
        <v>0</v>
      </c>
      <c r="J532" s="73" t="str">
        <f t="shared" si="224"/>
        <v>--</v>
      </c>
      <c r="K532" s="32"/>
      <c r="L532" s="233"/>
      <c r="M532" s="277"/>
      <c r="N532" s="277"/>
      <c r="O532" s="277"/>
      <c r="P532" s="277"/>
      <c r="Q532" s="277"/>
      <c r="R532" s="277"/>
      <c r="S532" s="277"/>
      <c r="T532" s="277"/>
      <c r="U532" s="278"/>
      <c r="V532" s="103"/>
      <c r="W532" s="84">
        <f t="shared" si="229"/>
        <v>13</v>
      </c>
      <c r="X532" s="84"/>
      <c r="Y532" s="78">
        <f>SUM(E509:E532)</f>
        <v>12</v>
      </c>
      <c r="Z532" s="72" t="str">
        <f t="shared" si="227"/>
        <v/>
      </c>
      <c r="AA532" s="72" t="str">
        <f t="shared" si="228"/>
        <v/>
      </c>
      <c r="AB532" s="72"/>
      <c r="AC532" s="72">
        <f t="shared" si="213"/>
        <v>1</v>
      </c>
      <c r="AD532" s="72">
        <f t="shared" si="214"/>
        <v>1</v>
      </c>
      <c r="AE532" s="109" t="str">
        <f t="shared" si="215"/>
        <v>0-0</v>
      </c>
      <c r="AF532" s="109" t="str">
        <f t="shared" si="216"/>
        <v>Y</v>
      </c>
      <c r="AG532" s="109" t="str">
        <f t="shared" si="217"/>
        <v>B</v>
      </c>
      <c r="AM532" s="109">
        <f t="shared" si="218"/>
        <v>0</v>
      </c>
      <c r="AN532" s="109">
        <f t="shared" si="219"/>
        <v>0</v>
      </c>
      <c r="AO532" s="109" t="str">
        <f t="shared" si="220"/>
        <v/>
      </c>
      <c r="AQ532" s="109" t="str">
        <f t="shared" si="221"/>
        <v/>
      </c>
      <c r="BA532" s="229">
        <f>MOD(SUM(E509:E533),12)</f>
        <v>0</v>
      </c>
    </row>
    <row r="533" spans="1:53" ht="15.75" thickBot="1" x14ac:dyDescent="0.3">
      <c r="A533" s="88"/>
      <c r="B533" s="66" t="s">
        <v>302</v>
      </c>
      <c r="C533" s="67"/>
      <c r="D533" s="102"/>
      <c r="E533" s="32"/>
      <c r="F533" s="32"/>
      <c r="G533" s="68" t="s">
        <v>277</v>
      </c>
      <c r="H533" s="69">
        <f t="shared" si="222"/>
        <v>0</v>
      </c>
      <c r="I533" s="70">
        <f t="shared" si="223"/>
        <v>0</v>
      </c>
      <c r="J533" s="73" t="str">
        <f t="shared" si="224"/>
        <v>--</v>
      </c>
      <c r="K533" s="32"/>
      <c r="L533" s="234"/>
      <c r="M533" s="277"/>
      <c r="N533" s="277"/>
      <c r="O533" s="277"/>
      <c r="P533" s="277"/>
      <c r="Q533" s="277"/>
      <c r="R533" s="277"/>
      <c r="S533" s="277"/>
      <c r="T533" s="277"/>
      <c r="U533" s="278"/>
      <c r="V533" s="103"/>
      <c r="W533" s="72"/>
      <c r="X533" s="72"/>
      <c r="Y533" s="78">
        <f>SUM(E509:E533)</f>
        <v>12</v>
      </c>
      <c r="Z533" s="72" t="str">
        <f t="shared" si="227"/>
        <v/>
      </c>
      <c r="AA533" s="72" t="str">
        <f t="shared" si="228"/>
        <v/>
      </c>
      <c r="AB533" s="72"/>
      <c r="AC533" s="72">
        <f t="shared" si="213"/>
        <v>1</v>
      </c>
      <c r="AD533" s="72">
        <f t="shared" si="214"/>
        <v>1</v>
      </c>
      <c r="AE533" s="109" t="str">
        <f t="shared" si="215"/>
        <v>0-0</v>
      </c>
      <c r="AF533" s="109" t="str">
        <f t="shared" si="216"/>
        <v>Y</v>
      </c>
      <c r="AG533" s="109" t="str">
        <f t="shared" si="217"/>
        <v>B</v>
      </c>
      <c r="AM533" s="109">
        <f t="shared" si="218"/>
        <v>0</v>
      </c>
      <c r="AN533" s="109">
        <f t="shared" si="219"/>
        <v>0</v>
      </c>
      <c r="AO533" s="109" t="str">
        <f t="shared" si="220"/>
        <v/>
      </c>
      <c r="AQ533" s="109" t="str">
        <f t="shared" si="221"/>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28"/>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28"/>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811</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30">IF(B550&lt;&gt;"FST",1,0)</f>
        <v>1</v>
      </c>
      <c r="AD550" s="72">
        <f t="shared" ref="AD550:AD574" si="231">IF(C550&lt;&gt;"FST",1,0)</f>
        <v>0</v>
      </c>
      <c r="AE550" s="109" t="str">
        <f t="shared" ref="AE550:AE574" si="232">CONCATENATE(H550,"-",I550)</f>
        <v>633-636</v>
      </c>
      <c r="AF550" s="109" t="str">
        <f t="shared" ref="AF550:AF574" si="233">IF(C550="Field SPL","N","Y")</f>
        <v>Y</v>
      </c>
      <c r="AG550" s="109" t="str">
        <f t="shared" ref="AG550:AG574" si="234">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35">VALUE(IF(C550="FST","0",IF(C550="REV T","1",IF(C550="DBL REV",".5","0"))))</f>
        <v>0</v>
      </c>
      <c r="AN550" s="109">
        <f t="shared" ref="AN550:AN574" si="236">VALUE(IF(C550="FST","0",IF(C550="REV T","0",IF(C550="DBL REV",".5","0"))))</f>
        <v>0</v>
      </c>
      <c r="AO550" s="109" t="str">
        <f t="shared" ref="AO550:AO574" si="237">IF(C550="TPL REV","Y","")</f>
        <v/>
      </c>
      <c r="AQ550" s="109" t="str">
        <f t="shared" ref="AQ550:AQ574" si="238">IF(C550="QD REV","Y","")</f>
        <v/>
      </c>
      <c r="BA550" s="229">
        <f>MOD(E550,12)</f>
        <v>4</v>
      </c>
    </row>
    <row r="551" spans="1:53" ht="15.75" thickBot="1" x14ac:dyDescent="0.3">
      <c r="A551" s="88"/>
      <c r="B551" s="66" t="s">
        <v>279</v>
      </c>
      <c r="C551" s="67" t="s">
        <v>484</v>
      </c>
      <c r="D551" s="102" t="s">
        <v>765</v>
      </c>
      <c r="E551" s="32">
        <v>4</v>
      </c>
      <c r="F551" s="32" t="s">
        <v>488</v>
      </c>
      <c r="G551" s="68" t="s">
        <v>277</v>
      </c>
      <c r="H551" s="69">
        <f t="shared" ref="H551:H574" si="239">IF(E551=0,0,I551-(E551-1))</f>
        <v>629</v>
      </c>
      <c r="I551" s="70">
        <f t="shared" ref="I551:I574" si="240">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30"/>
        <v>1</v>
      </c>
      <c r="AD551" s="72">
        <f t="shared" si="231"/>
        <v>0</v>
      </c>
      <c r="AE551" s="109" t="str">
        <f t="shared" si="232"/>
        <v>629-632</v>
      </c>
      <c r="AF551" s="109" t="str">
        <f t="shared" si="233"/>
        <v>Y</v>
      </c>
      <c r="AG551" s="109" t="str">
        <f t="shared" si="234"/>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35"/>
        <v>0</v>
      </c>
      <c r="AN551" s="109">
        <f t="shared" si="236"/>
        <v>0</v>
      </c>
      <c r="AO551" s="109" t="str">
        <f t="shared" si="237"/>
        <v/>
      </c>
      <c r="AQ551" s="109" t="str">
        <f t="shared" si="238"/>
        <v/>
      </c>
      <c r="BA551" s="229">
        <f>MOD(SUM(E550:E551),12)</f>
        <v>8</v>
      </c>
    </row>
    <row r="552" spans="1:53" ht="15.75" thickBot="1" x14ac:dyDescent="0.3">
      <c r="A552" s="88"/>
      <c r="B552" s="74" t="s">
        <v>280</v>
      </c>
      <c r="C552" s="67" t="s">
        <v>484</v>
      </c>
      <c r="D552" s="102" t="s">
        <v>766</v>
      </c>
      <c r="E552" s="32">
        <v>4</v>
      </c>
      <c r="F552" s="32" t="s">
        <v>488</v>
      </c>
      <c r="G552" s="75" t="s">
        <v>277</v>
      </c>
      <c r="H552" s="69">
        <f t="shared" si="239"/>
        <v>625</v>
      </c>
      <c r="I552" s="70">
        <f t="shared" si="240"/>
        <v>628</v>
      </c>
      <c r="J552" s="73" t="str">
        <f t="shared" ref="J552:J574" si="241">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30"/>
        <v>1</v>
      </c>
      <c r="AD552" s="72">
        <f t="shared" si="231"/>
        <v>0</v>
      </c>
      <c r="AE552" s="109" t="str">
        <f t="shared" si="232"/>
        <v>625-628</v>
      </c>
      <c r="AF552" s="109" t="str">
        <f t="shared" si="233"/>
        <v>Y</v>
      </c>
      <c r="AG552" s="109" t="str">
        <f t="shared" si="234"/>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35"/>
        <v>0</v>
      </c>
      <c r="AN552" s="109">
        <f t="shared" si="236"/>
        <v>0</v>
      </c>
      <c r="AO552" s="109" t="str">
        <f t="shared" si="237"/>
        <v/>
      </c>
      <c r="AQ552" s="109" t="str">
        <f t="shared" si="238"/>
        <v/>
      </c>
      <c r="BA552" s="229">
        <f>MOD(SUM(E550:E553),12)</f>
        <v>4</v>
      </c>
    </row>
    <row r="553" spans="1:53" ht="15.75" thickBot="1" x14ac:dyDescent="0.3">
      <c r="A553" s="88"/>
      <c r="B553" s="66" t="s">
        <v>281</v>
      </c>
      <c r="C553" s="67" t="s">
        <v>484</v>
      </c>
      <c r="D553" s="102" t="s">
        <v>767</v>
      </c>
      <c r="E553" s="32">
        <v>4</v>
      </c>
      <c r="F553" s="32" t="s">
        <v>488</v>
      </c>
      <c r="G553" s="68" t="s">
        <v>277</v>
      </c>
      <c r="H553" s="69">
        <f t="shared" si="239"/>
        <v>621</v>
      </c>
      <c r="I553" s="70">
        <f t="shared" si="240"/>
        <v>624</v>
      </c>
      <c r="J553" s="73" t="str">
        <f t="shared" si="241"/>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30"/>
        <v>1</v>
      </c>
      <c r="AD553" s="72">
        <f t="shared" si="231"/>
        <v>0</v>
      </c>
      <c r="AE553" s="109" t="str">
        <f t="shared" si="232"/>
        <v>621-624</v>
      </c>
      <c r="AF553" s="109" t="str">
        <f t="shared" si="233"/>
        <v>Y</v>
      </c>
      <c r="AG553" s="109" t="str">
        <f t="shared" si="234"/>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35"/>
        <v>0</v>
      </c>
      <c r="AN553" s="109">
        <f t="shared" si="236"/>
        <v>0</v>
      </c>
      <c r="AO553" s="109" t="str">
        <f t="shared" si="237"/>
        <v/>
      </c>
      <c r="AQ553" s="109" t="str">
        <f t="shared" si="238"/>
        <v/>
      </c>
      <c r="BA553" s="229">
        <f>MOD(SUM(E550:E554),12)</f>
        <v>8</v>
      </c>
    </row>
    <row r="554" spans="1:53" ht="15.75" thickBot="1" x14ac:dyDescent="0.3">
      <c r="A554" s="88"/>
      <c r="B554" s="66" t="s">
        <v>282</v>
      </c>
      <c r="C554" s="67" t="s">
        <v>484</v>
      </c>
      <c r="D554" s="102" t="s">
        <v>812</v>
      </c>
      <c r="E554" s="32">
        <v>4</v>
      </c>
      <c r="F554" s="32" t="s">
        <v>488</v>
      </c>
      <c r="G554" s="68" t="s">
        <v>277</v>
      </c>
      <c r="H554" s="69">
        <f t="shared" si="239"/>
        <v>617</v>
      </c>
      <c r="I554" s="70">
        <f t="shared" si="240"/>
        <v>620</v>
      </c>
      <c r="J554" s="73" t="str">
        <f t="shared" si="241"/>
        <v>--</v>
      </c>
      <c r="K554" s="32"/>
      <c r="L554" s="233"/>
      <c r="M554" s="277"/>
      <c r="N554" s="277"/>
      <c r="O554" s="277"/>
      <c r="P554" s="277"/>
      <c r="Q554" s="277"/>
      <c r="R554" s="277"/>
      <c r="S554" s="277"/>
      <c r="T554" s="277"/>
      <c r="U554" s="278"/>
      <c r="V554" s="103"/>
      <c r="W554" s="72"/>
      <c r="X554" s="72"/>
      <c r="Y554" s="72"/>
      <c r="Z554" s="45">
        <v>13</v>
      </c>
      <c r="AA554" s="77">
        <f t="shared" ref="AA554:AA559" si="242">AB553+1</f>
        <v>145</v>
      </c>
      <c r="AB554" s="77">
        <f t="shared" ref="AB554:AB559" si="243">AB553+12</f>
        <v>156</v>
      </c>
      <c r="AC554" s="72">
        <f t="shared" si="230"/>
        <v>1</v>
      </c>
      <c r="AD554" s="72">
        <f t="shared" si="231"/>
        <v>0</v>
      </c>
      <c r="AE554" s="109" t="str">
        <f t="shared" si="232"/>
        <v>617-620</v>
      </c>
      <c r="AF554" s="109" t="str">
        <f t="shared" si="233"/>
        <v>Y</v>
      </c>
      <c r="AG554" s="109" t="str">
        <f t="shared" si="234"/>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35"/>
        <v>0</v>
      </c>
      <c r="AN554" s="109">
        <f t="shared" si="236"/>
        <v>0</v>
      </c>
      <c r="AO554" s="109" t="str">
        <f t="shared" si="237"/>
        <v/>
      </c>
      <c r="AQ554" s="109" t="str">
        <f t="shared" si="238"/>
        <v/>
      </c>
      <c r="BA554" s="229">
        <f>MOD(SUM(E550:E555),12)</f>
        <v>4</v>
      </c>
    </row>
    <row r="555" spans="1:53" ht="15.75" thickBot="1" x14ac:dyDescent="0.3">
      <c r="A555" s="88"/>
      <c r="B555" s="66" t="s">
        <v>283</v>
      </c>
      <c r="C555" s="67" t="s">
        <v>484</v>
      </c>
      <c r="D555" s="102" t="s">
        <v>768</v>
      </c>
      <c r="E555" s="32">
        <v>8</v>
      </c>
      <c r="F555" s="32" t="s">
        <v>488</v>
      </c>
      <c r="G555" s="68" t="s">
        <v>277</v>
      </c>
      <c r="H555" s="69">
        <f t="shared" si="239"/>
        <v>609</v>
      </c>
      <c r="I555" s="70">
        <f t="shared" si="240"/>
        <v>616</v>
      </c>
      <c r="J555" s="73" t="str">
        <f t="shared" si="241"/>
        <v>--</v>
      </c>
      <c r="K555" s="32"/>
      <c r="L555" s="233"/>
      <c r="M555" s="277"/>
      <c r="N555" s="277"/>
      <c r="O555" s="277"/>
      <c r="P555" s="277"/>
      <c r="Q555" s="277"/>
      <c r="R555" s="277"/>
      <c r="S555" s="277"/>
      <c r="T555" s="277"/>
      <c r="U555" s="278"/>
      <c r="V555" s="103"/>
      <c r="W555" s="72"/>
      <c r="X555" s="72"/>
      <c r="Y555" s="72"/>
      <c r="Z555" s="45">
        <v>14</v>
      </c>
      <c r="AA555" s="77">
        <f t="shared" si="242"/>
        <v>157</v>
      </c>
      <c r="AB555" s="77">
        <f t="shared" si="243"/>
        <v>168</v>
      </c>
      <c r="AC555" s="72">
        <f t="shared" si="230"/>
        <v>1</v>
      </c>
      <c r="AD555" s="72">
        <f t="shared" si="231"/>
        <v>0</v>
      </c>
      <c r="AE555" s="109" t="str">
        <f t="shared" si="232"/>
        <v>609-616</v>
      </c>
      <c r="AF555" s="109" t="str">
        <f t="shared" si="233"/>
        <v>Y</v>
      </c>
      <c r="AG555" s="109" t="str">
        <f t="shared" si="234"/>
        <v>B</v>
      </c>
      <c r="AM555" s="109">
        <f t="shared" si="235"/>
        <v>0</v>
      </c>
      <c r="AN555" s="109">
        <f t="shared" si="236"/>
        <v>0</v>
      </c>
      <c r="AO555" s="109" t="str">
        <f t="shared" si="237"/>
        <v/>
      </c>
      <c r="AQ555" s="109" t="str">
        <f t="shared" si="238"/>
        <v/>
      </c>
      <c r="BA555" s="229">
        <f>MOD(SUM(E550:E556),12)</f>
        <v>8</v>
      </c>
    </row>
    <row r="556" spans="1:53" ht="15.75" thickBot="1" x14ac:dyDescent="0.3">
      <c r="A556" s="88"/>
      <c r="B556" s="66" t="s">
        <v>284</v>
      </c>
      <c r="C556" s="67" t="s">
        <v>484</v>
      </c>
      <c r="D556" s="102" t="s">
        <v>813</v>
      </c>
      <c r="E556" s="32">
        <v>4</v>
      </c>
      <c r="F556" s="32" t="s">
        <v>488</v>
      </c>
      <c r="G556" s="68" t="s">
        <v>277</v>
      </c>
      <c r="H556" s="69">
        <f t="shared" si="239"/>
        <v>605</v>
      </c>
      <c r="I556" s="70">
        <f t="shared" si="240"/>
        <v>608</v>
      </c>
      <c r="J556" s="73" t="str">
        <f t="shared" si="241"/>
        <v>--</v>
      </c>
      <c r="K556" s="32"/>
      <c r="L556" s="233"/>
      <c r="M556" s="277"/>
      <c r="N556" s="277"/>
      <c r="O556" s="277"/>
      <c r="P556" s="277"/>
      <c r="Q556" s="277"/>
      <c r="R556" s="277"/>
      <c r="S556" s="277"/>
      <c r="T556" s="277"/>
      <c r="U556" s="278"/>
      <c r="V556" s="103"/>
      <c r="W556" s="72"/>
      <c r="X556" s="72"/>
      <c r="Y556" s="72"/>
      <c r="Z556" s="45">
        <v>15</v>
      </c>
      <c r="AA556" s="77">
        <f t="shared" si="242"/>
        <v>169</v>
      </c>
      <c r="AB556" s="77">
        <f t="shared" si="243"/>
        <v>180</v>
      </c>
      <c r="AC556" s="72">
        <f t="shared" si="230"/>
        <v>1</v>
      </c>
      <c r="AD556" s="72">
        <f t="shared" si="231"/>
        <v>0</v>
      </c>
      <c r="AE556" s="109" t="str">
        <f t="shared" si="232"/>
        <v>605-608</v>
      </c>
      <c r="AF556" s="109" t="str">
        <f t="shared" si="233"/>
        <v>Y</v>
      </c>
      <c r="AG556" s="109" t="str">
        <f t="shared" si="234"/>
        <v>B</v>
      </c>
      <c r="AM556" s="109">
        <f t="shared" si="235"/>
        <v>0</v>
      </c>
      <c r="AN556" s="109">
        <f t="shared" si="236"/>
        <v>0</v>
      </c>
      <c r="AO556" s="109" t="str">
        <f t="shared" si="237"/>
        <v/>
      </c>
      <c r="AQ556" s="109" t="str">
        <f t="shared" si="238"/>
        <v/>
      </c>
      <c r="BA556" s="229">
        <f>MOD(SUM(E550:E557),12)</f>
        <v>0</v>
      </c>
    </row>
    <row r="557" spans="1:53" ht="15.75" thickBot="1" x14ac:dyDescent="0.3">
      <c r="A557" s="88"/>
      <c r="B557" s="66" t="s">
        <v>285</v>
      </c>
      <c r="C557" s="67" t="s">
        <v>484</v>
      </c>
      <c r="D557" s="102" t="s">
        <v>769</v>
      </c>
      <c r="E557" s="32">
        <v>4</v>
      </c>
      <c r="F557" s="32" t="s">
        <v>488</v>
      </c>
      <c r="G557" s="68" t="s">
        <v>277</v>
      </c>
      <c r="H557" s="69">
        <f t="shared" si="239"/>
        <v>601</v>
      </c>
      <c r="I557" s="70">
        <f t="shared" si="240"/>
        <v>604</v>
      </c>
      <c r="J557" s="73" t="str">
        <f t="shared" si="241"/>
        <v>--</v>
      </c>
      <c r="K557" s="32"/>
      <c r="L557" s="233"/>
      <c r="M557" s="277"/>
      <c r="N557" s="277"/>
      <c r="O557" s="277"/>
      <c r="P557" s="277"/>
      <c r="Q557" s="277"/>
      <c r="R557" s="277"/>
      <c r="S557" s="277"/>
      <c r="T557" s="277"/>
      <c r="U557" s="278"/>
      <c r="V557" s="103"/>
      <c r="W557" s="72"/>
      <c r="X557" s="72"/>
      <c r="Y557" s="72"/>
      <c r="Z557" s="45">
        <f>Z556+1</f>
        <v>16</v>
      </c>
      <c r="AA557" s="77">
        <f t="shared" si="242"/>
        <v>181</v>
      </c>
      <c r="AB557" s="77">
        <f t="shared" si="243"/>
        <v>192</v>
      </c>
      <c r="AC557" s="72">
        <f t="shared" si="230"/>
        <v>1</v>
      </c>
      <c r="AD557" s="72">
        <f t="shared" si="231"/>
        <v>0</v>
      </c>
      <c r="AE557" s="109" t="str">
        <f t="shared" si="232"/>
        <v>601-604</v>
      </c>
      <c r="AF557" s="109" t="str">
        <f t="shared" si="233"/>
        <v>Y</v>
      </c>
      <c r="AG557" s="109" t="str">
        <f t="shared" si="234"/>
        <v>B</v>
      </c>
      <c r="AM557" s="109">
        <f t="shared" si="235"/>
        <v>0</v>
      </c>
      <c r="AN557" s="109">
        <f t="shared" si="236"/>
        <v>0</v>
      </c>
      <c r="AO557" s="109" t="str">
        <f t="shared" si="237"/>
        <v/>
      </c>
      <c r="AQ557" s="109" t="str">
        <f t="shared" si="238"/>
        <v/>
      </c>
      <c r="BA557" s="229">
        <f>MOD(SUM(E550:E558),12)</f>
        <v>0</v>
      </c>
    </row>
    <row r="558" spans="1:53" ht="15.75" thickBot="1" x14ac:dyDescent="0.3">
      <c r="A558" s="88"/>
      <c r="B558" s="66" t="s">
        <v>286</v>
      </c>
      <c r="C558" s="67"/>
      <c r="D558" s="102"/>
      <c r="E558" s="32"/>
      <c r="F558" s="32"/>
      <c r="G558" s="68" t="s">
        <v>277</v>
      </c>
      <c r="H558" s="69">
        <f t="shared" si="239"/>
        <v>0</v>
      </c>
      <c r="I558" s="70">
        <f t="shared" si="240"/>
        <v>0</v>
      </c>
      <c r="J558" s="73" t="str">
        <f t="shared" si="241"/>
        <v>--</v>
      </c>
      <c r="K558" s="32"/>
      <c r="L558" s="233"/>
      <c r="M558" s="277"/>
      <c r="N558" s="277"/>
      <c r="O558" s="277"/>
      <c r="P558" s="277"/>
      <c r="Q558" s="277"/>
      <c r="R558" s="277"/>
      <c r="S558" s="277"/>
      <c r="T558" s="277"/>
      <c r="U558" s="278"/>
      <c r="V558" s="103"/>
      <c r="W558" s="72"/>
      <c r="X558" s="72"/>
      <c r="Y558" s="72"/>
      <c r="Z558" s="45">
        <f>Z557+1</f>
        <v>17</v>
      </c>
      <c r="AA558" s="77">
        <f t="shared" si="242"/>
        <v>193</v>
      </c>
      <c r="AB558" s="77">
        <f t="shared" si="243"/>
        <v>204</v>
      </c>
      <c r="AC558" s="72">
        <f t="shared" si="230"/>
        <v>1</v>
      </c>
      <c r="AD558" s="72">
        <f t="shared" si="231"/>
        <v>1</v>
      </c>
      <c r="AE558" s="109" t="str">
        <f t="shared" si="232"/>
        <v>0-0</v>
      </c>
      <c r="AF558" s="109" t="str">
        <f t="shared" si="233"/>
        <v>Y</v>
      </c>
      <c r="AG558" s="109" t="str">
        <f t="shared" si="234"/>
        <v>B</v>
      </c>
      <c r="AM558" s="109">
        <f t="shared" si="235"/>
        <v>0</v>
      </c>
      <c r="AN558" s="109">
        <f t="shared" si="236"/>
        <v>0</v>
      </c>
      <c r="AO558" s="109" t="str">
        <f t="shared" si="237"/>
        <v/>
      </c>
      <c r="AQ558" s="109" t="str">
        <f t="shared" si="238"/>
        <v/>
      </c>
      <c r="BA558" s="229">
        <f>MOD(SUM(E550:E559),12)</f>
        <v>0</v>
      </c>
    </row>
    <row r="559" spans="1:53" ht="15.75" thickBot="1" x14ac:dyDescent="0.3">
      <c r="A559" s="88"/>
      <c r="B559" s="66" t="s">
        <v>287</v>
      </c>
      <c r="C559" s="67"/>
      <c r="D559" s="102"/>
      <c r="E559" s="32"/>
      <c r="F559" s="32"/>
      <c r="G559" s="68" t="s">
        <v>277</v>
      </c>
      <c r="H559" s="69">
        <f t="shared" si="239"/>
        <v>0</v>
      </c>
      <c r="I559" s="70">
        <f t="shared" si="240"/>
        <v>0</v>
      </c>
      <c r="J559" s="73" t="str">
        <f t="shared" si="241"/>
        <v>--</v>
      </c>
      <c r="K559" s="32"/>
      <c r="L559" s="233"/>
      <c r="M559" s="277"/>
      <c r="N559" s="277"/>
      <c r="O559" s="277"/>
      <c r="P559" s="277"/>
      <c r="Q559" s="277"/>
      <c r="R559" s="277"/>
      <c r="S559" s="277"/>
      <c r="T559" s="277"/>
      <c r="U559" s="278"/>
      <c r="V559" s="103"/>
      <c r="W559" s="72"/>
      <c r="X559" s="72"/>
      <c r="Y559" s="72"/>
      <c r="Z559" s="45">
        <f>Z558+1</f>
        <v>18</v>
      </c>
      <c r="AA559" s="77">
        <f t="shared" si="242"/>
        <v>205</v>
      </c>
      <c r="AB559" s="77">
        <f t="shared" si="243"/>
        <v>216</v>
      </c>
      <c r="AC559" s="72">
        <f t="shared" si="230"/>
        <v>1</v>
      </c>
      <c r="AD559" s="72">
        <f t="shared" si="231"/>
        <v>1</v>
      </c>
      <c r="AE559" s="109" t="str">
        <f t="shared" si="232"/>
        <v>0-0</v>
      </c>
      <c r="AF559" s="109" t="str">
        <f t="shared" si="233"/>
        <v>Y</v>
      </c>
      <c r="AG559" s="109" t="str">
        <f t="shared" si="234"/>
        <v>B</v>
      </c>
      <c r="AM559" s="109">
        <f t="shared" si="235"/>
        <v>0</v>
      </c>
      <c r="AN559" s="109">
        <f t="shared" si="236"/>
        <v>0</v>
      </c>
      <c r="AO559" s="109" t="str">
        <f t="shared" si="237"/>
        <v/>
      </c>
      <c r="AQ559" s="109" t="str">
        <f t="shared" si="238"/>
        <v/>
      </c>
      <c r="BA559" s="229">
        <f>MOD(SUM(E550:E560),12)</f>
        <v>0</v>
      </c>
    </row>
    <row r="560" spans="1:53" ht="15.75" thickBot="1" x14ac:dyDescent="0.3">
      <c r="A560" s="88"/>
      <c r="B560" s="66" t="s">
        <v>288</v>
      </c>
      <c r="C560" s="67"/>
      <c r="D560" s="102"/>
      <c r="E560" s="32"/>
      <c r="F560" s="32"/>
      <c r="G560" s="68" t="s">
        <v>277</v>
      </c>
      <c r="H560" s="69">
        <f t="shared" si="239"/>
        <v>0</v>
      </c>
      <c r="I560" s="70">
        <f t="shared" si="240"/>
        <v>0</v>
      </c>
      <c r="J560" s="73" t="str">
        <f t="shared" si="241"/>
        <v>--</v>
      </c>
      <c r="K560" s="32"/>
      <c r="L560" s="233"/>
      <c r="M560" s="277"/>
      <c r="N560" s="277"/>
      <c r="O560" s="277"/>
      <c r="P560" s="277"/>
      <c r="Q560" s="277"/>
      <c r="R560" s="277"/>
      <c r="S560" s="277"/>
      <c r="T560" s="277"/>
      <c r="U560" s="278"/>
      <c r="V560" s="103"/>
      <c r="W560" s="84"/>
      <c r="X560" s="84"/>
      <c r="Y560" s="72"/>
      <c r="Z560" s="72"/>
      <c r="AA560" s="72"/>
      <c r="AB560" s="72"/>
      <c r="AC560" s="72">
        <f t="shared" si="230"/>
        <v>1</v>
      </c>
      <c r="AD560" s="72">
        <f t="shared" si="231"/>
        <v>1</v>
      </c>
      <c r="AE560" s="109" t="str">
        <f t="shared" si="232"/>
        <v>0-0</v>
      </c>
      <c r="AF560" s="109" t="str">
        <f t="shared" si="233"/>
        <v>Y</v>
      </c>
      <c r="AG560" s="109" t="str">
        <f t="shared" si="234"/>
        <v>B</v>
      </c>
      <c r="AM560" s="109">
        <f t="shared" si="235"/>
        <v>0</v>
      </c>
      <c r="AN560" s="109">
        <f t="shared" si="236"/>
        <v>0</v>
      </c>
      <c r="AO560" s="109" t="str">
        <f t="shared" si="237"/>
        <v/>
      </c>
      <c r="AQ560" s="109" t="str">
        <f t="shared" si="238"/>
        <v/>
      </c>
      <c r="BA560" s="229">
        <f>MOD(SUM(E550:E561),12)</f>
        <v>0</v>
      </c>
    </row>
    <row r="561" spans="1:53" ht="15.75" thickBot="1" x14ac:dyDescent="0.3">
      <c r="A561" s="88"/>
      <c r="B561" s="66" t="s">
        <v>289</v>
      </c>
      <c r="C561" s="67"/>
      <c r="D561" s="102"/>
      <c r="E561" s="32"/>
      <c r="F561" s="32"/>
      <c r="G561" s="68" t="s">
        <v>277</v>
      </c>
      <c r="H561" s="69">
        <f t="shared" si="239"/>
        <v>0</v>
      </c>
      <c r="I561" s="70">
        <f t="shared" si="240"/>
        <v>0</v>
      </c>
      <c r="J561" s="73" t="str">
        <f t="shared" si="241"/>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30"/>
        <v>1</v>
      </c>
      <c r="AD561" s="72">
        <f t="shared" si="231"/>
        <v>1</v>
      </c>
      <c r="AE561" s="109" t="str">
        <f t="shared" si="232"/>
        <v>0-0</v>
      </c>
      <c r="AF561" s="109" t="str">
        <f t="shared" si="233"/>
        <v>Y</v>
      </c>
      <c r="AG561" s="109" t="str">
        <f t="shared" si="234"/>
        <v>B</v>
      </c>
      <c r="AM561" s="109">
        <f t="shared" si="235"/>
        <v>0</v>
      </c>
      <c r="AN561" s="109">
        <f t="shared" si="236"/>
        <v>0</v>
      </c>
      <c r="AO561" s="109" t="str">
        <f t="shared" si="237"/>
        <v/>
      </c>
      <c r="AQ561" s="109" t="str">
        <f t="shared" si="238"/>
        <v/>
      </c>
      <c r="BA561" s="229">
        <f>MOD(SUM(E550:E562),12)</f>
        <v>0</v>
      </c>
    </row>
    <row r="562" spans="1:53" ht="15.75" thickBot="1" x14ac:dyDescent="0.3">
      <c r="A562" s="88"/>
      <c r="B562" s="66" t="s">
        <v>290</v>
      </c>
      <c r="C562" s="67"/>
      <c r="D562" s="102"/>
      <c r="E562" s="32"/>
      <c r="F562" s="32"/>
      <c r="G562" s="68" t="s">
        <v>277</v>
      </c>
      <c r="H562" s="69">
        <f t="shared" si="239"/>
        <v>0</v>
      </c>
      <c r="I562" s="70">
        <f t="shared" si="240"/>
        <v>0</v>
      </c>
      <c r="J562" s="73" t="str">
        <f t="shared" si="241"/>
        <v>--</v>
      </c>
      <c r="K562" s="32"/>
      <c r="L562" s="233"/>
      <c r="M562" s="277"/>
      <c r="N562" s="277"/>
      <c r="O562" s="277"/>
      <c r="P562" s="277"/>
      <c r="Q562" s="277"/>
      <c r="R562" s="277"/>
      <c r="S562" s="277"/>
      <c r="T562" s="277"/>
      <c r="U562" s="278"/>
      <c r="V562" s="103"/>
      <c r="W562" s="84">
        <f>Y562+1</f>
        <v>37</v>
      </c>
      <c r="X562" s="84"/>
      <c r="Y562" s="78">
        <f>SUM(E550:E562)</f>
        <v>36</v>
      </c>
      <c r="Z562" s="72" t="str">
        <f t="shared" ref="Z562:Z574" si="244">IF(OR(AND(E$8=216,C561="DBL REV",C562="DBL REV",Y561&lt;=144,Y562&gt;144),AND(E$8=216,C561="TPL REV",C562="TPL REV",Y561&lt;=144,Y562&gt;144),AND(E$8=216,C561="QD REV",C562="QD REV",Y561&lt;=144,Y562&gt;144)),"ERROR","")</f>
        <v/>
      </c>
      <c r="AA562" s="72"/>
      <c r="AB562" s="72"/>
      <c r="AC562" s="72">
        <f t="shared" si="230"/>
        <v>1</v>
      </c>
      <c r="AD562" s="72">
        <f t="shared" si="231"/>
        <v>1</v>
      </c>
      <c r="AE562" s="109" t="str">
        <f t="shared" si="232"/>
        <v>0-0</v>
      </c>
      <c r="AF562" s="109" t="str">
        <f t="shared" si="233"/>
        <v>Y</v>
      </c>
      <c r="AG562" s="109" t="str">
        <f t="shared" si="234"/>
        <v>B</v>
      </c>
      <c r="AM562" s="109">
        <f t="shared" si="235"/>
        <v>0</v>
      </c>
      <c r="AN562" s="109">
        <f t="shared" si="236"/>
        <v>0</v>
      </c>
      <c r="AO562" s="109" t="str">
        <f t="shared" si="237"/>
        <v/>
      </c>
      <c r="AQ562" s="109" t="str">
        <f t="shared" si="238"/>
        <v/>
      </c>
      <c r="BA562" s="229">
        <f>MOD(SUM(E550:E563),12)</f>
        <v>0</v>
      </c>
    </row>
    <row r="563" spans="1:53" ht="15.75" thickBot="1" x14ac:dyDescent="0.3">
      <c r="A563" s="88"/>
      <c r="B563" s="66" t="s">
        <v>291</v>
      </c>
      <c r="C563" s="67"/>
      <c r="D563" s="102"/>
      <c r="E563" s="32"/>
      <c r="F563" s="32"/>
      <c r="G563" s="68" t="s">
        <v>277</v>
      </c>
      <c r="H563" s="69">
        <f t="shared" si="239"/>
        <v>0</v>
      </c>
      <c r="I563" s="70">
        <f t="shared" si="240"/>
        <v>0</v>
      </c>
      <c r="J563" s="73" t="str">
        <f t="shared" si="241"/>
        <v>--</v>
      </c>
      <c r="K563" s="32"/>
      <c r="L563" s="233"/>
      <c r="M563" s="277"/>
      <c r="N563" s="277"/>
      <c r="O563" s="277"/>
      <c r="P563" s="277"/>
      <c r="Q563" s="277"/>
      <c r="R563" s="277"/>
      <c r="S563" s="277"/>
      <c r="T563" s="277"/>
      <c r="U563" s="278"/>
      <c r="V563" s="103"/>
      <c r="W563" s="84">
        <f>Y563+1</f>
        <v>37</v>
      </c>
      <c r="X563" s="84"/>
      <c r="Y563" s="78">
        <f>SUM(E550:E563)</f>
        <v>36</v>
      </c>
      <c r="Z563" s="72" t="str">
        <f t="shared" si="244"/>
        <v/>
      </c>
      <c r="AA563" s="72"/>
      <c r="AB563" s="72"/>
      <c r="AC563" s="72">
        <f t="shared" si="230"/>
        <v>1</v>
      </c>
      <c r="AD563" s="72">
        <f t="shared" si="231"/>
        <v>1</v>
      </c>
      <c r="AE563" s="109" t="str">
        <f t="shared" si="232"/>
        <v>0-0</v>
      </c>
      <c r="AF563" s="109" t="str">
        <f t="shared" si="233"/>
        <v>Y</v>
      </c>
      <c r="AG563" s="109" t="str">
        <f t="shared" si="234"/>
        <v>B</v>
      </c>
      <c r="AM563" s="109">
        <f t="shared" si="235"/>
        <v>0</v>
      </c>
      <c r="AN563" s="109">
        <f t="shared" si="236"/>
        <v>0</v>
      </c>
      <c r="AO563" s="109" t="str">
        <f t="shared" si="237"/>
        <v/>
      </c>
      <c r="AQ563" s="109" t="str">
        <f t="shared" si="238"/>
        <v/>
      </c>
      <c r="BA563" s="229">
        <f>MOD(SUM(E550:E564),12)</f>
        <v>0</v>
      </c>
    </row>
    <row r="564" spans="1:53" ht="15.75" thickBot="1" x14ac:dyDescent="0.3">
      <c r="A564" s="88"/>
      <c r="B564" s="66" t="s">
        <v>292</v>
      </c>
      <c r="C564" s="67"/>
      <c r="D564" s="102"/>
      <c r="E564" s="32"/>
      <c r="F564" s="32"/>
      <c r="G564" s="68" t="s">
        <v>277</v>
      </c>
      <c r="H564" s="69">
        <f t="shared" si="239"/>
        <v>0</v>
      </c>
      <c r="I564" s="70">
        <f t="shared" si="240"/>
        <v>0</v>
      </c>
      <c r="J564" s="73" t="str">
        <f t="shared" si="241"/>
        <v>--</v>
      </c>
      <c r="K564" s="32"/>
      <c r="L564" s="233"/>
      <c r="M564" s="277"/>
      <c r="N564" s="277"/>
      <c r="O564" s="277"/>
      <c r="P564" s="277"/>
      <c r="Q564" s="277"/>
      <c r="R564" s="277"/>
      <c r="S564" s="277"/>
      <c r="T564" s="277"/>
      <c r="U564" s="278"/>
      <c r="V564" s="103"/>
      <c r="W564" s="84">
        <f>Y564+1</f>
        <v>37</v>
      </c>
      <c r="X564" s="84"/>
      <c r="Y564" s="78">
        <f>SUM(E550:E564)</f>
        <v>36</v>
      </c>
      <c r="Z564" s="72" t="str">
        <f t="shared" si="244"/>
        <v/>
      </c>
      <c r="AA564" s="72" t="str">
        <f t="shared" ref="AA564:AA576" si="245">IF(AND(C562&lt;&gt;"Field SPL",W561&lt;=144,Y562&gt;144),"ERROR","")</f>
        <v/>
      </c>
      <c r="AB564" s="72"/>
      <c r="AC564" s="72">
        <f t="shared" si="230"/>
        <v>1</v>
      </c>
      <c r="AD564" s="72">
        <f t="shared" si="231"/>
        <v>1</v>
      </c>
      <c r="AE564" s="109" t="str">
        <f t="shared" si="232"/>
        <v>0-0</v>
      </c>
      <c r="AF564" s="109" t="str">
        <f t="shared" si="233"/>
        <v>Y</v>
      </c>
      <c r="AG564" s="109" t="str">
        <f t="shared" si="234"/>
        <v>B</v>
      </c>
      <c r="AM564" s="109">
        <f t="shared" si="235"/>
        <v>0</v>
      </c>
      <c r="AN564" s="109">
        <f t="shared" si="236"/>
        <v>0</v>
      </c>
      <c r="AO564" s="109" t="str">
        <f t="shared" si="237"/>
        <v/>
      </c>
      <c r="AQ564" s="109" t="str">
        <f t="shared" si="238"/>
        <v/>
      </c>
      <c r="BA564" s="229">
        <f>MOD(SUM(E550:E565),12)</f>
        <v>0</v>
      </c>
    </row>
    <row r="565" spans="1:53" ht="15.75" thickBot="1" x14ac:dyDescent="0.3">
      <c r="A565" s="88"/>
      <c r="B565" s="66" t="s">
        <v>293</v>
      </c>
      <c r="C565" s="67"/>
      <c r="D565" s="102"/>
      <c r="E565" s="32"/>
      <c r="F565" s="32"/>
      <c r="G565" s="68" t="s">
        <v>277</v>
      </c>
      <c r="H565" s="69">
        <f t="shared" si="239"/>
        <v>0</v>
      </c>
      <c r="I565" s="70">
        <f t="shared" si="240"/>
        <v>0</v>
      </c>
      <c r="J565" s="73" t="str">
        <f t="shared" si="241"/>
        <v>--</v>
      </c>
      <c r="K565" s="32"/>
      <c r="L565" s="233"/>
      <c r="M565" s="277"/>
      <c r="N565" s="277"/>
      <c r="O565" s="277"/>
      <c r="P565" s="277"/>
      <c r="Q565" s="277"/>
      <c r="R565" s="277"/>
      <c r="S565" s="277"/>
      <c r="T565" s="277"/>
      <c r="U565" s="278"/>
      <c r="V565" s="103"/>
      <c r="W565" s="84">
        <f t="shared" ref="W565:W573" si="246">Y565+1</f>
        <v>37</v>
      </c>
      <c r="X565" s="84"/>
      <c r="Y565" s="78">
        <f>SUM(E550:E565)</f>
        <v>36</v>
      </c>
      <c r="Z565" s="72" t="str">
        <f t="shared" si="244"/>
        <v/>
      </c>
      <c r="AA565" s="72" t="str">
        <f t="shared" si="245"/>
        <v/>
      </c>
      <c r="AB565" s="72"/>
      <c r="AC565" s="72">
        <f t="shared" si="230"/>
        <v>1</v>
      </c>
      <c r="AD565" s="72">
        <f t="shared" si="231"/>
        <v>1</v>
      </c>
      <c r="AE565" s="109" t="str">
        <f t="shared" si="232"/>
        <v>0-0</v>
      </c>
      <c r="AF565" s="109" t="str">
        <f t="shared" si="233"/>
        <v>Y</v>
      </c>
      <c r="AG565" s="109" t="str">
        <f t="shared" si="234"/>
        <v>B</v>
      </c>
      <c r="AM565" s="109">
        <f t="shared" si="235"/>
        <v>0</v>
      </c>
      <c r="AN565" s="109">
        <f t="shared" si="236"/>
        <v>0</v>
      </c>
      <c r="AO565" s="109" t="str">
        <f t="shared" si="237"/>
        <v/>
      </c>
      <c r="AQ565" s="109" t="str">
        <f t="shared" si="238"/>
        <v/>
      </c>
      <c r="BA565" s="229">
        <f>MOD(SUM(E550:E566),12)</f>
        <v>0</v>
      </c>
    </row>
    <row r="566" spans="1:53" ht="15.75" thickBot="1" x14ac:dyDescent="0.3">
      <c r="A566" s="88"/>
      <c r="B566" s="66" t="s">
        <v>294</v>
      </c>
      <c r="C566" s="67"/>
      <c r="D566" s="102"/>
      <c r="E566" s="32"/>
      <c r="F566" s="32"/>
      <c r="G566" s="68" t="s">
        <v>277</v>
      </c>
      <c r="H566" s="69">
        <f t="shared" si="239"/>
        <v>0</v>
      </c>
      <c r="I566" s="70">
        <f t="shared" si="240"/>
        <v>0</v>
      </c>
      <c r="J566" s="73" t="str">
        <f t="shared" si="241"/>
        <v>--</v>
      </c>
      <c r="K566" s="32"/>
      <c r="L566" s="233"/>
      <c r="M566" s="277"/>
      <c r="N566" s="277"/>
      <c r="O566" s="277"/>
      <c r="P566" s="277"/>
      <c r="Q566" s="277"/>
      <c r="R566" s="277"/>
      <c r="S566" s="277"/>
      <c r="T566" s="277"/>
      <c r="U566" s="278"/>
      <c r="V566" s="103"/>
      <c r="W566" s="84">
        <f t="shared" si="246"/>
        <v>37</v>
      </c>
      <c r="X566" s="84"/>
      <c r="Y566" s="78">
        <f>SUM(E550:E566)</f>
        <v>36</v>
      </c>
      <c r="Z566" s="72" t="str">
        <f t="shared" si="244"/>
        <v/>
      </c>
      <c r="AA566" s="72" t="str">
        <f t="shared" si="245"/>
        <v/>
      </c>
      <c r="AB566" s="72"/>
      <c r="AC566" s="72">
        <f t="shared" si="230"/>
        <v>1</v>
      </c>
      <c r="AD566" s="72">
        <f t="shared" si="231"/>
        <v>1</v>
      </c>
      <c r="AE566" s="109" t="str">
        <f t="shared" si="232"/>
        <v>0-0</v>
      </c>
      <c r="AF566" s="109" t="str">
        <f t="shared" si="233"/>
        <v>Y</v>
      </c>
      <c r="AG566" s="109" t="str">
        <f t="shared" si="234"/>
        <v>B</v>
      </c>
      <c r="AM566" s="109">
        <f t="shared" si="235"/>
        <v>0</v>
      </c>
      <c r="AN566" s="109">
        <f t="shared" si="236"/>
        <v>0</v>
      </c>
      <c r="AO566" s="109" t="str">
        <f t="shared" si="237"/>
        <v/>
      </c>
      <c r="AQ566" s="109" t="str">
        <f t="shared" si="238"/>
        <v/>
      </c>
      <c r="BA566" s="229">
        <f>MOD(SUM(E550:E567),12)</f>
        <v>0</v>
      </c>
    </row>
    <row r="567" spans="1:53" ht="15.75" thickBot="1" x14ac:dyDescent="0.3">
      <c r="A567" s="88"/>
      <c r="B567" s="66" t="s">
        <v>295</v>
      </c>
      <c r="C567" s="67"/>
      <c r="D567" s="102"/>
      <c r="E567" s="32"/>
      <c r="F567" s="32"/>
      <c r="G567" s="68" t="s">
        <v>277</v>
      </c>
      <c r="H567" s="69">
        <f t="shared" si="239"/>
        <v>0</v>
      </c>
      <c r="I567" s="70">
        <f t="shared" si="240"/>
        <v>0</v>
      </c>
      <c r="J567" s="73" t="str">
        <f t="shared" si="241"/>
        <v>--</v>
      </c>
      <c r="K567" s="32"/>
      <c r="L567" s="233"/>
      <c r="M567" s="277"/>
      <c r="N567" s="277"/>
      <c r="O567" s="277"/>
      <c r="P567" s="277"/>
      <c r="Q567" s="277"/>
      <c r="R567" s="277"/>
      <c r="S567" s="277"/>
      <c r="T567" s="277"/>
      <c r="U567" s="278"/>
      <c r="V567" s="103"/>
      <c r="W567" s="84">
        <f t="shared" si="246"/>
        <v>37</v>
      </c>
      <c r="X567" s="84"/>
      <c r="Y567" s="78">
        <f>SUM(E550:E567)</f>
        <v>36</v>
      </c>
      <c r="Z567" s="72" t="str">
        <f t="shared" si="244"/>
        <v/>
      </c>
      <c r="AA567" s="72" t="str">
        <f t="shared" si="245"/>
        <v/>
      </c>
      <c r="AB567" s="72"/>
      <c r="AC567" s="72">
        <f t="shared" si="230"/>
        <v>1</v>
      </c>
      <c r="AD567" s="72">
        <f t="shared" si="231"/>
        <v>1</v>
      </c>
      <c r="AE567" s="109" t="str">
        <f t="shared" si="232"/>
        <v>0-0</v>
      </c>
      <c r="AF567" s="109" t="str">
        <f t="shared" si="233"/>
        <v>Y</v>
      </c>
      <c r="AG567" s="109" t="str">
        <f t="shared" si="234"/>
        <v>B</v>
      </c>
      <c r="AM567" s="109">
        <f t="shared" si="235"/>
        <v>0</v>
      </c>
      <c r="AN567" s="109">
        <f t="shared" si="236"/>
        <v>0</v>
      </c>
      <c r="AO567" s="109" t="str">
        <f t="shared" si="237"/>
        <v/>
      </c>
      <c r="AQ567" s="109" t="str">
        <f t="shared" si="238"/>
        <v/>
      </c>
      <c r="BA567" s="229">
        <f>MOD(SUM(E550:E568),12)</f>
        <v>0</v>
      </c>
    </row>
    <row r="568" spans="1:53" ht="15.75" thickBot="1" x14ac:dyDescent="0.3">
      <c r="A568" s="88"/>
      <c r="B568" s="66" t="s">
        <v>296</v>
      </c>
      <c r="C568" s="67"/>
      <c r="D568" s="102"/>
      <c r="E568" s="32"/>
      <c r="F568" s="32"/>
      <c r="G568" s="68" t="s">
        <v>277</v>
      </c>
      <c r="H568" s="69">
        <f t="shared" si="239"/>
        <v>0</v>
      </c>
      <c r="I568" s="70">
        <f t="shared" si="240"/>
        <v>0</v>
      </c>
      <c r="J568" s="73" t="str">
        <f t="shared" si="241"/>
        <v>--</v>
      </c>
      <c r="K568" s="32"/>
      <c r="L568" s="233"/>
      <c r="M568" s="277"/>
      <c r="N568" s="277"/>
      <c r="O568" s="277"/>
      <c r="P568" s="277"/>
      <c r="Q568" s="277"/>
      <c r="R568" s="277"/>
      <c r="S568" s="277"/>
      <c r="T568" s="277"/>
      <c r="U568" s="278"/>
      <c r="V568" s="103"/>
      <c r="W568" s="84">
        <f t="shared" si="246"/>
        <v>37</v>
      </c>
      <c r="X568" s="84"/>
      <c r="Y568" s="78">
        <f>SUM(E550:E568)</f>
        <v>36</v>
      </c>
      <c r="Z568" s="72" t="str">
        <f t="shared" si="244"/>
        <v/>
      </c>
      <c r="AA568" s="72" t="str">
        <f t="shared" si="245"/>
        <v/>
      </c>
      <c r="AB568" s="72"/>
      <c r="AC568" s="72">
        <f t="shared" si="230"/>
        <v>1</v>
      </c>
      <c r="AD568" s="72">
        <f t="shared" si="231"/>
        <v>1</v>
      </c>
      <c r="AE568" s="109" t="str">
        <f t="shared" si="232"/>
        <v>0-0</v>
      </c>
      <c r="AF568" s="109" t="str">
        <f t="shared" si="233"/>
        <v>Y</v>
      </c>
      <c r="AG568" s="109" t="str">
        <f t="shared" si="234"/>
        <v>B</v>
      </c>
      <c r="AM568" s="109">
        <f t="shared" si="235"/>
        <v>0</v>
      </c>
      <c r="AN568" s="109">
        <f t="shared" si="236"/>
        <v>0</v>
      </c>
      <c r="AO568" s="109" t="str">
        <f t="shared" si="237"/>
        <v/>
      </c>
      <c r="AQ568" s="109" t="str">
        <f t="shared" si="238"/>
        <v/>
      </c>
      <c r="BA568" s="229">
        <f>MOD(SUM(E550:E569),12)</f>
        <v>0</v>
      </c>
    </row>
    <row r="569" spans="1:53" ht="15.75" thickBot="1" x14ac:dyDescent="0.3">
      <c r="A569" s="88"/>
      <c r="B569" s="66" t="s">
        <v>297</v>
      </c>
      <c r="C569" s="67"/>
      <c r="D569" s="102"/>
      <c r="E569" s="32"/>
      <c r="F569" s="32"/>
      <c r="G569" s="68" t="s">
        <v>277</v>
      </c>
      <c r="H569" s="69">
        <f t="shared" si="239"/>
        <v>0</v>
      </c>
      <c r="I569" s="70">
        <f t="shared" si="240"/>
        <v>0</v>
      </c>
      <c r="J569" s="73" t="str">
        <f t="shared" si="241"/>
        <v>--</v>
      </c>
      <c r="K569" s="32"/>
      <c r="L569" s="233"/>
      <c r="M569" s="277"/>
      <c r="N569" s="277"/>
      <c r="O569" s="277"/>
      <c r="P569" s="277"/>
      <c r="Q569" s="277"/>
      <c r="R569" s="277"/>
      <c r="S569" s="277"/>
      <c r="T569" s="277"/>
      <c r="U569" s="278"/>
      <c r="V569" s="103"/>
      <c r="W569" s="84">
        <f t="shared" si="246"/>
        <v>37</v>
      </c>
      <c r="X569" s="84"/>
      <c r="Y569" s="78">
        <f>SUM(E550:E569)</f>
        <v>36</v>
      </c>
      <c r="Z569" s="72" t="str">
        <f t="shared" si="244"/>
        <v/>
      </c>
      <c r="AA569" s="72" t="str">
        <f t="shared" si="245"/>
        <v/>
      </c>
      <c r="AB569" s="72"/>
      <c r="AC569" s="72">
        <f t="shared" si="230"/>
        <v>1</v>
      </c>
      <c r="AD569" s="72">
        <f t="shared" si="231"/>
        <v>1</v>
      </c>
      <c r="AE569" s="109" t="str">
        <f t="shared" si="232"/>
        <v>0-0</v>
      </c>
      <c r="AF569" s="109" t="str">
        <f t="shared" si="233"/>
        <v>Y</v>
      </c>
      <c r="AG569" s="109" t="str">
        <f t="shared" si="234"/>
        <v>B</v>
      </c>
      <c r="AM569" s="109">
        <f t="shared" si="235"/>
        <v>0</v>
      </c>
      <c r="AN569" s="109">
        <f t="shared" si="236"/>
        <v>0</v>
      </c>
      <c r="AO569" s="109" t="str">
        <f t="shared" si="237"/>
        <v/>
      </c>
      <c r="AQ569" s="109" t="str">
        <f t="shared" si="238"/>
        <v/>
      </c>
      <c r="BA569" s="229">
        <f>MOD(SUM(E550:E570),12)</f>
        <v>0</v>
      </c>
    </row>
    <row r="570" spans="1:53" ht="15.75" thickBot="1" x14ac:dyDescent="0.3">
      <c r="A570" s="88"/>
      <c r="B570" s="66" t="s">
        <v>298</v>
      </c>
      <c r="C570" s="67"/>
      <c r="D570" s="102"/>
      <c r="E570" s="32"/>
      <c r="F570" s="32"/>
      <c r="G570" s="68" t="s">
        <v>277</v>
      </c>
      <c r="H570" s="69">
        <f t="shared" si="239"/>
        <v>0</v>
      </c>
      <c r="I570" s="70">
        <f t="shared" si="240"/>
        <v>0</v>
      </c>
      <c r="J570" s="73" t="str">
        <f t="shared" si="241"/>
        <v>--</v>
      </c>
      <c r="K570" s="32"/>
      <c r="L570" s="233"/>
      <c r="M570" s="277"/>
      <c r="N570" s="277"/>
      <c r="O570" s="277"/>
      <c r="P570" s="277"/>
      <c r="Q570" s="277"/>
      <c r="R570" s="277"/>
      <c r="S570" s="277"/>
      <c r="T570" s="277"/>
      <c r="U570" s="278"/>
      <c r="V570" s="103"/>
      <c r="W570" s="84">
        <f t="shared" si="246"/>
        <v>37</v>
      </c>
      <c r="X570" s="84"/>
      <c r="Y570" s="78">
        <f>SUM(E550:E570)</f>
        <v>36</v>
      </c>
      <c r="Z570" s="72" t="str">
        <f t="shared" si="244"/>
        <v/>
      </c>
      <c r="AA570" s="72" t="str">
        <f t="shared" si="245"/>
        <v/>
      </c>
      <c r="AB570" s="72"/>
      <c r="AC570" s="72">
        <f t="shared" si="230"/>
        <v>1</v>
      </c>
      <c r="AD570" s="72">
        <f t="shared" si="231"/>
        <v>1</v>
      </c>
      <c r="AE570" s="109" t="str">
        <f t="shared" si="232"/>
        <v>0-0</v>
      </c>
      <c r="AF570" s="109" t="str">
        <f t="shared" si="233"/>
        <v>Y</v>
      </c>
      <c r="AG570" s="109" t="str">
        <f t="shared" si="234"/>
        <v>B</v>
      </c>
      <c r="AM570" s="109">
        <f t="shared" si="235"/>
        <v>0</v>
      </c>
      <c r="AN570" s="109">
        <f t="shared" si="236"/>
        <v>0</v>
      </c>
      <c r="AO570" s="109" t="str">
        <f t="shared" si="237"/>
        <v/>
      </c>
      <c r="AQ570" s="109" t="str">
        <f t="shared" si="238"/>
        <v/>
      </c>
      <c r="BA570" s="229">
        <f>MOD(SUM(E550:E571),12)</f>
        <v>0</v>
      </c>
    </row>
    <row r="571" spans="1:53" ht="15.75" thickBot="1" x14ac:dyDescent="0.3">
      <c r="A571" s="88"/>
      <c r="B571" s="66" t="s">
        <v>299</v>
      </c>
      <c r="C571" s="67"/>
      <c r="D571" s="102"/>
      <c r="E571" s="32"/>
      <c r="F571" s="32"/>
      <c r="G571" s="68" t="s">
        <v>277</v>
      </c>
      <c r="H571" s="69">
        <f t="shared" si="239"/>
        <v>0</v>
      </c>
      <c r="I571" s="70">
        <f t="shared" si="240"/>
        <v>0</v>
      </c>
      <c r="J571" s="73" t="str">
        <f t="shared" si="241"/>
        <v>--</v>
      </c>
      <c r="K571" s="32"/>
      <c r="L571" s="233"/>
      <c r="M571" s="277"/>
      <c r="N571" s="277"/>
      <c r="O571" s="277"/>
      <c r="P571" s="277"/>
      <c r="Q571" s="277"/>
      <c r="R571" s="277"/>
      <c r="S571" s="277"/>
      <c r="T571" s="277"/>
      <c r="U571" s="278"/>
      <c r="V571" s="103"/>
      <c r="W571" s="84">
        <f t="shared" si="246"/>
        <v>37</v>
      </c>
      <c r="X571" s="84"/>
      <c r="Y571" s="78">
        <f>SUM(E550:E571)</f>
        <v>36</v>
      </c>
      <c r="Z571" s="72" t="str">
        <f t="shared" si="244"/>
        <v/>
      </c>
      <c r="AA571" s="72" t="str">
        <f t="shared" si="245"/>
        <v/>
      </c>
      <c r="AB571" s="72"/>
      <c r="AC571" s="72">
        <f t="shared" si="230"/>
        <v>1</v>
      </c>
      <c r="AD571" s="72">
        <f t="shared" si="231"/>
        <v>1</v>
      </c>
      <c r="AE571" s="109" t="str">
        <f t="shared" si="232"/>
        <v>0-0</v>
      </c>
      <c r="AF571" s="109" t="str">
        <f t="shared" si="233"/>
        <v>Y</v>
      </c>
      <c r="AG571" s="109" t="str">
        <f t="shared" si="234"/>
        <v>B</v>
      </c>
      <c r="AM571" s="109">
        <f t="shared" si="235"/>
        <v>0</v>
      </c>
      <c r="AN571" s="109">
        <f t="shared" si="236"/>
        <v>0</v>
      </c>
      <c r="AO571" s="109" t="str">
        <f t="shared" si="237"/>
        <v/>
      </c>
      <c r="AQ571" s="109" t="str">
        <f t="shared" si="238"/>
        <v/>
      </c>
      <c r="BA571" s="229">
        <f>MOD(SUM(E550:E572),12)</f>
        <v>0</v>
      </c>
    </row>
    <row r="572" spans="1:53" ht="15.75" thickBot="1" x14ac:dyDescent="0.3">
      <c r="A572" s="88"/>
      <c r="B572" s="66" t="s">
        <v>300</v>
      </c>
      <c r="C572" s="67"/>
      <c r="D572" s="102"/>
      <c r="E572" s="32"/>
      <c r="F572" s="32"/>
      <c r="G572" s="68" t="s">
        <v>277</v>
      </c>
      <c r="H572" s="69">
        <f t="shared" si="239"/>
        <v>0</v>
      </c>
      <c r="I572" s="70">
        <f t="shared" si="240"/>
        <v>0</v>
      </c>
      <c r="J572" s="73" t="str">
        <f t="shared" si="241"/>
        <v>--</v>
      </c>
      <c r="K572" s="32"/>
      <c r="L572" s="233"/>
      <c r="M572" s="277"/>
      <c r="N572" s="277"/>
      <c r="O572" s="277"/>
      <c r="P572" s="277"/>
      <c r="Q572" s="277"/>
      <c r="R572" s="277"/>
      <c r="S572" s="277"/>
      <c r="T572" s="277"/>
      <c r="U572" s="278"/>
      <c r="V572" s="103"/>
      <c r="W572" s="84">
        <f t="shared" si="246"/>
        <v>37</v>
      </c>
      <c r="X572" s="84"/>
      <c r="Y572" s="78">
        <f>SUM(E550:E572)</f>
        <v>36</v>
      </c>
      <c r="Z572" s="72" t="str">
        <f t="shared" si="244"/>
        <v/>
      </c>
      <c r="AA572" s="72" t="str">
        <f t="shared" si="245"/>
        <v/>
      </c>
      <c r="AB572" s="72"/>
      <c r="AC572" s="72">
        <f t="shared" si="230"/>
        <v>1</v>
      </c>
      <c r="AD572" s="72">
        <f t="shared" si="231"/>
        <v>1</v>
      </c>
      <c r="AE572" s="109" t="str">
        <f t="shared" si="232"/>
        <v>0-0</v>
      </c>
      <c r="AF572" s="109" t="str">
        <f t="shared" si="233"/>
        <v>Y</v>
      </c>
      <c r="AG572" s="109" t="str">
        <f t="shared" si="234"/>
        <v>B</v>
      </c>
      <c r="AM572" s="109">
        <f t="shared" si="235"/>
        <v>0</v>
      </c>
      <c r="AN572" s="109">
        <f t="shared" si="236"/>
        <v>0</v>
      </c>
      <c r="AO572" s="109" t="str">
        <f t="shared" si="237"/>
        <v/>
      </c>
      <c r="AQ572" s="109" t="str">
        <f t="shared" si="238"/>
        <v/>
      </c>
      <c r="BA572" s="229">
        <f>MOD(SUM(E550:E573),12)</f>
        <v>0</v>
      </c>
    </row>
    <row r="573" spans="1:53" ht="15.75" thickBot="1" x14ac:dyDescent="0.3">
      <c r="A573" s="88"/>
      <c r="B573" s="66" t="s">
        <v>301</v>
      </c>
      <c r="C573" s="67"/>
      <c r="D573" s="102"/>
      <c r="E573" s="32"/>
      <c r="F573" s="32"/>
      <c r="G573" s="68" t="s">
        <v>277</v>
      </c>
      <c r="H573" s="69">
        <f t="shared" si="239"/>
        <v>0</v>
      </c>
      <c r="I573" s="70">
        <f t="shared" si="240"/>
        <v>0</v>
      </c>
      <c r="J573" s="73" t="str">
        <f t="shared" si="241"/>
        <v>--</v>
      </c>
      <c r="K573" s="32"/>
      <c r="L573" s="233"/>
      <c r="M573" s="277"/>
      <c r="N573" s="277"/>
      <c r="O573" s="277"/>
      <c r="P573" s="277"/>
      <c r="Q573" s="277"/>
      <c r="R573" s="277"/>
      <c r="S573" s="277"/>
      <c r="T573" s="277"/>
      <c r="U573" s="278"/>
      <c r="V573" s="103"/>
      <c r="W573" s="84">
        <f t="shared" si="246"/>
        <v>37</v>
      </c>
      <c r="X573" s="84"/>
      <c r="Y573" s="78">
        <f>SUM(E550:E573)</f>
        <v>36</v>
      </c>
      <c r="Z573" s="72" t="str">
        <f t="shared" si="244"/>
        <v/>
      </c>
      <c r="AA573" s="72" t="str">
        <f t="shared" si="245"/>
        <v/>
      </c>
      <c r="AB573" s="72"/>
      <c r="AC573" s="72">
        <f t="shared" si="230"/>
        <v>1</v>
      </c>
      <c r="AD573" s="72">
        <f t="shared" si="231"/>
        <v>1</v>
      </c>
      <c r="AE573" s="109" t="str">
        <f t="shared" si="232"/>
        <v>0-0</v>
      </c>
      <c r="AF573" s="109" t="str">
        <f t="shared" si="233"/>
        <v>Y</v>
      </c>
      <c r="AG573" s="109" t="str">
        <f t="shared" si="234"/>
        <v>B</v>
      </c>
      <c r="AM573" s="109">
        <f t="shared" si="235"/>
        <v>0</v>
      </c>
      <c r="AN573" s="109">
        <f t="shared" si="236"/>
        <v>0</v>
      </c>
      <c r="AO573" s="109" t="str">
        <f t="shared" si="237"/>
        <v/>
      </c>
      <c r="AQ573" s="109" t="str">
        <f t="shared" si="238"/>
        <v/>
      </c>
      <c r="BA573" s="229">
        <f>MOD(SUM(E550:E574),12)</f>
        <v>0</v>
      </c>
    </row>
    <row r="574" spans="1:53" ht="15.75" thickBot="1" x14ac:dyDescent="0.3">
      <c r="A574" s="88"/>
      <c r="B574" s="66" t="s">
        <v>302</v>
      </c>
      <c r="C574" s="67"/>
      <c r="D574" s="102"/>
      <c r="E574" s="32"/>
      <c r="F574" s="32"/>
      <c r="G574" s="68" t="s">
        <v>277</v>
      </c>
      <c r="H574" s="69">
        <f t="shared" si="239"/>
        <v>0</v>
      </c>
      <c r="I574" s="70">
        <f t="shared" si="240"/>
        <v>0</v>
      </c>
      <c r="J574" s="73" t="str">
        <f t="shared" si="241"/>
        <v>--</v>
      </c>
      <c r="K574" s="32"/>
      <c r="L574" s="234"/>
      <c r="M574" s="277"/>
      <c r="N574" s="277"/>
      <c r="O574" s="277"/>
      <c r="P574" s="277"/>
      <c r="Q574" s="277"/>
      <c r="R574" s="277"/>
      <c r="S574" s="277"/>
      <c r="T574" s="277"/>
      <c r="U574" s="278"/>
      <c r="V574" s="103"/>
      <c r="W574" s="72"/>
      <c r="X574" s="72"/>
      <c r="Y574" s="78">
        <f>SUM(E550:E574)</f>
        <v>36</v>
      </c>
      <c r="Z574" s="72" t="str">
        <f t="shared" si="244"/>
        <v/>
      </c>
      <c r="AA574" s="72" t="str">
        <f t="shared" si="245"/>
        <v/>
      </c>
      <c r="AB574" s="72"/>
      <c r="AC574" s="72">
        <f t="shared" si="230"/>
        <v>1</v>
      </c>
      <c r="AD574" s="72">
        <f t="shared" si="231"/>
        <v>1</v>
      </c>
      <c r="AE574" s="109" t="str">
        <f t="shared" si="232"/>
        <v>0-0</v>
      </c>
      <c r="AF574" s="109" t="str">
        <f t="shared" si="233"/>
        <v>Y</v>
      </c>
      <c r="AG574" s="109" t="str">
        <f t="shared" si="234"/>
        <v>B</v>
      </c>
      <c r="AM574" s="109">
        <f t="shared" si="235"/>
        <v>0</v>
      </c>
      <c r="AN574" s="109">
        <f t="shared" si="236"/>
        <v>0</v>
      </c>
      <c r="AO574" s="109" t="str">
        <f t="shared" si="237"/>
        <v/>
      </c>
      <c r="AQ574" s="109" t="str">
        <f t="shared" si="238"/>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45"/>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45"/>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24</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408</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564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770</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47">IF(B591&lt;&gt;"FST",1,0)</f>
        <v>1</v>
      </c>
      <c r="AD591" s="72">
        <f t="shared" ref="AD591:AD615" si="248">IF(C591&lt;&gt;"FST",1,0)</f>
        <v>0</v>
      </c>
      <c r="AE591" s="109" t="str">
        <f t="shared" ref="AE591:AE615" si="249">CONCATENATE(H591,"-",I591)</f>
        <v>577-588</v>
      </c>
      <c r="AF591" s="109" t="str">
        <f t="shared" ref="AF591:AF615" si="250">IF(C591="Field SPL","N","Y")</f>
        <v>Y</v>
      </c>
      <c r="AG591" s="109" t="str">
        <f t="shared" ref="AG591:AG615" si="251">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52">VALUE(IF(C591="FST","0",IF(C591="REV T","1",IF(C591="DBL REV",".5","0"))))</f>
        <v>0</v>
      </c>
      <c r="AN591" s="109">
        <f t="shared" ref="AN591:AN615" si="253">VALUE(IF(C591="FST","0",IF(C591="REV T","0",IF(C591="DBL REV",".5","0"))))</f>
        <v>0</v>
      </c>
      <c r="AO591" s="109" t="str">
        <f t="shared" ref="AO591:AO615" si="254">IF(C591="TPL REV","Y","")</f>
        <v/>
      </c>
      <c r="AQ591" s="109" t="str">
        <f t="shared" ref="AQ591:AQ615" si="255">IF(C591="QD REV","Y","")</f>
        <v/>
      </c>
      <c r="BA591" s="229">
        <f>MOD(E591,12)</f>
        <v>0</v>
      </c>
    </row>
    <row r="592" spans="1:53" ht="15.75" thickBot="1" x14ac:dyDescent="0.3">
      <c r="A592" s="88"/>
      <c r="B592" s="66" t="s">
        <v>279</v>
      </c>
      <c r="C592" s="67" t="s">
        <v>502</v>
      </c>
      <c r="D592" s="102"/>
      <c r="E592" s="32">
        <v>12</v>
      </c>
      <c r="F592" s="32"/>
      <c r="G592" s="68" t="s">
        <v>277</v>
      </c>
      <c r="H592" s="69">
        <f t="shared" ref="H592:H615" si="256">IF(E592=0,0,I592-(E592-1))</f>
        <v>565</v>
      </c>
      <c r="I592" s="70">
        <f t="shared" ref="I592:I615" si="257">IF(E592=0,0,H591-1)</f>
        <v>576</v>
      </c>
      <c r="J592" s="73" t="str">
        <f>IF(C592="","--",IF(AND(C592&lt;&gt;"FST",C592&lt;&gt;"TCF",BA591&lt;&gt;0),BA591,"--"))</f>
        <v>--</v>
      </c>
      <c r="K592" s="32"/>
      <c r="L592" s="233"/>
      <c r="M592" s="277" t="s">
        <v>418</v>
      </c>
      <c r="N592" s="277"/>
      <c r="O592" s="277"/>
      <c r="P592" s="277"/>
      <c r="Q592" s="277"/>
      <c r="R592" s="277"/>
      <c r="S592" s="277"/>
      <c r="T592" s="277"/>
      <c r="U592" s="278"/>
      <c r="V592" s="103"/>
      <c r="W592" s="72"/>
      <c r="X592" s="72"/>
      <c r="Y592" s="72"/>
      <c r="Z592" s="45">
        <v>10</v>
      </c>
      <c r="AA592" s="46">
        <v>109</v>
      </c>
      <c r="AB592" s="46">
        <v>120</v>
      </c>
      <c r="AC592" s="72">
        <f t="shared" si="247"/>
        <v>1</v>
      </c>
      <c r="AD592" s="72">
        <f t="shared" si="248"/>
        <v>1</v>
      </c>
      <c r="AE592" s="109" t="str">
        <f t="shared" si="249"/>
        <v>565-576</v>
      </c>
      <c r="AF592" s="109" t="str">
        <f t="shared" si="250"/>
        <v>N</v>
      </c>
      <c r="AG592" s="109" t="str">
        <f t="shared" si="251"/>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52"/>
        <v>0</v>
      </c>
      <c r="AN592" s="109">
        <f t="shared" si="253"/>
        <v>0</v>
      </c>
      <c r="AO592" s="109" t="str">
        <f t="shared" si="254"/>
        <v/>
      </c>
      <c r="AQ592" s="109" t="str">
        <f t="shared" si="255"/>
        <v/>
      </c>
      <c r="BA592" s="229">
        <f>MOD(SUM(E591:E592),12)</f>
        <v>0</v>
      </c>
    </row>
    <row r="593" spans="1:53" ht="15.75" thickBot="1" x14ac:dyDescent="0.3">
      <c r="A593" s="88"/>
      <c r="B593" s="74" t="s">
        <v>280</v>
      </c>
      <c r="C593" s="67"/>
      <c r="D593" s="102"/>
      <c r="E593" s="32"/>
      <c r="F593" s="32"/>
      <c r="G593" s="75" t="s">
        <v>277</v>
      </c>
      <c r="H593" s="69">
        <f t="shared" si="256"/>
        <v>0</v>
      </c>
      <c r="I593" s="70">
        <f t="shared" si="257"/>
        <v>0</v>
      </c>
      <c r="J593" s="73" t="str">
        <f t="shared" ref="J593:J615" si="258">IF(C593="","--",IF(AND(C593&lt;&gt;"FST",C593&lt;&gt;"TCF",BA592&lt;&gt;0),BA592,"--"))</f>
        <v>--</v>
      </c>
      <c r="K593" s="32"/>
      <c r="L593" s="233"/>
      <c r="M593" s="277" t="s">
        <v>822</v>
      </c>
      <c r="N593" s="277"/>
      <c r="O593" s="277"/>
      <c r="P593" s="277"/>
      <c r="Q593" s="277"/>
      <c r="R593" s="277"/>
      <c r="S593" s="277"/>
      <c r="T593" s="277"/>
      <c r="U593" s="278"/>
      <c r="V593" s="103"/>
      <c r="W593" s="72"/>
      <c r="X593" s="72"/>
      <c r="Y593" s="72"/>
      <c r="Z593" s="45">
        <v>11</v>
      </c>
      <c r="AA593" s="46">
        <v>121</v>
      </c>
      <c r="AB593" s="46">
        <v>132</v>
      </c>
      <c r="AC593" s="72">
        <f t="shared" si="247"/>
        <v>1</v>
      </c>
      <c r="AD593" s="72">
        <f t="shared" si="248"/>
        <v>1</v>
      </c>
      <c r="AE593" s="109" t="str">
        <f t="shared" si="249"/>
        <v>0-0</v>
      </c>
      <c r="AF593" s="109" t="str">
        <f t="shared" si="250"/>
        <v>Y</v>
      </c>
      <c r="AG593" s="109" t="str">
        <f t="shared" si="251"/>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52"/>
        <v>0</v>
      </c>
      <c r="AN593" s="109">
        <f t="shared" si="253"/>
        <v>0</v>
      </c>
      <c r="AO593" s="109" t="str">
        <f t="shared" si="254"/>
        <v/>
      </c>
      <c r="AQ593" s="109" t="str">
        <f t="shared" si="255"/>
        <v/>
      </c>
      <c r="BA593" s="229">
        <f>MOD(SUM(E591:E594),12)</f>
        <v>0</v>
      </c>
    </row>
    <row r="594" spans="1:53" ht="15.75" thickBot="1" x14ac:dyDescent="0.3">
      <c r="A594" s="88"/>
      <c r="B594" s="66" t="s">
        <v>281</v>
      </c>
      <c r="C594" s="67"/>
      <c r="D594" s="102"/>
      <c r="E594" s="32"/>
      <c r="F594" s="32"/>
      <c r="G594" s="68" t="s">
        <v>277</v>
      </c>
      <c r="H594" s="69">
        <f t="shared" si="256"/>
        <v>0</v>
      </c>
      <c r="I594" s="70">
        <f t="shared" si="257"/>
        <v>0</v>
      </c>
      <c r="J594" s="73" t="str">
        <f t="shared" si="258"/>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47"/>
        <v>1</v>
      </c>
      <c r="AD594" s="72">
        <f t="shared" si="248"/>
        <v>1</v>
      </c>
      <c r="AE594" s="109" t="str">
        <f t="shared" si="249"/>
        <v>0-0</v>
      </c>
      <c r="AF594" s="109" t="str">
        <f t="shared" si="250"/>
        <v>Y</v>
      </c>
      <c r="AG594" s="109" t="str">
        <f t="shared" si="251"/>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52"/>
        <v>0</v>
      </c>
      <c r="AN594" s="109">
        <f t="shared" si="253"/>
        <v>0</v>
      </c>
      <c r="AO594" s="109" t="str">
        <f t="shared" si="254"/>
        <v/>
      </c>
      <c r="AQ594" s="109" t="str">
        <f t="shared" si="255"/>
        <v/>
      </c>
      <c r="BA594" s="229">
        <f>MOD(SUM(E591:E595),12)</f>
        <v>0</v>
      </c>
    </row>
    <row r="595" spans="1:53" ht="15.75" thickBot="1" x14ac:dyDescent="0.3">
      <c r="A595" s="88"/>
      <c r="B595" s="66" t="s">
        <v>282</v>
      </c>
      <c r="C595" s="67"/>
      <c r="D595" s="102"/>
      <c r="E595" s="32"/>
      <c r="F595" s="32"/>
      <c r="G595" s="68" t="s">
        <v>277</v>
      </c>
      <c r="H595" s="69">
        <f t="shared" si="256"/>
        <v>0</v>
      </c>
      <c r="I595" s="70">
        <f t="shared" si="257"/>
        <v>0</v>
      </c>
      <c r="J595" s="73" t="str">
        <f t="shared" si="258"/>
        <v>--</v>
      </c>
      <c r="K595" s="32"/>
      <c r="L595" s="233"/>
      <c r="M595" s="277"/>
      <c r="N595" s="277"/>
      <c r="O595" s="277"/>
      <c r="P595" s="277"/>
      <c r="Q595" s="277"/>
      <c r="R595" s="277"/>
      <c r="S595" s="277"/>
      <c r="T595" s="277"/>
      <c r="U595" s="278"/>
      <c r="V595" s="103"/>
      <c r="W595" s="72"/>
      <c r="X595" s="72"/>
      <c r="Y595" s="72"/>
      <c r="Z595" s="45">
        <v>13</v>
      </c>
      <c r="AA595" s="77">
        <f t="shared" ref="AA595:AA600" si="259">AB594+1</f>
        <v>145</v>
      </c>
      <c r="AB595" s="77">
        <f t="shared" ref="AB595:AB600" si="260">AB594+12</f>
        <v>156</v>
      </c>
      <c r="AC595" s="72">
        <f t="shared" si="247"/>
        <v>1</v>
      </c>
      <c r="AD595" s="72">
        <f t="shared" si="248"/>
        <v>1</v>
      </c>
      <c r="AE595" s="109" t="str">
        <f t="shared" si="249"/>
        <v>0-0</v>
      </c>
      <c r="AF595" s="109" t="str">
        <f t="shared" si="250"/>
        <v>Y</v>
      </c>
      <c r="AG595" s="109" t="str">
        <f t="shared" si="251"/>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52"/>
        <v>0</v>
      </c>
      <c r="AN595" s="109">
        <f t="shared" si="253"/>
        <v>0</v>
      </c>
      <c r="AO595" s="109" t="str">
        <f t="shared" si="254"/>
        <v/>
      </c>
      <c r="AQ595" s="109" t="str">
        <f t="shared" si="255"/>
        <v/>
      </c>
      <c r="BA595" s="229">
        <f>MOD(SUM(E591:E596),12)</f>
        <v>0</v>
      </c>
    </row>
    <row r="596" spans="1:53" ht="15.75" thickBot="1" x14ac:dyDescent="0.3">
      <c r="A596" s="88"/>
      <c r="B596" s="66" t="s">
        <v>283</v>
      </c>
      <c r="C596" s="67"/>
      <c r="D596" s="102"/>
      <c r="E596" s="32"/>
      <c r="F596" s="32"/>
      <c r="G596" s="68" t="s">
        <v>277</v>
      </c>
      <c r="H596" s="69">
        <f t="shared" si="256"/>
        <v>0</v>
      </c>
      <c r="I596" s="70">
        <f t="shared" si="257"/>
        <v>0</v>
      </c>
      <c r="J596" s="73" t="str">
        <f t="shared" si="258"/>
        <v>--</v>
      </c>
      <c r="K596" s="32"/>
      <c r="L596" s="233"/>
      <c r="M596" s="277"/>
      <c r="N596" s="277"/>
      <c r="O596" s="277"/>
      <c r="P596" s="277"/>
      <c r="Q596" s="277"/>
      <c r="R596" s="277"/>
      <c r="S596" s="277"/>
      <c r="T596" s="277"/>
      <c r="U596" s="278"/>
      <c r="V596" s="103"/>
      <c r="W596" s="72"/>
      <c r="X596" s="72"/>
      <c r="Y596" s="72"/>
      <c r="Z596" s="45">
        <v>14</v>
      </c>
      <c r="AA596" s="77">
        <f t="shared" si="259"/>
        <v>157</v>
      </c>
      <c r="AB596" s="77">
        <f t="shared" si="260"/>
        <v>168</v>
      </c>
      <c r="AC596" s="72">
        <f t="shared" si="247"/>
        <v>1</v>
      </c>
      <c r="AD596" s="72">
        <f t="shared" si="248"/>
        <v>1</v>
      </c>
      <c r="AE596" s="109" t="str">
        <f t="shared" si="249"/>
        <v>0-0</v>
      </c>
      <c r="AF596" s="109" t="str">
        <f t="shared" si="250"/>
        <v>Y</v>
      </c>
      <c r="AG596" s="109" t="str">
        <f t="shared" si="251"/>
        <v>B</v>
      </c>
      <c r="AM596" s="109">
        <f t="shared" si="252"/>
        <v>0</v>
      </c>
      <c r="AN596" s="109">
        <f t="shared" si="253"/>
        <v>0</v>
      </c>
      <c r="AO596" s="109" t="str">
        <f t="shared" si="254"/>
        <v/>
      </c>
      <c r="AQ596" s="109" t="str">
        <f t="shared" si="255"/>
        <v/>
      </c>
      <c r="BA596" s="229">
        <f>MOD(SUM(E591:E597),12)</f>
        <v>0</v>
      </c>
    </row>
    <row r="597" spans="1:53" ht="15.75" thickBot="1" x14ac:dyDescent="0.3">
      <c r="A597" s="88"/>
      <c r="B597" s="66" t="s">
        <v>284</v>
      </c>
      <c r="C597" s="67"/>
      <c r="D597" s="102"/>
      <c r="E597" s="32"/>
      <c r="F597" s="32"/>
      <c r="G597" s="68" t="s">
        <v>277</v>
      </c>
      <c r="H597" s="69">
        <f t="shared" si="256"/>
        <v>0</v>
      </c>
      <c r="I597" s="70">
        <f t="shared" si="257"/>
        <v>0</v>
      </c>
      <c r="J597" s="73" t="str">
        <f t="shared" si="258"/>
        <v>--</v>
      </c>
      <c r="K597" s="32"/>
      <c r="L597" s="233"/>
      <c r="M597" s="277"/>
      <c r="N597" s="277"/>
      <c r="O597" s="277"/>
      <c r="P597" s="277"/>
      <c r="Q597" s="277"/>
      <c r="R597" s="277"/>
      <c r="S597" s="277"/>
      <c r="T597" s="277"/>
      <c r="U597" s="278"/>
      <c r="V597" s="103"/>
      <c r="W597" s="72"/>
      <c r="X597" s="72"/>
      <c r="Y597" s="72"/>
      <c r="Z597" s="45">
        <v>15</v>
      </c>
      <c r="AA597" s="77">
        <f t="shared" si="259"/>
        <v>169</v>
      </c>
      <c r="AB597" s="77">
        <f t="shared" si="260"/>
        <v>180</v>
      </c>
      <c r="AC597" s="72">
        <f t="shared" si="247"/>
        <v>1</v>
      </c>
      <c r="AD597" s="72">
        <f t="shared" si="248"/>
        <v>1</v>
      </c>
      <c r="AE597" s="109" t="str">
        <f t="shared" si="249"/>
        <v>0-0</v>
      </c>
      <c r="AF597" s="109" t="str">
        <f t="shared" si="250"/>
        <v>Y</v>
      </c>
      <c r="AG597" s="109" t="str">
        <f t="shared" si="251"/>
        <v>B</v>
      </c>
      <c r="AM597" s="109">
        <f t="shared" si="252"/>
        <v>0</v>
      </c>
      <c r="AN597" s="109">
        <f t="shared" si="253"/>
        <v>0</v>
      </c>
      <c r="AO597" s="109" t="str">
        <f t="shared" si="254"/>
        <v/>
      </c>
      <c r="AQ597" s="109" t="str">
        <f t="shared" si="255"/>
        <v/>
      </c>
      <c r="BA597" s="229">
        <f>MOD(SUM(E591:E598),12)</f>
        <v>0</v>
      </c>
    </row>
    <row r="598" spans="1:53" ht="15.75" thickBot="1" x14ac:dyDescent="0.3">
      <c r="A598" s="88"/>
      <c r="B598" s="66" t="s">
        <v>285</v>
      </c>
      <c r="C598" s="67"/>
      <c r="D598" s="102"/>
      <c r="E598" s="32"/>
      <c r="F598" s="32"/>
      <c r="G598" s="68" t="s">
        <v>277</v>
      </c>
      <c r="H598" s="69">
        <f t="shared" si="256"/>
        <v>0</v>
      </c>
      <c r="I598" s="70">
        <f t="shared" si="257"/>
        <v>0</v>
      </c>
      <c r="J598" s="73" t="str">
        <f t="shared" si="258"/>
        <v>--</v>
      </c>
      <c r="K598" s="32"/>
      <c r="L598" s="233"/>
      <c r="M598" s="277"/>
      <c r="N598" s="277"/>
      <c r="O598" s="277"/>
      <c r="P598" s="277"/>
      <c r="Q598" s="277"/>
      <c r="R598" s="277"/>
      <c r="S598" s="277"/>
      <c r="T598" s="277"/>
      <c r="U598" s="278"/>
      <c r="V598" s="103"/>
      <c r="W598" s="72"/>
      <c r="X598" s="72"/>
      <c r="Y598" s="72"/>
      <c r="Z598" s="45">
        <f>Z597+1</f>
        <v>16</v>
      </c>
      <c r="AA598" s="77">
        <f t="shared" si="259"/>
        <v>181</v>
      </c>
      <c r="AB598" s="77">
        <f t="shared" si="260"/>
        <v>192</v>
      </c>
      <c r="AC598" s="72">
        <f t="shared" si="247"/>
        <v>1</v>
      </c>
      <c r="AD598" s="72">
        <f t="shared" si="248"/>
        <v>1</v>
      </c>
      <c r="AE598" s="109" t="str">
        <f t="shared" si="249"/>
        <v>0-0</v>
      </c>
      <c r="AF598" s="109" t="str">
        <f t="shared" si="250"/>
        <v>Y</v>
      </c>
      <c r="AG598" s="109" t="str">
        <f t="shared" si="251"/>
        <v>B</v>
      </c>
      <c r="AM598" s="109">
        <f t="shared" si="252"/>
        <v>0</v>
      </c>
      <c r="AN598" s="109">
        <f t="shared" si="253"/>
        <v>0</v>
      </c>
      <c r="AO598" s="109" t="str">
        <f t="shared" si="254"/>
        <v/>
      </c>
      <c r="AQ598" s="109" t="str">
        <f t="shared" si="255"/>
        <v/>
      </c>
      <c r="BA598" s="229">
        <f>MOD(SUM(E591:E599),12)</f>
        <v>0</v>
      </c>
    </row>
    <row r="599" spans="1:53" ht="15.75" thickBot="1" x14ac:dyDescent="0.3">
      <c r="A599" s="88"/>
      <c r="B599" s="66" t="s">
        <v>286</v>
      </c>
      <c r="C599" s="67"/>
      <c r="D599" s="102"/>
      <c r="E599" s="32"/>
      <c r="F599" s="32"/>
      <c r="G599" s="68" t="s">
        <v>277</v>
      </c>
      <c r="H599" s="69">
        <f t="shared" si="256"/>
        <v>0</v>
      </c>
      <c r="I599" s="70">
        <f t="shared" si="257"/>
        <v>0</v>
      </c>
      <c r="J599" s="73" t="str">
        <f t="shared" si="258"/>
        <v>--</v>
      </c>
      <c r="K599" s="32"/>
      <c r="L599" s="233"/>
      <c r="M599" s="277"/>
      <c r="N599" s="277"/>
      <c r="O599" s="277"/>
      <c r="P599" s="277"/>
      <c r="Q599" s="277"/>
      <c r="R599" s="277"/>
      <c r="S599" s="277"/>
      <c r="T599" s="277"/>
      <c r="U599" s="278"/>
      <c r="V599" s="103"/>
      <c r="W599" s="72"/>
      <c r="X599" s="72"/>
      <c r="Y599" s="72"/>
      <c r="Z599" s="45">
        <f>Z598+1</f>
        <v>17</v>
      </c>
      <c r="AA599" s="77">
        <f t="shared" si="259"/>
        <v>193</v>
      </c>
      <c r="AB599" s="77">
        <f t="shared" si="260"/>
        <v>204</v>
      </c>
      <c r="AC599" s="72">
        <f t="shared" si="247"/>
        <v>1</v>
      </c>
      <c r="AD599" s="72">
        <f t="shared" si="248"/>
        <v>1</v>
      </c>
      <c r="AE599" s="109" t="str">
        <f t="shared" si="249"/>
        <v>0-0</v>
      </c>
      <c r="AF599" s="109" t="str">
        <f t="shared" si="250"/>
        <v>Y</v>
      </c>
      <c r="AG599" s="109" t="str">
        <f t="shared" si="251"/>
        <v>B</v>
      </c>
      <c r="AM599" s="109">
        <f t="shared" si="252"/>
        <v>0</v>
      </c>
      <c r="AN599" s="109">
        <f t="shared" si="253"/>
        <v>0</v>
      </c>
      <c r="AO599" s="109" t="str">
        <f t="shared" si="254"/>
        <v/>
      </c>
      <c r="AQ599" s="109" t="str">
        <f t="shared" si="255"/>
        <v/>
      </c>
      <c r="BA599" s="229">
        <f>MOD(SUM(E591:E600),12)</f>
        <v>0</v>
      </c>
    </row>
    <row r="600" spans="1:53" ht="15.75" thickBot="1" x14ac:dyDescent="0.3">
      <c r="A600" s="88"/>
      <c r="B600" s="66" t="s">
        <v>287</v>
      </c>
      <c r="C600" s="67"/>
      <c r="D600" s="102"/>
      <c r="E600" s="32"/>
      <c r="F600" s="32"/>
      <c r="G600" s="68" t="s">
        <v>277</v>
      </c>
      <c r="H600" s="69">
        <f t="shared" si="256"/>
        <v>0</v>
      </c>
      <c r="I600" s="70">
        <f t="shared" si="257"/>
        <v>0</v>
      </c>
      <c r="J600" s="73" t="str">
        <f t="shared" si="258"/>
        <v>--</v>
      </c>
      <c r="K600" s="32"/>
      <c r="L600" s="233"/>
      <c r="M600" s="277"/>
      <c r="N600" s="277"/>
      <c r="O600" s="277"/>
      <c r="P600" s="277"/>
      <c r="Q600" s="277"/>
      <c r="R600" s="277"/>
      <c r="S600" s="277"/>
      <c r="T600" s="277"/>
      <c r="U600" s="278"/>
      <c r="V600" s="103"/>
      <c r="W600" s="72"/>
      <c r="X600" s="72"/>
      <c r="Y600" s="72"/>
      <c r="Z600" s="45">
        <f>Z599+1</f>
        <v>18</v>
      </c>
      <c r="AA600" s="77">
        <f t="shared" si="259"/>
        <v>205</v>
      </c>
      <c r="AB600" s="77">
        <f t="shared" si="260"/>
        <v>216</v>
      </c>
      <c r="AC600" s="72">
        <f t="shared" si="247"/>
        <v>1</v>
      </c>
      <c r="AD600" s="72">
        <f t="shared" si="248"/>
        <v>1</v>
      </c>
      <c r="AE600" s="109" t="str">
        <f t="shared" si="249"/>
        <v>0-0</v>
      </c>
      <c r="AF600" s="109" t="str">
        <f t="shared" si="250"/>
        <v>Y</v>
      </c>
      <c r="AG600" s="109" t="str">
        <f t="shared" si="251"/>
        <v>B</v>
      </c>
      <c r="AM600" s="109">
        <f t="shared" si="252"/>
        <v>0</v>
      </c>
      <c r="AN600" s="109">
        <f t="shared" si="253"/>
        <v>0</v>
      </c>
      <c r="AO600" s="109" t="str">
        <f t="shared" si="254"/>
        <v/>
      </c>
      <c r="AQ600" s="109" t="str">
        <f t="shared" si="255"/>
        <v/>
      </c>
      <c r="BA600" s="229">
        <f>MOD(SUM(E591:E601),12)</f>
        <v>0</v>
      </c>
    </row>
    <row r="601" spans="1:53" ht="15.75" thickBot="1" x14ac:dyDescent="0.3">
      <c r="A601" s="88"/>
      <c r="B601" s="66" t="s">
        <v>288</v>
      </c>
      <c r="C601" s="67"/>
      <c r="D601" s="102"/>
      <c r="E601" s="32"/>
      <c r="F601" s="32"/>
      <c r="G601" s="68" t="s">
        <v>277</v>
      </c>
      <c r="H601" s="69">
        <f t="shared" si="256"/>
        <v>0</v>
      </c>
      <c r="I601" s="70">
        <f t="shared" si="257"/>
        <v>0</v>
      </c>
      <c r="J601" s="73" t="str">
        <f t="shared" si="258"/>
        <v>--</v>
      </c>
      <c r="K601" s="32"/>
      <c r="L601" s="233"/>
      <c r="M601" s="277"/>
      <c r="N601" s="277"/>
      <c r="O601" s="277"/>
      <c r="P601" s="277"/>
      <c r="Q601" s="277"/>
      <c r="R601" s="277"/>
      <c r="S601" s="277"/>
      <c r="T601" s="277"/>
      <c r="U601" s="278"/>
      <c r="V601" s="103"/>
      <c r="W601" s="84"/>
      <c r="X601" s="84"/>
      <c r="Y601" s="72"/>
      <c r="Z601" s="72"/>
      <c r="AA601" s="72"/>
      <c r="AB601" s="72"/>
      <c r="AC601" s="72">
        <f t="shared" si="247"/>
        <v>1</v>
      </c>
      <c r="AD601" s="72">
        <f t="shared" si="248"/>
        <v>1</v>
      </c>
      <c r="AE601" s="109" t="str">
        <f t="shared" si="249"/>
        <v>0-0</v>
      </c>
      <c r="AF601" s="109" t="str">
        <f t="shared" si="250"/>
        <v>Y</v>
      </c>
      <c r="AG601" s="109" t="str">
        <f t="shared" si="251"/>
        <v>B</v>
      </c>
      <c r="AM601" s="109">
        <f t="shared" si="252"/>
        <v>0</v>
      </c>
      <c r="AN601" s="109">
        <f t="shared" si="253"/>
        <v>0</v>
      </c>
      <c r="AO601" s="109" t="str">
        <f t="shared" si="254"/>
        <v/>
      </c>
      <c r="AQ601" s="109" t="str">
        <f t="shared" si="255"/>
        <v/>
      </c>
      <c r="BA601" s="229">
        <f>MOD(SUM(E591:E602),12)</f>
        <v>0</v>
      </c>
    </row>
    <row r="602" spans="1:53" ht="15.75" thickBot="1" x14ac:dyDescent="0.3">
      <c r="A602" s="88"/>
      <c r="B602" s="66" t="s">
        <v>289</v>
      </c>
      <c r="C602" s="67"/>
      <c r="D602" s="102"/>
      <c r="E602" s="32"/>
      <c r="F602" s="32"/>
      <c r="G602" s="68" t="s">
        <v>277</v>
      </c>
      <c r="H602" s="69">
        <f t="shared" si="256"/>
        <v>0</v>
      </c>
      <c r="I602" s="70">
        <f t="shared" si="257"/>
        <v>0</v>
      </c>
      <c r="J602" s="73" t="str">
        <f t="shared" si="258"/>
        <v>--</v>
      </c>
      <c r="K602" s="32"/>
      <c r="L602" s="233"/>
      <c r="M602" s="277"/>
      <c r="N602" s="277"/>
      <c r="O602" s="277"/>
      <c r="P602" s="277"/>
      <c r="Q602" s="277"/>
      <c r="R602" s="277"/>
      <c r="S602" s="277"/>
      <c r="T602" s="277"/>
      <c r="U602" s="278"/>
      <c r="V602" s="103"/>
      <c r="W602" s="84">
        <f>Y602+1</f>
        <v>25</v>
      </c>
      <c r="X602" s="84"/>
      <c r="Y602" s="78">
        <f>SUM(E591:E602)</f>
        <v>24</v>
      </c>
      <c r="Z602" s="72"/>
      <c r="AA602" s="72"/>
      <c r="AB602" s="72"/>
      <c r="AC602" s="72">
        <f t="shared" si="247"/>
        <v>1</v>
      </c>
      <c r="AD602" s="72">
        <f t="shared" si="248"/>
        <v>1</v>
      </c>
      <c r="AE602" s="109" t="str">
        <f t="shared" si="249"/>
        <v>0-0</v>
      </c>
      <c r="AF602" s="109" t="str">
        <f t="shared" si="250"/>
        <v>Y</v>
      </c>
      <c r="AG602" s="109" t="str">
        <f t="shared" si="251"/>
        <v>B</v>
      </c>
      <c r="AM602" s="109">
        <f t="shared" si="252"/>
        <v>0</v>
      </c>
      <c r="AN602" s="109">
        <f t="shared" si="253"/>
        <v>0</v>
      </c>
      <c r="AO602" s="109" t="str">
        <f t="shared" si="254"/>
        <v/>
      </c>
      <c r="AQ602" s="109" t="str">
        <f t="shared" si="255"/>
        <v/>
      </c>
      <c r="BA602" s="229">
        <f>MOD(SUM(E591:E603),12)</f>
        <v>0</v>
      </c>
    </row>
    <row r="603" spans="1:53" ht="15.75" thickBot="1" x14ac:dyDescent="0.3">
      <c r="A603" s="88"/>
      <c r="B603" s="66" t="s">
        <v>290</v>
      </c>
      <c r="C603" s="67"/>
      <c r="D603" s="102"/>
      <c r="E603" s="32"/>
      <c r="F603" s="32"/>
      <c r="G603" s="68" t="s">
        <v>277</v>
      </c>
      <c r="H603" s="69">
        <f t="shared" si="256"/>
        <v>0</v>
      </c>
      <c r="I603" s="70">
        <f t="shared" si="257"/>
        <v>0</v>
      </c>
      <c r="J603" s="73" t="str">
        <f t="shared" si="258"/>
        <v>--</v>
      </c>
      <c r="K603" s="32"/>
      <c r="L603" s="233"/>
      <c r="M603" s="277"/>
      <c r="N603" s="277"/>
      <c r="O603" s="277"/>
      <c r="P603" s="277"/>
      <c r="Q603" s="277"/>
      <c r="R603" s="277"/>
      <c r="S603" s="277"/>
      <c r="T603" s="277"/>
      <c r="U603" s="278"/>
      <c r="V603" s="103"/>
      <c r="W603" s="84">
        <f>Y603+1</f>
        <v>25</v>
      </c>
      <c r="X603" s="84"/>
      <c r="Y603" s="78">
        <f>SUM(E591:E603)</f>
        <v>24</v>
      </c>
      <c r="Z603" s="72" t="str">
        <f t="shared" ref="Z603:Z615" si="261">IF(OR(AND(E$8=216,C602="DBL REV",C603="DBL REV",Y602&lt;=144,Y603&gt;144),AND(E$8=216,C602="TPL REV",C603="TPL REV",Y602&lt;=144,Y603&gt;144),AND(E$8=216,C602="QD REV",C603="QD REV",Y602&lt;=144,Y603&gt;144)),"ERROR","")</f>
        <v/>
      </c>
      <c r="AA603" s="72"/>
      <c r="AB603" s="72"/>
      <c r="AC603" s="72">
        <f t="shared" si="247"/>
        <v>1</v>
      </c>
      <c r="AD603" s="72">
        <f t="shared" si="248"/>
        <v>1</v>
      </c>
      <c r="AE603" s="109" t="str">
        <f t="shared" si="249"/>
        <v>0-0</v>
      </c>
      <c r="AF603" s="109" t="str">
        <f t="shared" si="250"/>
        <v>Y</v>
      </c>
      <c r="AG603" s="109" t="str">
        <f t="shared" si="251"/>
        <v>B</v>
      </c>
      <c r="AM603" s="109">
        <f t="shared" si="252"/>
        <v>0</v>
      </c>
      <c r="AN603" s="109">
        <f t="shared" si="253"/>
        <v>0</v>
      </c>
      <c r="AO603" s="109" t="str">
        <f t="shared" si="254"/>
        <v/>
      </c>
      <c r="AQ603" s="109" t="str">
        <f t="shared" si="255"/>
        <v/>
      </c>
      <c r="BA603" s="229">
        <f>MOD(SUM(E591:E604),12)</f>
        <v>0</v>
      </c>
    </row>
    <row r="604" spans="1:53" ht="15.75" thickBot="1" x14ac:dyDescent="0.3">
      <c r="A604" s="88"/>
      <c r="B604" s="66" t="s">
        <v>291</v>
      </c>
      <c r="C604" s="67"/>
      <c r="D604" s="102"/>
      <c r="E604" s="32"/>
      <c r="F604" s="32"/>
      <c r="G604" s="68" t="s">
        <v>277</v>
      </c>
      <c r="H604" s="69">
        <f t="shared" si="256"/>
        <v>0</v>
      </c>
      <c r="I604" s="70">
        <f t="shared" si="257"/>
        <v>0</v>
      </c>
      <c r="J604" s="73" t="str">
        <f t="shared" si="258"/>
        <v>--</v>
      </c>
      <c r="K604" s="32"/>
      <c r="L604" s="233"/>
      <c r="M604" s="277"/>
      <c r="N604" s="277"/>
      <c r="O604" s="277"/>
      <c r="P604" s="277"/>
      <c r="Q604" s="277"/>
      <c r="R604" s="277"/>
      <c r="S604" s="277"/>
      <c r="T604" s="277"/>
      <c r="U604" s="278"/>
      <c r="V604" s="103"/>
      <c r="W604" s="84">
        <f>Y604+1</f>
        <v>25</v>
      </c>
      <c r="X604" s="84"/>
      <c r="Y604" s="78">
        <f>SUM(E591:E604)</f>
        <v>24</v>
      </c>
      <c r="Z604" s="72" t="str">
        <f t="shared" si="261"/>
        <v/>
      </c>
      <c r="AA604" s="72"/>
      <c r="AB604" s="72"/>
      <c r="AC604" s="72">
        <f t="shared" si="247"/>
        <v>1</v>
      </c>
      <c r="AD604" s="72">
        <f t="shared" si="248"/>
        <v>1</v>
      </c>
      <c r="AE604" s="109" t="str">
        <f t="shared" si="249"/>
        <v>0-0</v>
      </c>
      <c r="AF604" s="109" t="str">
        <f t="shared" si="250"/>
        <v>Y</v>
      </c>
      <c r="AG604" s="109" t="str">
        <f t="shared" si="251"/>
        <v>B</v>
      </c>
      <c r="AM604" s="109">
        <f t="shared" si="252"/>
        <v>0</v>
      </c>
      <c r="AN604" s="109">
        <f t="shared" si="253"/>
        <v>0</v>
      </c>
      <c r="AO604" s="109" t="str">
        <f t="shared" si="254"/>
        <v/>
      </c>
      <c r="AQ604" s="109" t="str">
        <f t="shared" si="255"/>
        <v/>
      </c>
      <c r="BA604" s="229">
        <f>MOD(SUM(E591:E605),12)</f>
        <v>0</v>
      </c>
    </row>
    <row r="605" spans="1:53" ht="15.75" thickBot="1" x14ac:dyDescent="0.3">
      <c r="A605" s="88"/>
      <c r="B605" s="66" t="s">
        <v>292</v>
      </c>
      <c r="C605" s="67"/>
      <c r="D605" s="102"/>
      <c r="E605" s="32"/>
      <c r="F605" s="32"/>
      <c r="G605" s="68" t="s">
        <v>277</v>
      </c>
      <c r="H605" s="69">
        <f t="shared" si="256"/>
        <v>0</v>
      </c>
      <c r="I605" s="70">
        <f t="shared" si="257"/>
        <v>0</v>
      </c>
      <c r="J605" s="73" t="str">
        <f t="shared" si="258"/>
        <v>--</v>
      </c>
      <c r="K605" s="32"/>
      <c r="L605" s="233"/>
      <c r="M605" s="277"/>
      <c r="N605" s="277"/>
      <c r="O605" s="277"/>
      <c r="P605" s="277"/>
      <c r="Q605" s="277"/>
      <c r="R605" s="277"/>
      <c r="S605" s="277"/>
      <c r="T605" s="277"/>
      <c r="U605" s="278"/>
      <c r="V605" s="103"/>
      <c r="W605" s="84">
        <f>Y605+1</f>
        <v>25</v>
      </c>
      <c r="X605" s="84"/>
      <c r="Y605" s="78">
        <f>SUM(E591:E605)</f>
        <v>24</v>
      </c>
      <c r="Z605" s="72" t="str">
        <f t="shared" si="261"/>
        <v/>
      </c>
      <c r="AA605" s="72" t="str">
        <f t="shared" ref="AA605:AA617" si="262">IF(AND(C603&lt;&gt;"Field SPL",W602&lt;=144,Y603&gt;144),"ERROR","")</f>
        <v/>
      </c>
      <c r="AB605" s="72"/>
      <c r="AC605" s="72">
        <f t="shared" si="247"/>
        <v>1</v>
      </c>
      <c r="AD605" s="72">
        <f t="shared" si="248"/>
        <v>1</v>
      </c>
      <c r="AE605" s="109" t="str">
        <f t="shared" si="249"/>
        <v>0-0</v>
      </c>
      <c r="AF605" s="109" t="str">
        <f t="shared" si="250"/>
        <v>Y</v>
      </c>
      <c r="AG605" s="109" t="str">
        <f t="shared" si="251"/>
        <v>B</v>
      </c>
      <c r="AM605" s="109">
        <f t="shared" si="252"/>
        <v>0</v>
      </c>
      <c r="AN605" s="109">
        <f t="shared" si="253"/>
        <v>0</v>
      </c>
      <c r="AO605" s="109" t="str">
        <f t="shared" si="254"/>
        <v/>
      </c>
      <c r="AQ605" s="109" t="str">
        <f t="shared" si="255"/>
        <v/>
      </c>
      <c r="BA605" s="229">
        <f>MOD(SUM(E591:E606),12)</f>
        <v>0</v>
      </c>
    </row>
    <row r="606" spans="1:53" ht="15.75" thickBot="1" x14ac:dyDescent="0.3">
      <c r="A606" s="88"/>
      <c r="B606" s="66" t="s">
        <v>293</v>
      </c>
      <c r="C606" s="67"/>
      <c r="D606" s="102"/>
      <c r="E606" s="32"/>
      <c r="F606" s="32"/>
      <c r="G606" s="68" t="s">
        <v>277</v>
      </c>
      <c r="H606" s="69">
        <f t="shared" si="256"/>
        <v>0</v>
      </c>
      <c r="I606" s="70">
        <f t="shared" si="257"/>
        <v>0</v>
      </c>
      <c r="J606" s="73" t="str">
        <f t="shared" si="258"/>
        <v>--</v>
      </c>
      <c r="K606" s="32"/>
      <c r="L606" s="233"/>
      <c r="M606" s="277"/>
      <c r="N606" s="277"/>
      <c r="O606" s="277"/>
      <c r="P606" s="277"/>
      <c r="Q606" s="277"/>
      <c r="R606" s="277"/>
      <c r="S606" s="277"/>
      <c r="T606" s="277"/>
      <c r="U606" s="278"/>
      <c r="V606" s="103"/>
      <c r="W606" s="84">
        <f t="shared" ref="W606:W614" si="263">Y606+1</f>
        <v>25</v>
      </c>
      <c r="X606" s="84"/>
      <c r="Y606" s="78">
        <f>SUM(E591:E606)</f>
        <v>24</v>
      </c>
      <c r="Z606" s="72" t="str">
        <f t="shared" si="261"/>
        <v/>
      </c>
      <c r="AA606" s="72" t="str">
        <f t="shared" si="262"/>
        <v/>
      </c>
      <c r="AB606" s="72"/>
      <c r="AC606" s="72">
        <f t="shared" si="247"/>
        <v>1</v>
      </c>
      <c r="AD606" s="72">
        <f t="shared" si="248"/>
        <v>1</v>
      </c>
      <c r="AE606" s="109" t="str">
        <f t="shared" si="249"/>
        <v>0-0</v>
      </c>
      <c r="AF606" s="109" t="str">
        <f t="shared" si="250"/>
        <v>Y</v>
      </c>
      <c r="AG606" s="109" t="str">
        <f t="shared" si="251"/>
        <v>B</v>
      </c>
      <c r="AM606" s="109">
        <f t="shared" si="252"/>
        <v>0</v>
      </c>
      <c r="AN606" s="109">
        <f t="shared" si="253"/>
        <v>0</v>
      </c>
      <c r="AO606" s="109" t="str">
        <f t="shared" si="254"/>
        <v/>
      </c>
      <c r="AQ606" s="109" t="str">
        <f t="shared" si="255"/>
        <v/>
      </c>
      <c r="BA606" s="229">
        <f>MOD(SUM(E591:E607),12)</f>
        <v>0</v>
      </c>
    </row>
    <row r="607" spans="1:53" ht="15.75" thickBot="1" x14ac:dyDescent="0.3">
      <c r="A607" s="88"/>
      <c r="B607" s="66" t="s">
        <v>294</v>
      </c>
      <c r="C607" s="67"/>
      <c r="D607" s="102"/>
      <c r="E607" s="32"/>
      <c r="F607" s="32"/>
      <c r="G607" s="68" t="s">
        <v>277</v>
      </c>
      <c r="H607" s="69">
        <f t="shared" si="256"/>
        <v>0</v>
      </c>
      <c r="I607" s="70">
        <f t="shared" si="257"/>
        <v>0</v>
      </c>
      <c r="J607" s="73" t="str">
        <f t="shared" si="258"/>
        <v>--</v>
      </c>
      <c r="K607" s="32"/>
      <c r="L607" s="233"/>
      <c r="M607" s="277"/>
      <c r="N607" s="277"/>
      <c r="O607" s="277"/>
      <c r="P607" s="277"/>
      <c r="Q607" s="277"/>
      <c r="R607" s="277"/>
      <c r="S607" s="277"/>
      <c r="T607" s="277"/>
      <c r="U607" s="278"/>
      <c r="V607" s="103"/>
      <c r="W607" s="84">
        <f t="shared" si="263"/>
        <v>25</v>
      </c>
      <c r="X607" s="84"/>
      <c r="Y607" s="78">
        <f>SUM(E591:E607)</f>
        <v>24</v>
      </c>
      <c r="Z607" s="72" t="str">
        <f t="shared" si="261"/>
        <v/>
      </c>
      <c r="AA607" s="72" t="str">
        <f t="shared" si="262"/>
        <v/>
      </c>
      <c r="AB607" s="72"/>
      <c r="AC607" s="72">
        <f t="shared" si="247"/>
        <v>1</v>
      </c>
      <c r="AD607" s="72">
        <f t="shared" si="248"/>
        <v>1</v>
      </c>
      <c r="AE607" s="109" t="str">
        <f t="shared" si="249"/>
        <v>0-0</v>
      </c>
      <c r="AF607" s="109" t="str">
        <f t="shared" si="250"/>
        <v>Y</v>
      </c>
      <c r="AG607" s="109" t="str">
        <f t="shared" si="251"/>
        <v>B</v>
      </c>
      <c r="AM607" s="109">
        <f t="shared" si="252"/>
        <v>0</v>
      </c>
      <c r="AN607" s="109">
        <f t="shared" si="253"/>
        <v>0</v>
      </c>
      <c r="AO607" s="109" t="str">
        <f t="shared" si="254"/>
        <v/>
      </c>
      <c r="AQ607" s="109" t="str">
        <f t="shared" si="255"/>
        <v/>
      </c>
      <c r="BA607" s="229">
        <f>MOD(SUM(E591:E608),12)</f>
        <v>0</v>
      </c>
    </row>
    <row r="608" spans="1:53" ht="15.75" thickBot="1" x14ac:dyDescent="0.3">
      <c r="A608" s="88"/>
      <c r="B608" s="66" t="s">
        <v>295</v>
      </c>
      <c r="C608" s="67"/>
      <c r="D608" s="102"/>
      <c r="E608" s="32"/>
      <c r="F608" s="32"/>
      <c r="G608" s="68" t="s">
        <v>277</v>
      </c>
      <c r="H608" s="69">
        <f t="shared" si="256"/>
        <v>0</v>
      </c>
      <c r="I608" s="70">
        <f t="shared" si="257"/>
        <v>0</v>
      </c>
      <c r="J608" s="73" t="str">
        <f t="shared" si="258"/>
        <v>--</v>
      </c>
      <c r="K608" s="32"/>
      <c r="L608" s="233"/>
      <c r="M608" s="277"/>
      <c r="N608" s="277"/>
      <c r="O608" s="277"/>
      <c r="P608" s="277"/>
      <c r="Q608" s="277"/>
      <c r="R608" s="277"/>
      <c r="S608" s="277"/>
      <c r="T608" s="277"/>
      <c r="U608" s="278"/>
      <c r="V608" s="103"/>
      <c r="W608" s="84">
        <f t="shared" si="263"/>
        <v>25</v>
      </c>
      <c r="X608" s="84"/>
      <c r="Y608" s="78">
        <f>SUM(E591:E608)</f>
        <v>24</v>
      </c>
      <c r="Z608" s="72" t="str">
        <f t="shared" si="261"/>
        <v/>
      </c>
      <c r="AA608" s="72" t="str">
        <f t="shared" si="262"/>
        <v/>
      </c>
      <c r="AB608" s="72"/>
      <c r="AC608" s="72">
        <f t="shared" si="247"/>
        <v>1</v>
      </c>
      <c r="AD608" s="72">
        <f t="shared" si="248"/>
        <v>1</v>
      </c>
      <c r="AE608" s="109" t="str">
        <f t="shared" si="249"/>
        <v>0-0</v>
      </c>
      <c r="AF608" s="109" t="str">
        <f t="shared" si="250"/>
        <v>Y</v>
      </c>
      <c r="AG608" s="109" t="str">
        <f t="shared" si="251"/>
        <v>B</v>
      </c>
      <c r="AM608" s="109">
        <f t="shared" si="252"/>
        <v>0</v>
      </c>
      <c r="AN608" s="109">
        <f t="shared" si="253"/>
        <v>0</v>
      </c>
      <c r="AO608" s="109" t="str">
        <f t="shared" si="254"/>
        <v/>
      </c>
      <c r="AQ608" s="109" t="str">
        <f t="shared" si="255"/>
        <v/>
      </c>
      <c r="BA608" s="229">
        <f>MOD(SUM(E591:E609),12)</f>
        <v>0</v>
      </c>
    </row>
    <row r="609" spans="1:53" ht="15.75" thickBot="1" x14ac:dyDescent="0.3">
      <c r="A609" s="88"/>
      <c r="B609" s="66" t="s">
        <v>296</v>
      </c>
      <c r="C609" s="67"/>
      <c r="D609" s="102"/>
      <c r="E609" s="32"/>
      <c r="F609" s="32"/>
      <c r="G609" s="68" t="s">
        <v>277</v>
      </c>
      <c r="H609" s="69">
        <f t="shared" si="256"/>
        <v>0</v>
      </c>
      <c r="I609" s="70">
        <f t="shared" si="257"/>
        <v>0</v>
      </c>
      <c r="J609" s="73" t="str">
        <f t="shared" si="258"/>
        <v>--</v>
      </c>
      <c r="K609" s="32"/>
      <c r="L609" s="233"/>
      <c r="M609" s="277"/>
      <c r="N609" s="277"/>
      <c r="O609" s="277"/>
      <c r="P609" s="277"/>
      <c r="Q609" s="277"/>
      <c r="R609" s="277"/>
      <c r="S609" s="277"/>
      <c r="T609" s="277"/>
      <c r="U609" s="278"/>
      <c r="V609" s="103"/>
      <c r="W609" s="84">
        <f t="shared" si="263"/>
        <v>25</v>
      </c>
      <c r="X609" s="84"/>
      <c r="Y609" s="78">
        <f>SUM(E591:E609)</f>
        <v>24</v>
      </c>
      <c r="Z609" s="72" t="str">
        <f t="shared" si="261"/>
        <v/>
      </c>
      <c r="AA609" s="72" t="str">
        <f t="shared" si="262"/>
        <v/>
      </c>
      <c r="AB609" s="72"/>
      <c r="AC609" s="72">
        <f t="shared" si="247"/>
        <v>1</v>
      </c>
      <c r="AD609" s="72">
        <f t="shared" si="248"/>
        <v>1</v>
      </c>
      <c r="AE609" s="109" t="str">
        <f t="shared" si="249"/>
        <v>0-0</v>
      </c>
      <c r="AF609" s="109" t="str">
        <f t="shared" si="250"/>
        <v>Y</v>
      </c>
      <c r="AG609" s="109" t="str">
        <f t="shared" si="251"/>
        <v>B</v>
      </c>
      <c r="AM609" s="109">
        <f t="shared" si="252"/>
        <v>0</v>
      </c>
      <c r="AN609" s="109">
        <f t="shared" si="253"/>
        <v>0</v>
      </c>
      <c r="AO609" s="109" t="str">
        <f t="shared" si="254"/>
        <v/>
      </c>
      <c r="AQ609" s="109" t="str">
        <f t="shared" si="255"/>
        <v/>
      </c>
      <c r="BA609" s="229">
        <f>MOD(SUM(E591:E610),12)</f>
        <v>0</v>
      </c>
    </row>
    <row r="610" spans="1:53" ht="15.75" thickBot="1" x14ac:dyDescent="0.3">
      <c r="A610" s="88"/>
      <c r="B610" s="66" t="s">
        <v>297</v>
      </c>
      <c r="C610" s="67"/>
      <c r="D610" s="102"/>
      <c r="E610" s="32"/>
      <c r="F610" s="32"/>
      <c r="G610" s="68" t="s">
        <v>277</v>
      </c>
      <c r="H610" s="69">
        <f t="shared" si="256"/>
        <v>0</v>
      </c>
      <c r="I610" s="70">
        <f t="shared" si="257"/>
        <v>0</v>
      </c>
      <c r="J610" s="73" t="str">
        <f t="shared" si="258"/>
        <v>--</v>
      </c>
      <c r="K610" s="32"/>
      <c r="L610" s="233"/>
      <c r="M610" s="277"/>
      <c r="N610" s="277"/>
      <c r="O610" s="277"/>
      <c r="P610" s="277"/>
      <c r="Q610" s="277"/>
      <c r="R610" s="277"/>
      <c r="S610" s="277"/>
      <c r="T610" s="277"/>
      <c r="U610" s="278"/>
      <c r="V610" s="103"/>
      <c r="W610" s="84">
        <f t="shared" si="263"/>
        <v>25</v>
      </c>
      <c r="X610" s="84"/>
      <c r="Y610" s="78">
        <f>SUM(E591:E610)</f>
        <v>24</v>
      </c>
      <c r="Z610" s="72" t="str">
        <f t="shared" si="261"/>
        <v/>
      </c>
      <c r="AA610" s="72" t="str">
        <f t="shared" si="262"/>
        <v/>
      </c>
      <c r="AB610" s="72"/>
      <c r="AC610" s="72">
        <f t="shared" si="247"/>
        <v>1</v>
      </c>
      <c r="AD610" s="72">
        <f t="shared" si="248"/>
        <v>1</v>
      </c>
      <c r="AE610" s="109" t="str">
        <f t="shared" si="249"/>
        <v>0-0</v>
      </c>
      <c r="AF610" s="109" t="str">
        <f t="shared" si="250"/>
        <v>Y</v>
      </c>
      <c r="AG610" s="109" t="str">
        <f t="shared" si="251"/>
        <v>B</v>
      </c>
      <c r="AM610" s="109">
        <f t="shared" si="252"/>
        <v>0</v>
      </c>
      <c r="AN610" s="109">
        <f t="shared" si="253"/>
        <v>0</v>
      </c>
      <c r="AO610" s="109" t="str">
        <f t="shared" si="254"/>
        <v/>
      </c>
      <c r="AQ610" s="109" t="str">
        <f t="shared" si="255"/>
        <v/>
      </c>
      <c r="BA610" s="229">
        <f>MOD(SUM(E591:E611),12)</f>
        <v>0</v>
      </c>
    </row>
    <row r="611" spans="1:53" ht="15.75" thickBot="1" x14ac:dyDescent="0.3">
      <c r="A611" s="88"/>
      <c r="B611" s="66" t="s">
        <v>298</v>
      </c>
      <c r="C611" s="67"/>
      <c r="D611" s="102"/>
      <c r="E611" s="32"/>
      <c r="F611" s="32"/>
      <c r="G611" s="68" t="s">
        <v>277</v>
      </c>
      <c r="H611" s="69">
        <f t="shared" si="256"/>
        <v>0</v>
      </c>
      <c r="I611" s="70">
        <f t="shared" si="257"/>
        <v>0</v>
      </c>
      <c r="J611" s="73" t="str">
        <f t="shared" si="258"/>
        <v>--</v>
      </c>
      <c r="K611" s="32"/>
      <c r="L611" s="233"/>
      <c r="M611" s="277"/>
      <c r="N611" s="277"/>
      <c r="O611" s="277"/>
      <c r="P611" s="277"/>
      <c r="Q611" s="277"/>
      <c r="R611" s="277"/>
      <c r="S611" s="277"/>
      <c r="T611" s="277"/>
      <c r="U611" s="278"/>
      <c r="V611" s="103"/>
      <c r="W611" s="84">
        <f t="shared" si="263"/>
        <v>25</v>
      </c>
      <c r="X611" s="84"/>
      <c r="Y611" s="78">
        <f>SUM(E591:E611)</f>
        <v>24</v>
      </c>
      <c r="Z611" s="72" t="str">
        <f t="shared" si="261"/>
        <v/>
      </c>
      <c r="AA611" s="72" t="str">
        <f t="shared" si="262"/>
        <v/>
      </c>
      <c r="AB611" s="72"/>
      <c r="AC611" s="72">
        <f t="shared" si="247"/>
        <v>1</v>
      </c>
      <c r="AD611" s="72">
        <f t="shared" si="248"/>
        <v>1</v>
      </c>
      <c r="AE611" s="109" t="str">
        <f t="shared" si="249"/>
        <v>0-0</v>
      </c>
      <c r="AF611" s="109" t="str">
        <f t="shared" si="250"/>
        <v>Y</v>
      </c>
      <c r="AG611" s="109" t="str">
        <f t="shared" si="251"/>
        <v>B</v>
      </c>
      <c r="AM611" s="109">
        <f t="shared" si="252"/>
        <v>0</v>
      </c>
      <c r="AN611" s="109">
        <f t="shared" si="253"/>
        <v>0</v>
      </c>
      <c r="AO611" s="109" t="str">
        <f t="shared" si="254"/>
        <v/>
      </c>
      <c r="AQ611" s="109" t="str">
        <f t="shared" si="255"/>
        <v/>
      </c>
      <c r="BA611" s="229">
        <f>MOD(SUM(E591:E612),12)</f>
        <v>0</v>
      </c>
    </row>
    <row r="612" spans="1:53" ht="15.75" thickBot="1" x14ac:dyDescent="0.3">
      <c r="A612" s="88"/>
      <c r="B612" s="66" t="s">
        <v>299</v>
      </c>
      <c r="C612" s="67"/>
      <c r="D612" s="102"/>
      <c r="E612" s="32"/>
      <c r="F612" s="32"/>
      <c r="G612" s="68" t="s">
        <v>277</v>
      </c>
      <c r="H612" s="69">
        <f t="shared" si="256"/>
        <v>0</v>
      </c>
      <c r="I612" s="70">
        <f t="shared" si="257"/>
        <v>0</v>
      </c>
      <c r="J612" s="73" t="str">
        <f t="shared" si="258"/>
        <v>--</v>
      </c>
      <c r="K612" s="32"/>
      <c r="L612" s="233"/>
      <c r="M612" s="277"/>
      <c r="N612" s="277"/>
      <c r="O612" s="277"/>
      <c r="P612" s="277"/>
      <c r="Q612" s="277"/>
      <c r="R612" s="277"/>
      <c r="S612" s="277"/>
      <c r="T612" s="277"/>
      <c r="U612" s="278"/>
      <c r="V612" s="103"/>
      <c r="W612" s="84">
        <f t="shared" si="263"/>
        <v>25</v>
      </c>
      <c r="X612" s="84"/>
      <c r="Y612" s="78">
        <f>SUM(E591:E612)</f>
        <v>24</v>
      </c>
      <c r="Z612" s="72" t="str">
        <f t="shared" si="261"/>
        <v/>
      </c>
      <c r="AA612" s="72" t="str">
        <f t="shared" si="262"/>
        <v/>
      </c>
      <c r="AB612" s="72"/>
      <c r="AC612" s="72">
        <f t="shared" si="247"/>
        <v>1</v>
      </c>
      <c r="AD612" s="72">
        <f t="shared" si="248"/>
        <v>1</v>
      </c>
      <c r="AE612" s="109" t="str">
        <f t="shared" si="249"/>
        <v>0-0</v>
      </c>
      <c r="AF612" s="109" t="str">
        <f t="shared" si="250"/>
        <v>Y</v>
      </c>
      <c r="AG612" s="109" t="str">
        <f t="shared" si="251"/>
        <v>B</v>
      </c>
      <c r="AM612" s="109">
        <f t="shared" si="252"/>
        <v>0</v>
      </c>
      <c r="AN612" s="109">
        <f t="shared" si="253"/>
        <v>0</v>
      </c>
      <c r="AO612" s="109" t="str">
        <f t="shared" si="254"/>
        <v/>
      </c>
      <c r="AQ612" s="109" t="str">
        <f t="shared" si="255"/>
        <v/>
      </c>
      <c r="BA612" s="229">
        <f>MOD(SUM(E591:E613),12)</f>
        <v>0</v>
      </c>
    </row>
    <row r="613" spans="1:53" ht="15.75" thickBot="1" x14ac:dyDescent="0.3">
      <c r="A613" s="88"/>
      <c r="B613" s="66" t="s">
        <v>300</v>
      </c>
      <c r="C613" s="67"/>
      <c r="D613" s="102"/>
      <c r="E613" s="32"/>
      <c r="F613" s="32"/>
      <c r="G613" s="68" t="s">
        <v>277</v>
      </c>
      <c r="H613" s="69">
        <f t="shared" si="256"/>
        <v>0</v>
      </c>
      <c r="I613" s="70">
        <f t="shared" si="257"/>
        <v>0</v>
      </c>
      <c r="J613" s="73" t="str">
        <f t="shared" si="258"/>
        <v>--</v>
      </c>
      <c r="K613" s="32"/>
      <c r="L613" s="233"/>
      <c r="M613" s="277"/>
      <c r="N613" s="277"/>
      <c r="O613" s="277"/>
      <c r="P613" s="277"/>
      <c r="Q613" s="277"/>
      <c r="R613" s="277"/>
      <c r="S613" s="277"/>
      <c r="T613" s="277"/>
      <c r="U613" s="278"/>
      <c r="V613" s="103"/>
      <c r="W613" s="84">
        <f t="shared" si="263"/>
        <v>25</v>
      </c>
      <c r="X613" s="84"/>
      <c r="Y613" s="78">
        <f>SUM(E591:E613)</f>
        <v>24</v>
      </c>
      <c r="Z613" s="72" t="str">
        <f t="shared" si="261"/>
        <v/>
      </c>
      <c r="AA613" s="72" t="str">
        <f t="shared" si="262"/>
        <v/>
      </c>
      <c r="AB613" s="72"/>
      <c r="AC613" s="72">
        <f t="shared" si="247"/>
        <v>1</v>
      </c>
      <c r="AD613" s="72">
        <f t="shared" si="248"/>
        <v>1</v>
      </c>
      <c r="AE613" s="109" t="str">
        <f t="shared" si="249"/>
        <v>0-0</v>
      </c>
      <c r="AF613" s="109" t="str">
        <f t="shared" si="250"/>
        <v>Y</v>
      </c>
      <c r="AG613" s="109" t="str">
        <f t="shared" si="251"/>
        <v>B</v>
      </c>
      <c r="AM613" s="109">
        <f t="shared" si="252"/>
        <v>0</v>
      </c>
      <c r="AN613" s="109">
        <f t="shared" si="253"/>
        <v>0</v>
      </c>
      <c r="AO613" s="109" t="str">
        <f t="shared" si="254"/>
        <v/>
      </c>
      <c r="AQ613" s="109" t="str">
        <f t="shared" si="255"/>
        <v/>
      </c>
      <c r="BA613" s="229">
        <f>MOD(SUM(E591:E614),12)</f>
        <v>0</v>
      </c>
    </row>
    <row r="614" spans="1:53" ht="15.75" thickBot="1" x14ac:dyDescent="0.3">
      <c r="A614" s="88"/>
      <c r="B614" s="66" t="s">
        <v>301</v>
      </c>
      <c r="C614" s="67"/>
      <c r="D614" s="102"/>
      <c r="E614" s="32"/>
      <c r="F614" s="32"/>
      <c r="G614" s="68" t="s">
        <v>277</v>
      </c>
      <c r="H614" s="69">
        <f t="shared" si="256"/>
        <v>0</v>
      </c>
      <c r="I614" s="70">
        <f t="shared" si="257"/>
        <v>0</v>
      </c>
      <c r="J614" s="73" t="str">
        <f t="shared" si="258"/>
        <v>--</v>
      </c>
      <c r="K614" s="32"/>
      <c r="L614" s="233"/>
      <c r="M614" s="277"/>
      <c r="N614" s="277"/>
      <c r="O614" s="277"/>
      <c r="P614" s="277"/>
      <c r="Q614" s="277"/>
      <c r="R614" s="277"/>
      <c r="S614" s="277"/>
      <c r="T614" s="277"/>
      <c r="U614" s="278"/>
      <c r="V614" s="103"/>
      <c r="W614" s="84">
        <f t="shared" si="263"/>
        <v>25</v>
      </c>
      <c r="X614" s="84"/>
      <c r="Y614" s="78">
        <f>SUM(E591:E614)</f>
        <v>24</v>
      </c>
      <c r="Z614" s="72" t="str">
        <f t="shared" si="261"/>
        <v/>
      </c>
      <c r="AA614" s="72" t="str">
        <f t="shared" si="262"/>
        <v/>
      </c>
      <c r="AB614" s="72"/>
      <c r="AC614" s="72">
        <f t="shared" si="247"/>
        <v>1</v>
      </c>
      <c r="AD614" s="72">
        <f t="shared" si="248"/>
        <v>1</v>
      </c>
      <c r="AE614" s="109" t="str">
        <f t="shared" si="249"/>
        <v>0-0</v>
      </c>
      <c r="AF614" s="109" t="str">
        <f t="shared" si="250"/>
        <v>Y</v>
      </c>
      <c r="AG614" s="109" t="str">
        <f t="shared" si="251"/>
        <v>B</v>
      </c>
      <c r="AM614" s="109">
        <f t="shared" si="252"/>
        <v>0</v>
      </c>
      <c r="AN614" s="109">
        <f t="shared" si="253"/>
        <v>0</v>
      </c>
      <c r="AO614" s="109" t="str">
        <f t="shared" si="254"/>
        <v/>
      </c>
      <c r="AQ614" s="109" t="str">
        <f t="shared" si="255"/>
        <v/>
      </c>
      <c r="BA614" s="229">
        <f>MOD(SUM(E591:E615),12)</f>
        <v>0</v>
      </c>
    </row>
    <row r="615" spans="1:53" ht="15.75" thickBot="1" x14ac:dyDescent="0.3">
      <c r="A615" s="88"/>
      <c r="B615" s="66" t="s">
        <v>302</v>
      </c>
      <c r="C615" s="67"/>
      <c r="D615" s="102"/>
      <c r="E615" s="32"/>
      <c r="F615" s="32"/>
      <c r="G615" s="68" t="s">
        <v>277</v>
      </c>
      <c r="H615" s="69">
        <f t="shared" si="256"/>
        <v>0</v>
      </c>
      <c r="I615" s="70">
        <f t="shared" si="257"/>
        <v>0</v>
      </c>
      <c r="J615" s="73" t="str">
        <f t="shared" si="258"/>
        <v>--</v>
      </c>
      <c r="K615" s="32"/>
      <c r="L615" s="234"/>
      <c r="M615" s="277"/>
      <c r="N615" s="277"/>
      <c r="O615" s="277"/>
      <c r="P615" s="277"/>
      <c r="Q615" s="277"/>
      <c r="R615" s="277"/>
      <c r="S615" s="277"/>
      <c r="T615" s="277"/>
      <c r="U615" s="278"/>
      <c r="V615" s="103"/>
      <c r="W615" s="72"/>
      <c r="X615" s="72"/>
      <c r="Y615" s="78">
        <f>SUM(E591:E615)</f>
        <v>24</v>
      </c>
      <c r="Z615" s="72" t="str">
        <f t="shared" si="261"/>
        <v/>
      </c>
      <c r="AA615" s="72" t="str">
        <f t="shared" si="262"/>
        <v/>
      </c>
      <c r="AB615" s="72"/>
      <c r="AC615" s="72">
        <f t="shared" si="247"/>
        <v>1</v>
      </c>
      <c r="AD615" s="72">
        <f t="shared" si="248"/>
        <v>1</v>
      </c>
      <c r="AE615" s="109" t="str">
        <f t="shared" si="249"/>
        <v>0-0</v>
      </c>
      <c r="AF615" s="109" t="str">
        <f t="shared" si="250"/>
        <v>Y</v>
      </c>
      <c r="AG615" s="109" t="str">
        <f t="shared" si="251"/>
        <v>B</v>
      </c>
      <c r="AM615" s="109">
        <f t="shared" si="252"/>
        <v>0</v>
      </c>
      <c r="AN615" s="109">
        <f t="shared" si="253"/>
        <v>0</v>
      </c>
      <c r="AO615" s="109" t="str">
        <f t="shared" si="254"/>
        <v/>
      </c>
      <c r="AQ615" s="109" t="str">
        <f t="shared" si="255"/>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62"/>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62"/>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12</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420</v>
      </c>
      <c r="J622" s="289" t="s">
        <v>231</v>
      </c>
      <c r="K622" s="290"/>
      <c r="L622" s="34">
        <f>I626</f>
        <v>565</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432</v>
      </c>
      <c r="F623" s="88"/>
      <c r="G623" s="291" t="s">
        <v>237</v>
      </c>
      <c r="H623" s="292"/>
      <c r="I623" s="35">
        <f>IF(E623=0,0,12-(MOD(I621,12)))</f>
        <v>12</v>
      </c>
      <c r="J623" s="289" t="s">
        <v>238</v>
      </c>
      <c r="K623" s="290"/>
      <c r="L623" s="39">
        <f>I627-I621</f>
        <v>564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192</v>
      </c>
      <c r="F624" s="88"/>
      <c r="G624" s="321" t="s">
        <v>242</v>
      </c>
      <c r="H624" s="43" t="s">
        <v>243</v>
      </c>
      <c r="I624" s="35">
        <f>IF(E624&lt;&gt;0,1,0)</f>
        <v>1</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565</v>
      </c>
      <c r="F625" s="88"/>
      <c r="G625" s="322"/>
      <c r="H625" s="47" t="s">
        <v>248</v>
      </c>
      <c r="I625" s="35">
        <f>IF(E624&lt;&gt;0,E624,0)</f>
        <v>192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36</v>
      </c>
      <c r="F626" s="88"/>
      <c r="G626" s="321" t="s">
        <v>251</v>
      </c>
      <c r="H626" s="51" t="s">
        <v>252</v>
      </c>
      <c r="I626" s="112">
        <f>E625</f>
        <v>565</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216</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Dead Count &gt;60: Consider Downsize</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228</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771</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64">IF(B632&lt;&gt;"FST",1,0)</f>
        <v>1</v>
      </c>
      <c r="AD632" s="72">
        <f t="shared" ref="AD632:AD656" si="265">IF(C632&lt;&gt;"FST",1,0)</f>
        <v>0</v>
      </c>
      <c r="AE632" s="109" t="str">
        <f t="shared" ref="AE632:AE656" si="266">CONCATENATE(H632,"-",I632)</f>
        <v>573-576</v>
      </c>
      <c r="AF632" s="109" t="str">
        <f t="shared" ref="AF632:AF656" si="267">IF(C632="Field SPL","N","Y")</f>
        <v>Y</v>
      </c>
      <c r="AG632" s="109" t="str">
        <f t="shared" ref="AG632:AG656" si="268">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9">VALUE(IF(C632="FST","0",IF(C632="REV T","1",IF(C632="DBL REV",".5","0"))))</f>
        <v>0</v>
      </c>
      <c r="AN632" s="109">
        <f t="shared" ref="AN632:AN656" si="270">VALUE(IF(C632="FST","0",IF(C632="REV T","0",IF(C632="DBL REV",".5","0"))))</f>
        <v>0</v>
      </c>
      <c r="AO632" s="109" t="str">
        <f t="shared" ref="AO632:AO656" si="271">IF(C632="TPL REV","Y","")</f>
        <v/>
      </c>
      <c r="AQ632" s="109" t="str">
        <f t="shared" ref="AQ632:AQ656" si="272">IF(C632="QD REV","Y","")</f>
        <v/>
      </c>
      <c r="BA632" s="229">
        <f>MOD(E632,12)</f>
        <v>4</v>
      </c>
    </row>
    <row r="633" spans="1:53" ht="15.75" thickBot="1" x14ac:dyDescent="0.3">
      <c r="A633" s="88"/>
      <c r="B633" s="66" t="s">
        <v>279</v>
      </c>
      <c r="C633" s="67" t="s">
        <v>484</v>
      </c>
      <c r="D633" s="102" t="s">
        <v>815</v>
      </c>
      <c r="E633" s="32">
        <v>4</v>
      </c>
      <c r="F633" s="32" t="s">
        <v>488</v>
      </c>
      <c r="G633" s="68" t="s">
        <v>277</v>
      </c>
      <c r="H633" s="69">
        <f t="shared" ref="H633:H656" si="273">IF(E633=0,0,I633-(E633-1))</f>
        <v>569</v>
      </c>
      <c r="I633" s="70">
        <f t="shared" ref="I633:I656" si="274">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64"/>
        <v>1</v>
      </c>
      <c r="AD633" s="72">
        <f t="shared" si="265"/>
        <v>0</v>
      </c>
      <c r="AE633" s="109" t="str">
        <f t="shared" si="266"/>
        <v>569-572</v>
      </c>
      <c r="AF633" s="109" t="str">
        <f t="shared" si="267"/>
        <v>Y</v>
      </c>
      <c r="AG633" s="109" t="str">
        <f t="shared" si="268"/>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9"/>
        <v>0</v>
      </c>
      <c r="AN633" s="109">
        <f t="shared" si="270"/>
        <v>0</v>
      </c>
      <c r="AO633" s="109" t="str">
        <f t="shared" si="271"/>
        <v/>
      </c>
      <c r="AQ633" s="109" t="str">
        <f t="shared" si="272"/>
        <v/>
      </c>
      <c r="BA633" s="229">
        <f>MOD(SUM(E632:E633),12)</f>
        <v>8</v>
      </c>
    </row>
    <row r="634" spans="1:53" ht="15.75" thickBot="1" x14ac:dyDescent="0.3">
      <c r="A634" s="88"/>
      <c r="B634" s="74" t="s">
        <v>280</v>
      </c>
      <c r="C634" s="67" t="s">
        <v>484</v>
      </c>
      <c r="D634" s="102" t="s">
        <v>772</v>
      </c>
      <c r="E634" s="32">
        <v>4</v>
      </c>
      <c r="F634" s="32" t="s">
        <v>488</v>
      </c>
      <c r="G634" s="75" t="s">
        <v>277</v>
      </c>
      <c r="H634" s="69">
        <f t="shared" si="273"/>
        <v>565</v>
      </c>
      <c r="I634" s="70">
        <f t="shared" si="274"/>
        <v>568</v>
      </c>
      <c r="J634" s="73" t="str">
        <f t="shared" ref="J634:J656" si="275">IF(C634="","--",IF(AND(C634&lt;&gt;"FST",C634&lt;&gt;"TCF",BA633&lt;&gt;0),BA633,"--"))</f>
        <v>--</v>
      </c>
      <c r="K634" s="32"/>
      <c r="L634" s="233"/>
      <c r="M634" s="288"/>
      <c r="N634" s="277"/>
      <c r="O634" s="277"/>
      <c r="P634" s="277"/>
      <c r="Q634" s="277"/>
      <c r="R634" s="277"/>
      <c r="S634" s="277"/>
      <c r="T634" s="277"/>
      <c r="U634" s="278"/>
      <c r="V634" s="103"/>
      <c r="W634" s="72"/>
      <c r="X634" s="72"/>
      <c r="Y634" s="72"/>
      <c r="Z634" s="45">
        <v>11</v>
      </c>
      <c r="AA634" s="46">
        <v>121</v>
      </c>
      <c r="AB634" s="46">
        <v>132</v>
      </c>
      <c r="AC634" s="72">
        <f t="shared" si="264"/>
        <v>1</v>
      </c>
      <c r="AD634" s="72">
        <f t="shared" si="265"/>
        <v>0</v>
      </c>
      <c r="AE634" s="109" t="str">
        <f t="shared" si="266"/>
        <v>565-568</v>
      </c>
      <c r="AF634" s="109" t="str">
        <f t="shared" si="267"/>
        <v>Y</v>
      </c>
      <c r="AG634" s="109" t="str">
        <f t="shared" si="268"/>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9"/>
        <v>0</v>
      </c>
      <c r="AN634" s="109">
        <f t="shared" si="270"/>
        <v>0</v>
      </c>
      <c r="AO634" s="109" t="str">
        <f t="shared" si="271"/>
        <v/>
      </c>
      <c r="AQ634" s="109" t="str">
        <f t="shared" si="272"/>
        <v/>
      </c>
      <c r="BA634" s="229">
        <f>MOD(SUM(E632:E635),12)</f>
        <v>0</v>
      </c>
    </row>
    <row r="635" spans="1:53" ht="15.75" thickBot="1" x14ac:dyDescent="0.3">
      <c r="A635" s="88"/>
      <c r="B635" s="66" t="s">
        <v>281</v>
      </c>
      <c r="C635" s="67" t="s">
        <v>502</v>
      </c>
      <c r="D635" s="102"/>
      <c r="E635" s="32"/>
      <c r="F635" s="32"/>
      <c r="G635" s="68" t="s">
        <v>277</v>
      </c>
      <c r="H635" s="69">
        <f t="shared" si="273"/>
        <v>0</v>
      </c>
      <c r="I635" s="70">
        <f t="shared" si="274"/>
        <v>0</v>
      </c>
      <c r="J635" s="73" t="str">
        <f t="shared" si="275"/>
        <v>--</v>
      </c>
      <c r="K635" s="32"/>
      <c r="L635" s="233"/>
      <c r="M635" s="288" t="s">
        <v>823</v>
      </c>
      <c r="N635" s="277"/>
      <c r="O635" s="277"/>
      <c r="P635" s="277"/>
      <c r="Q635" s="277"/>
      <c r="R635" s="277"/>
      <c r="S635" s="277"/>
      <c r="T635" s="277"/>
      <c r="U635" s="278"/>
      <c r="V635" s="103"/>
      <c r="W635" s="72"/>
      <c r="X635" s="72"/>
      <c r="Y635" s="72"/>
      <c r="Z635" s="45">
        <v>12</v>
      </c>
      <c r="AA635" s="76">
        <v>133</v>
      </c>
      <c r="AB635" s="76">
        <v>144</v>
      </c>
      <c r="AC635" s="72">
        <f t="shared" si="264"/>
        <v>1</v>
      </c>
      <c r="AD635" s="72">
        <f t="shared" si="265"/>
        <v>1</v>
      </c>
      <c r="AE635" s="109" t="str">
        <f t="shared" si="266"/>
        <v>0-0</v>
      </c>
      <c r="AF635" s="109" t="str">
        <f t="shared" si="267"/>
        <v>N</v>
      </c>
      <c r="AG635" s="109" t="str">
        <f t="shared" si="268"/>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9"/>
        <v>0</v>
      </c>
      <c r="AN635" s="109">
        <f t="shared" si="270"/>
        <v>0</v>
      </c>
      <c r="AO635" s="109" t="str">
        <f t="shared" si="271"/>
        <v/>
      </c>
      <c r="AQ635" s="109" t="str">
        <f t="shared" si="272"/>
        <v/>
      </c>
      <c r="BA635" s="229">
        <f>MOD(SUM(E632:E636),12)</f>
        <v>0</v>
      </c>
    </row>
    <row r="636" spans="1:53" ht="15.75" thickBot="1" x14ac:dyDescent="0.3">
      <c r="A636" s="88"/>
      <c r="B636" s="66" t="s">
        <v>282</v>
      </c>
      <c r="C636" s="67" t="s">
        <v>502</v>
      </c>
      <c r="D636" s="102"/>
      <c r="E636" s="32"/>
      <c r="F636" s="32"/>
      <c r="G636" s="68" t="s">
        <v>277</v>
      </c>
      <c r="H636" s="69">
        <f t="shared" si="273"/>
        <v>0</v>
      </c>
      <c r="I636" s="70">
        <f t="shared" si="274"/>
        <v>0</v>
      </c>
      <c r="J636" s="73" t="str">
        <f t="shared" si="275"/>
        <v>--</v>
      </c>
      <c r="K636" s="32"/>
      <c r="L636" s="233"/>
      <c r="M636" s="288" t="s">
        <v>824</v>
      </c>
      <c r="N636" s="277"/>
      <c r="O636" s="277"/>
      <c r="P636" s="277"/>
      <c r="Q636" s="277"/>
      <c r="R636" s="277"/>
      <c r="S636" s="277"/>
      <c r="T636" s="277"/>
      <c r="U636" s="278"/>
      <c r="V636" s="103"/>
      <c r="W636" s="72"/>
      <c r="X636" s="72"/>
      <c r="Y636" s="72"/>
      <c r="Z636" s="45">
        <v>13</v>
      </c>
      <c r="AA636" s="77">
        <f t="shared" ref="AA636:AA641" si="276">AB635+1</f>
        <v>145</v>
      </c>
      <c r="AB636" s="77">
        <f t="shared" ref="AB636:AB641" si="277">AB635+12</f>
        <v>156</v>
      </c>
      <c r="AC636" s="72">
        <f t="shared" si="264"/>
        <v>1</v>
      </c>
      <c r="AD636" s="72">
        <f t="shared" si="265"/>
        <v>1</v>
      </c>
      <c r="AE636" s="109" t="str">
        <f t="shared" si="266"/>
        <v>0-0</v>
      </c>
      <c r="AF636" s="109" t="str">
        <f t="shared" si="267"/>
        <v>N</v>
      </c>
      <c r="AG636" s="109" t="str">
        <f t="shared" si="268"/>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9"/>
        <v>0</v>
      </c>
      <c r="AN636" s="109">
        <f t="shared" si="270"/>
        <v>0</v>
      </c>
      <c r="AO636" s="109" t="str">
        <f t="shared" si="271"/>
        <v/>
      </c>
      <c r="AQ636" s="109" t="str">
        <f t="shared" si="272"/>
        <v/>
      </c>
      <c r="BA636" s="229">
        <f>MOD(SUM(E632:E637),12)</f>
        <v>0</v>
      </c>
    </row>
    <row r="637" spans="1:53" ht="15.75" thickBot="1" x14ac:dyDescent="0.3">
      <c r="A637" s="88"/>
      <c r="B637" s="66" t="s">
        <v>283</v>
      </c>
      <c r="C637" s="67"/>
      <c r="D637" s="102"/>
      <c r="E637" s="32"/>
      <c r="F637" s="32"/>
      <c r="G637" s="68" t="s">
        <v>277</v>
      </c>
      <c r="H637" s="69">
        <f t="shared" si="273"/>
        <v>0</v>
      </c>
      <c r="I637" s="70">
        <f t="shared" si="274"/>
        <v>0</v>
      </c>
      <c r="J637" s="73" t="str">
        <f t="shared" si="275"/>
        <v>--</v>
      </c>
      <c r="K637" s="32"/>
      <c r="L637" s="233"/>
      <c r="M637" s="288"/>
      <c r="N637" s="277"/>
      <c r="O637" s="277"/>
      <c r="P637" s="277"/>
      <c r="Q637" s="277"/>
      <c r="R637" s="277"/>
      <c r="S637" s="277"/>
      <c r="T637" s="277"/>
      <c r="U637" s="278"/>
      <c r="V637" s="103"/>
      <c r="W637" s="72"/>
      <c r="X637" s="72"/>
      <c r="Y637" s="72"/>
      <c r="Z637" s="45">
        <v>14</v>
      </c>
      <c r="AA637" s="77">
        <f t="shared" si="276"/>
        <v>157</v>
      </c>
      <c r="AB637" s="77">
        <f t="shared" si="277"/>
        <v>168</v>
      </c>
      <c r="AC637" s="72">
        <f t="shared" si="264"/>
        <v>1</v>
      </c>
      <c r="AD637" s="72">
        <f t="shared" si="265"/>
        <v>1</v>
      </c>
      <c r="AE637" s="109" t="str">
        <f t="shared" si="266"/>
        <v>0-0</v>
      </c>
      <c r="AF637" s="109" t="str">
        <f t="shared" si="267"/>
        <v>Y</v>
      </c>
      <c r="AG637" s="109" t="str">
        <f t="shared" si="268"/>
        <v>B</v>
      </c>
      <c r="AM637" s="109">
        <f t="shared" si="269"/>
        <v>0</v>
      </c>
      <c r="AN637" s="109">
        <f t="shared" si="270"/>
        <v>0</v>
      </c>
      <c r="AO637" s="109" t="str">
        <f t="shared" si="271"/>
        <v/>
      </c>
      <c r="AQ637" s="109" t="str">
        <f t="shared" si="272"/>
        <v/>
      </c>
      <c r="BA637" s="229">
        <f>MOD(SUM(E632:E638),12)</f>
        <v>0</v>
      </c>
    </row>
    <row r="638" spans="1:53" ht="15.75" thickBot="1" x14ac:dyDescent="0.3">
      <c r="A638" s="88"/>
      <c r="B638" s="66" t="s">
        <v>284</v>
      </c>
      <c r="C638" s="67"/>
      <c r="D638" s="102"/>
      <c r="E638" s="32"/>
      <c r="F638" s="32"/>
      <c r="G638" s="68" t="s">
        <v>277</v>
      </c>
      <c r="H638" s="69">
        <f t="shared" si="273"/>
        <v>0</v>
      </c>
      <c r="I638" s="70">
        <f t="shared" si="274"/>
        <v>0</v>
      </c>
      <c r="J638" s="73" t="str">
        <f t="shared" si="275"/>
        <v>--</v>
      </c>
      <c r="K638" s="32"/>
      <c r="L638" s="233"/>
      <c r="M638" s="277"/>
      <c r="N638" s="277"/>
      <c r="O638" s="277"/>
      <c r="P638" s="277"/>
      <c r="Q638" s="277"/>
      <c r="R638" s="277"/>
      <c r="S638" s="277"/>
      <c r="T638" s="277"/>
      <c r="U638" s="278"/>
      <c r="V638" s="103"/>
      <c r="W638" s="72"/>
      <c r="X638" s="72"/>
      <c r="Y638" s="72"/>
      <c r="Z638" s="45">
        <v>15</v>
      </c>
      <c r="AA638" s="77">
        <f t="shared" si="276"/>
        <v>169</v>
      </c>
      <c r="AB638" s="77">
        <f t="shared" si="277"/>
        <v>180</v>
      </c>
      <c r="AC638" s="72">
        <f t="shared" si="264"/>
        <v>1</v>
      </c>
      <c r="AD638" s="72">
        <f t="shared" si="265"/>
        <v>1</v>
      </c>
      <c r="AE638" s="109" t="str">
        <f t="shared" si="266"/>
        <v>0-0</v>
      </c>
      <c r="AF638" s="109" t="str">
        <f t="shared" si="267"/>
        <v>Y</v>
      </c>
      <c r="AG638" s="109" t="str">
        <f t="shared" si="268"/>
        <v>B</v>
      </c>
      <c r="AM638" s="109">
        <f t="shared" si="269"/>
        <v>0</v>
      </c>
      <c r="AN638" s="109">
        <f t="shared" si="270"/>
        <v>0</v>
      </c>
      <c r="AO638" s="109" t="str">
        <f t="shared" si="271"/>
        <v/>
      </c>
      <c r="AQ638" s="109" t="str">
        <f t="shared" si="272"/>
        <v/>
      </c>
      <c r="BA638" s="229">
        <f>MOD(SUM(E632:E639),12)</f>
        <v>0</v>
      </c>
    </row>
    <row r="639" spans="1:53" ht="15.75" thickBot="1" x14ac:dyDescent="0.3">
      <c r="A639" s="88"/>
      <c r="B639" s="66" t="s">
        <v>285</v>
      </c>
      <c r="C639" s="67"/>
      <c r="D639" s="102"/>
      <c r="E639" s="32"/>
      <c r="F639" s="32"/>
      <c r="G639" s="68" t="s">
        <v>277</v>
      </c>
      <c r="H639" s="69">
        <f t="shared" si="273"/>
        <v>0</v>
      </c>
      <c r="I639" s="70">
        <f t="shared" si="274"/>
        <v>0</v>
      </c>
      <c r="J639" s="73" t="str">
        <f t="shared" si="275"/>
        <v>--</v>
      </c>
      <c r="K639" s="32"/>
      <c r="L639" s="233"/>
      <c r="M639" s="277"/>
      <c r="N639" s="277"/>
      <c r="O639" s="277"/>
      <c r="P639" s="277"/>
      <c r="Q639" s="277"/>
      <c r="R639" s="277"/>
      <c r="S639" s="277"/>
      <c r="T639" s="277"/>
      <c r="U639" s="278"/>
      <c r="V639" s="103"/>
      <c r="W639" s="72"/>
      <c r="X639" s="72"/>
      <c r="Y639" s="72"/>
      <c r="Z639" s="45">
        <f>Z638+1</f>
        <v>16</v>
      </c>
      <c r="AA639" s="77">
        <f t="shared" si="276"/>
        <v>181</v>
      </c>
      <c r="AB639" s="77">
        <f t="shared" si="277"/>
        <v>192</v>
      </c>
      <c r="AC639" s="72">
        <f t="shared" si="264"/>
        <v>1</v>
      </c>
      <c r="AD639" s="72">
        <f t="shared" si="265"/>
        <v>1</v>
      </c>
      <c r="AE639" s="109" t="str">
        <f t="shared" si="266"/>
        <v>0-0</v>
      </c>
      <c r="AF639" s="109" t="str">
        <f t="shared" si="267"/>
        <v>Y</v>
      </c>
      <c r="AG639" s="109" t="str">
        <f t="shared" si="268"/>
        <v>B</v>
      </c>
      <c r="AM639" s="109">
        <f t="shared" si="269"/>
        <v>0</v>
      </c>
      <c r="AN639" s="109">
        <f t="shared" si="270"/>
        <v>0</v>
      </c>
      <c r="AO639" s="109" t="str">
        <f t="shared" si="271"/>
        <v/>
      </c>
      <c r="AQ639" s="109" t="str">
        <f t="shared" si="272"/>
        <v/>
      </c>
      <c r="BA639" s="229">
        <f>MOD(SUM(E632:E640),12)</f>
        <v>0</v>
      </c>
    </row>
    <row r="640" spans="1:53" ht="15.75" thickBot="1" x14ac:dyDescent="0.3">
      <c r="A640" s="88"/>
      <c r="B640" s="66" t="s">
        <v>286</v>
      </c>
      <c r="C640" s="67"/>
      <c r="D640" s="102"/>
      <c r="E640" s="32"/>
      <c r="F640" s="32"/>
      <c r="G640" s="68" t="s">
        <v>277</v>
      </c>
      <c r="H640" s="69">
        <f t="shared" si="273"/>
        <v>0</v>
      </c>
      <c r="I640" s="70">
        <f t="shared" si="274"/>
        <v>0</v>
      </c>
      <c r="J640" s="73" t="str">
        <f t="shared" si="275"/>
        <v>--</v>
      </c>
      <c r="K640" s="32"/>
      <c r="L640" s="233"/>
      <c r="M640" s="277"/>
      <c r="N640" s="277"/>
      <c r="O640" s="277"/>
      <c r="P640" s="277"/>
      <c r="Q640" s="277"/>
      <c r="R640" s="277"/>
      <c r="S640" s="277"/>
      <c r="T640" s="277"/>
      <c r="U640" s="278"/>
      <c r="V640" s="103"/>
      <c r="W640" s="72"/>
      <c r="X640" s="72"/>
      <c r="Y640" s="72"/>
      <c r="Z640" s="45">
        <f>Z639+1</f>
        <v>17</v>
      </c>
      <c r="AA640" s="77">
        <f t="shared" si="276"/>
        <v>193</v>
      </c>
      <c r="AB640" s="77">
        <f t="shared" si="277"/>
        <v>204</v>
      </c>
      <c r="AC640" s="72">
        <f t="shared" si="264"/>
        <v>1</v>
      </c>
      <c r="AD640" s="72">
        <f t="shared" si="265"/>
        <v>1</v>
      </c>
      <c r="AE640" s="109" t="str">
        <f t="shared" si="266"/>
        <v>0-0</v>
      </c>
      <c r="AF640" s="109" t="str">
        <f t="shared" si="267"/>
        <v>Y</v>
      </c>
      <c r="AG640" s="109" t="str">
        <f t="shared" si="268"/>
        <v>B</v>
      </c>
      <c r="AM640" s="109">
        <f t="shared" si="269"/>
        <v>0</v>
      </c>
      <c r="AN640" s="109">
        <f t="shared" si="270"/>
        <v>0</v>
      </c>
      <c r="AO640" s="109" t="str">
        <f t="shared" si="271"/>
        <v/>
      </c>
      <c r="AQ640" s="109" t="str">
        <f t="shared" si="272"/>
        <v/>
      </c>
      <c r="BA640" s="229">
        <f>MOD(SUM(E632:E641),12)</f>
        <v>0</v>
      </c>
    </row>
    <row r="641" spans="1:53" ht="15.75" thickBot="1" x14ac:dyDescent="0.3">
      <c r="A641" s="88"/>
      <c r="B641" s="66" t="s">
        <v>287</v>
      </c>
      <c r="C641" s="67"/>
      <c r="D641" s="102"/>
      <c r="E641" s="32"/>
      <c r="F641" s="32"/>
      <c r="G641" s="68" t="s">
        <v>277</v>
      </c>
      <c r="H641" s="69">
        <f t="shared" si="273"/>
        <v>0</v>
      </c>
      <c r="I641" s="70">
        <f t="shared" si="274"/>
        <v>0</v>
      </c>
      <c r="J641" s="73" t="str">
        <f t="shared" si="275"/>
        <v>--</v>
      </c>
      <c r="K641" s="32"/>
      <c r="L641" s="233"/>
      <c r="M641" s="277"/>
      <c r="N641" s="277"/>
      <c r="O641" s="277"/>
      <c r="P641" s="277"/>
      <c r="Q641" s="277"/>
      <c r="R641" s="277"/>
      <c r="S641" s="277"/>
      <c r="T641" s="277"/>
      <c r="U641" s="278"/>
      <c r="V641" s="103"/>
      <c r="W641" s="72"/>
      <c r="X641" s="72"/>
      <c r="Y641" s="72"/>
      <c r="Z641" s="45">
        <f>Z640+1</f>
        <v>18</v>
      </c>
      <c r="AA641" s="77">
        <f t="shared" si="276"/>
        <v>205</v>
      </c>
      <c r="AB641" s="77">
        <f t="shared" si="277"/>
        <v>216</v>
      </c>
      <c r="AC641" s="72">
        <f t="shared" si="264"/>
        <v>1</v>
      </c>
      <c r="AD641" s="72">
        <f t="shared" si="265"/>
        <v>1</v>
      </c>
      <c r="AE641" s="109" t="str">
        <f t="shared" si="266"/>
        <v>0-0</v>
      </c>
      <c r="AF641" s="109" t="str">
        <f t="shared" si="267"/>
        <v>Y</v>
      </c>
      <c r="AG641" s="109" t="str">
        <f t="shared" si="268"/>
        <v>B</v>
      </c>
      <c r="AM641" s="109">
        <f t="shared" si="269"/>
        <v>0</v>
      </c>
      <c r="AN641" s="109">
        <f t="shared" si="270"/>
        <v>0</v>
      </c>
      <c r="AO641" s="109" t="str">
        <f t="shared" si="271"/>
        <v/>
      </c>
      <c r="AQ641" s="109" t="str">
        <f t="shared" si="272"/>
        <v/>
      </c>
      <c r="BA641" s="229">
        <f>MOD(SUM(E632:E642),12)</f>
        <v>0</v>
      </c>
    </row>
    <row r="642" spans="1:53" ht="15.75" thickBot="1" x14ac:dyDescent="0.3">
      <c r="A642" s="88"/>
      <c r="B642" s="66" t="s">
        <v>288</v>
      </c>
      <c r="C642" s="67"/>
      <c r="D642" s="102"/>
      <c r="E642" s="32"/>
      <c r="F642" s="32"/>
      <c r="G642" s="68" t="s">
        <v>277</v>
      </c>
      <c r="H642" s="69">
        <f t="shared" si="273"/>
        <v>0</v>
      </c>
      <c r="I642" s="70">
        <f t="shared" si="274"/>
        <v>0</v>
      </c>
      <c r="J642" s="73" t="str">
        <f t="shared" si="275"/>
        <v>--</v>
      </c>
      <c r="K642" s="32"/>
      <c r="L642" s="233"/>
      <c r="M642" s="277"/>
      <c r="N642" s="277"/>
      <c r="O642" s="277"/>
      <c r="P642" s="277"/>
      <c r="Q642" s="277"/>
      <c r="R642" s="277"/>
      <c r="S642" s="277"/>
      <c r="T642" s="277"/>
      <c r="U642" s="278"/>
      <c r="V642" s="103"/>
      <c r="W642" s="84"/>
      <c r="X642" s="84"/>
      <c r="Y642" s="72"/>
      <c r="Z642" s="72"/>
      <c r="AA642" s="72"/>
      <c r="AB642" s="72"/>
      <c r="AC642" s="72">
        <f t="shared" si="264"/>
        <v>1</v>
      </c>
      <c r="AD642" s="72">
        <f t="shared" si="265"/>
        <v>1</v>
      </c>
      <c r="AE642" s="109" t="str">
        <f t="shared" si="266"/>
        <v>0-0</v>
      </c>
      <c r="AF642" s="109" t="str">
        <f t="shared" si="267"/>
        <v>Y</v>
      </c>
      <c r="AG642" s="109" t="str">
        <f t="shared" si="268"/>
        <v>B</v>
      </c>
      <c r="AM642" s="109">
        <f t="shared" si="269"/>
        <v>0</v>
      </c>
      <c r="AN642" s="109">
        <f t="shared" si="270"/>
        <v>0</v>
      </c>
      <c r="AO642" s="109" t="str">
        <f t="shared" si="271"/>
        <v/>
      </c>
      <c r="AQ642" s="109" t="str">
        <f t="shared" si="272"/>
        <v/>
      </c>
      <c r="BA642" s="229">
        <f>MOD(SUM(E632:E643),12)</f>
        <v>0</v>
      </c>
    </row>
    <row r="643" spans="1:53" ht="15.75" thickBot="1" x14ac:dyDescent="0.3">
      <c r="A643" s="88"/>
      <c r="B643" s="66" t="s">
        <v>289</v>
      </c>
      <c r="C643" s="67"/>
      <c r="D643" s="102"/>
      <c r="E643" s="32"/>
      <c r="F643" s="32"/>
      <c r="G643" s="68" t="s">
        <v>277</v>
      </c>
      <c r="H643" s="69">
        <f t="shared" si="273"/>
        <v>0</v>
      </c>
      <c r="I643" s="70">
        <f t="shared" si="274"/>
        <v>0</v>
      </c>
      <c r="J643" s="73" t="str">
        <f t="shared" si="275"/>
        <v>--</v>
      </c>
      <c r="K643" s="32"/>
      <c r="L643" s="233"/>
      <c r="M643" s="277"/>
      <c r="N643" s="277"/>
      <c r="O643" s="277"/>
      <c r="P643" s="277"/>
      <c r="Q643" s="277"/>
      <c r="R643" s="277"/>
      <c r="S643" s="277"/>
      <c r="T643" s="277"/>
      <c r="U643" s="278"/>
      <c r="V643" s="103"/>
      <c r="W643" s="84">
        <f>Y643+1</f>
        <v>13</v>
      </c>
      <c r="X643" s="84"/>
      <c r="Y643" s="78">
        <f>SUM(E632:E643)</f>
        <v>12</v>
      </c>
      <c r="Z643" s="72"/>
      <c r="AA643" s="72"/>
      <c r="AB643" s="72"/>
      <c r="AC643" s="72">
        <f t="shared" si="264"/>
        <v>1</v>
      </c>
      <c r="AD643" s="72">
        <f t="shared" si="265"/>
        <v>1</v>
      </c>
      <c r="AE643" s="109" t="str">
        <f t="shared" si="266"/>
        <v>0-0</v>
      </c>
      <c r="AF643" s="109" t="str">
        <f t="shared" si="267"/>
        <v>Y</v>
      </c>
      <c r="AG643" s="109" t="str">
        <f t="shared" si="268"/>
        <v>B</v>
      </c>
      <c r="AM643" s="109">
        <f t="shared" si="269"/>
        <v>0</v>
      </c>
      <c r="AN643" s="109">
        <f t="shared" si="270"/>
        <v>0</v>
      </c>
      <c r="AO643" s="109" t="str">
        <f t="shared" si="271"/>
        <v/>
      </c>
      <c r="AQ643" s="109" t="str">
        <f t="shared" si="272"/>
        <v/>
      </c>
      <c r="BA643" s="229">
        <f>MOD(SUM(E632:E644),12)</f>
        <v>0</v>
      </c>
    </row>
    <row r="644" spans="1:53" ht="15.75" thickBot="1" x14ac:dyDescent="0.3">
      <c r="A644" s="88"/>
      <c r="B644" s="66" t="s">
        <v>290</v>
      </c>
      <c r="C644" s="67"/>
      <c r="D644" s="102"/>
      <c r="E644" s="32"/>
      <c r="F644" s="32"/>
      <c r="G644" s="68" t="s">
        <v>277</v>
      </c>
      <c r="H644" s="69">
        <f t="shared" si="273"/>
        <v>0</v>
      </c>
      <c r="I644" s="70">
        <f t="shared" si="274"/>
        <v>0</v>
      </c>
      <c r="J644" s="73" t="str">
        <f t="shared" si="275"/>
        <v>--</v>
      </c>
      <c r="K644" s="32"/>
      <c r="L644" s="233"/>
      <c r="M644" s="277"/>
      <c r="N644" s="277"/>
      <c r="O644" s="277"/>
      <c r="P644" s="277"/>
      <c r="Q644" s="277"/>
      <c r="R644" s="277"/>
      <c r="S644" s="277"/>
      <c r="T644" s="277"/>
      <c r="U644" s="278"/>
      <c r="V644" s="103"/>
      <c r="W644" s="84">
        <f>Y644+1</f>
        <v>13</v>
      </c>
      <c r="X644" s="84"/>
      <c r="Y644" s="78">
        <f>SUM(E632:E644)</f>
        <v>12</v>
      </c>
      <c r="Z644" s="72" t="str">
        <f t="shared" ref="Z644:Z656" si="278">IF(OR(AND(E$8=216,C643="DBL REV",C644="DBL REV",Y643&lt;=144,Y644&gt;144),AND(E$8=216,C643="TPL REV",C644="TPL REV",Y643&lt;=144,Y644&gt;144),AND(E$8=216,C643="QD REV",C644="QD REV",Y643&lt;=144,Y644&gt;144)),"ERROR","")</f>
        <v/>
      </c>
      <c r="AA644" s="72"/>
      <c r="AB644" s="72"/>
      <c r="AC644" s="72">
        <f t="shared" si="264"/>
        <v>1</v>
      </c>
      <c r="AD644" s="72">
        <f t="shared" si="265"/>
        <v>1</v>
      </c>
      <c r="AE644" s="109" t="str">
        <f t="shared" si="266"/>
        <v>0-0</v>
      </c>
      <c r="AF644" s="109" t="str">
        <f t="shared" si="267"/>
        <v>Y</v>
      </c>
      <c r="AG644" s="109" t="str">
        <f t="shared" si="268"/>
        <v>B</v>
      </c>
      <c r="AM644" s="109">
        <f t="shared" si="269"/>
        <v>0</v>
      </c>
      <c r="AN644" s="109">
        <f t="shared" si="270"/>
        <v>0</v>
      </c>
      <c r="AO644" s="109" t="str">
        <f t="shared" si="271"/>
        <v/>
      </c>
      <c r="AQ644" s="109" t="str">
        <f t="shared" si="272"/>
        <v/>
      </c>
      <c r="BA644" s="229">
        <f>MOD(SUM(E632:E645),12)</f>
        <v>0</v>
      </c>
    </row>
    <row r="645" spans="1:53" ht="15.75" thickBot="1" x14ac:dyDescent="0.3">
      <c r="A645" s="88"/>
      <c r="B645" s="66" t="s">
        <v>291</v>
      </c>
      <c r="C645" s="67"/>
      <c r="D645" s="102"/>
      <c r="E645" s="32"/>
      <c r="F645" s="32"/>
      <c r="G645" s="68" t="s">
        <v>277</v>
      </c>
      <c r="H645" s="69">
        <f t="shared" si="273"/>
        <v>0</v>
      </c>
      <c r="I645" s="70">
        <f t="shared" si="274"/>
        <v>0</v>
      </c>
      <c r="J645" s="73" t="str">
        <f t="shared" si="275"/>
        <v>--</v>
      </c>
      <c r="K645" s="32"/>
      <c r="L645" s="233"/>
      <c r="M645" s="277"/>
      <c r="N645" s="277"/>
      <c r="O645" s="277"/>
      <c r="P645" s="277"/>
      <c r="Q645" s="277"/>
      <c r="R645" s="277"/>
      <c r="S645" s="277"/>
      <c r="T645" s="277"/>
      <c r="U645" s="278"/>
      <c r="V645" s="103"/>
      <c r="W645" s="84">
        <f>Y645+1</f>
        <v>13</v>
      </c>
      <c r="X645" s="84"/>
      <c r="Y645" s="78">
        <f>SUM(E632:E645)</f>
        <v>12</v>
      </c>
      <c r="Z645" s="72" t="str">
        <f t="shared" si="278"/>
        <v/>
      </c>
      <c r="AA645" s="72"/>
      <c r="AB645" s="72"/>
      <c r="AC645" s="72">
        <f t="shared" si="264"/>
        <v>1</v>
      </c>
      <c r="AD645" s="72">
        <f t="shared" si="265"/>
        <v>1</v>
      </c>
      <c r="AE645" s="109" t="str">
        <f t="shared" si="266"/>
        <v>0-0</v>
      </c>
      <c r="AF645" s="109" t="str">
        <f t="shared" si="267"/>
        <v>Y</v>
      </c>
      <c r="AG645" s="109" t="str">
        <f t="shared" si="268"/>
        <v>B</v>
      </c>
      <c r="AM645" s="109">
        <f t="shared" si="269"/>
        <v>0</v>
      </c>
      <c r="AN645" s="109">
        <f t="shared" si="270"/>
        <v>0</v>
      </c>
      <c r="AO645" s="109" t="str">
        <f t="shared" si="271"/>
        <v/>
      </c>
      <c r="AQ645" s="109" t="str">
        <f t="shared" si="272"/>
        <v/>
      </c>
      <c r="BA645" s="229">
        <f>MOD(SUM(E632:E646),12)</f>
        <v>0</v>
      </c>
    </row>
    <row r="646" spans="1:53" ht="15.75" thickBot="1" x14ac:dyDescent="0.3">
      <c r="A646" s="88"/>
      <c r="B646" s="66" t="s">
        <v>292</v>
      </c>
      <c r="C646" s="67"/>
      <c r="D646" s="102"/>
      <c r="E646" s="32"/>
      <c r="F646" s="32"/>
      <c r="G646" s="68" t="s">
        <v>277</v>
      </c>
      <c r="H646" s="69">
        <f t="shared" si="273"/>
        <v>0</v>
      </c>
      <c r="I646" s="70">
        <f t="shared" si="274"/>
        <v>0</v>
      </c>
      <c r="J646" s="73" t="str">
        <f t="shared" si="275"/>
        <v>--</v>
      </c>
      <c r="K646" s="32"/>
      <c r="L646" s="233"/>
      <c r="M646" s="277"/>
      <c r="N646" s="277"/>
      <c r="O646" s="277"/>
      <c r="P646" s="277"/>
      <c r="Q646" s="277"/>
      <c r="R646" s="277"/>
      <c r="S646" s="277"/>
      <c r="T646" s="277"/>
      <c r="U646" s="278"/>
      <c r="V646" s="103"/>
      <c r="W646" s="84">
        <f>Y646+1</f>
        <v>13</v>
      </c>
      <c r="X646" s="84"/>
      <c r="Y646" s="78">
        <f>SUM(E632:E646)</f>
        <v>12</v>
      </c>
      <c r="Z646" s="72" t="str">
        <f t="shared" si="278"/>
        <v/>
      </c>
      <c r="AA646" s="72" t="str">
        <f t="shared" ref="AA646:AA658" si="279">IF(AND(C644&lt;&gt;"Field SPL",W643&lt;=144,Y644&gt;144),"ERROR","")</f>
        <v/>
      </c>
      <c r="AB646" s="72"/>
      <c r="AC646" s="72">
        <f t="shared" si="264"/>
        <v>1</v>
      </c>
      <c r="AD646" s="72">
        <f t="shared" si="265"/>
        <v>1</v>
      </c>
      <c r="AE646" s="109" t="str">
        <f t="shared" si="266"/>
        <v>0-0</v>
      </c>
      <c r="AF646" s="109" t="str">
        <f t="shared" si="267"/>
        <v>Y</v>
      </c>
      <c r="AG646" s="109" t="str">
        <f t="shared" si="268"/>
        <v>B</v>
      </c>
      <c r="AM646" s="109">
        <f t="shared" si="269"/>
        <v>0</v>
      </c>
      <c r="AN646" s="109">
        <f t="shared" si="270"/>
        <v>0</v>
      </c>
      <c r="AO646" s="109" t="str">
        <f t="shared" si="271"/>
        <v/>
      </c>
      <c r="AQ646" s="109" t="str">
        <f t="shared" si="272"/>
        <v/>
      </c>
      <c r="BA646" s="229">
        <f>MOD(SUM(E632:E647),12)</f>
        <v>0</v>
      </c>
    </row>
    <row r="647" spans="1:53" ht="15.75" thickBot="1" x14ac:dyDescent="0.3">
      <c r="A647" s="88"/>
      <c r="B647" s="66" t="s">
        <v>293</v>
      </c>
      <c r="C647" s="67"/>
      <c r="D647" s="102"/>
      <c r="E647" s="32"/>
      <c r="F647" s="32"/>
      <c r="G647" s="68" t="s">
        <v>277</v>
      </c>
      <c r="H647" s="69">
        <f t="shared" si="273"/>
        <v>0</v>
      </c>
      <c r="I647" s="70">
        <f t="shared" si="274"/>
        <v>0</v>
      </c>
      <c r="J647" s="73" t="str">
        <f t="shared" si="275"/>
        <v>--</v>
      </c>
      <c r="K647" s="32"/>
      <c r="L647" s="233"/>
      <c r="M647" s="277"/>
      <c r="N647" s="277"/>
      <c r="O647" s="277"/>
      <c r="P647" s="277"/>
      <c r="Q647" s="277"/>
      <c r="R647" s="277"/>
      <c r="S647" s="277"/>
      <c r="T647" s="277"/>
      <c r="U647" s="278"/>
      <c r="V647" s="103"/>
      <c r="W647" s="84">
        <f t="shared" ref="W647:W655" si="280">Y647+1</f>
        <v>13</v>
      </c>
      <c r="X647" s="84"/>
      <c r="Y647" s="78">
        <f>SUM(E632:E647)</f>
        <v>12</v>
      </c>
      <c r="Z647" s="72" t="str">
        <f t="shared" si="278"/>
        <v/>
      </c>
      <c r="AA647" s="72" t="str">
        <f t="shared" si="279"/>
        <v/>
      </c>
      <c r="AB647" s="72"/>
      <c r="AC647" s="72">
        <f t="shared" si="264"/>
        <v>1</v>
      </c>
      <c r="AD647" s="72">
        <f t="shared" si="265"/>
        <v>1</v>
      </c>
      <c r="AE647" s="109" t="str">
        <f t="shared" si="266"/>
        <v>0-0</v>
      </c>
      <c r="AF647" s="109" t="str">
        <f t="shared" si="267"/>
        <v>Y</v>
      </c>
      <c r="AG647" s="109" t="str">
        <f t="shared" si="268"/>
        <v>B</v>
      </c>
      <c r="AM647" s="109">
        <f t="shared" si="269"/>
        <v>0</v>
      </c>
      <c r="AN647" s="109">
        <f t="shared" si="270"/>
        <v>0</v>
      </c>
      <c r="AO647" s="109" t="str">
        <f t="shared" si="271"/>
        <v/>
      </c>
      <c r="AQ647" s="109" t="str">
        <f t="shared" si="272"/>
        <v/>
      </c>
      <c r="BA647" s="229">
        <f>MOD(SUM(E632:E648),12)</f>
        <v>0</v>
      </c>
    </row>
    <row r="648" spans="1:53" ht="15.75" thickBot="1" x14ac:dyDescent="0.3">
      <c r="A648" s="88"/>
      <c r="B648" s="66" t="s">
        <v>294</v>
      </c>
      <c r="C648" s="67"/>
      <c r="D648" s="102"/>
      <c r="E648" s="32"/>
      <c r="F648" s="32"/>
      <c r="G648" s="68" t="s">
        <v>277</v>
      </c>
      <c r="H648" s="69">
        <f t="shared" si="273"/>
        <v>0</v>
      </c>
      <c r="I648" s="70">
        <f t="shared" si="274"/>
        <v>0</v>
      </c>
      <c r="J648" s="73" t="str">
        <f t="shared" si="275"/>
        <v>--</v>
      </c>
      <c r="K648" s="32"/>
      <c r="L648" s="233"/>
      <c r="M648" s="277"/>
      <c r="N648" s="277"/>
      <c r="O648" s="277"/>
      <c r="P648" s="277"/>
      <c r="Q648" s="277"/>
      <c r="R648" s="277"/>
      <c r="S648" s="277"/>
      <c r="T648" s="277"/>
      <c r="U648" s="278"/>
      <c r="V648" s="103"/>
      <c r="W648" s="84">
        <f t="shared" si="280"/>
        <v>13</v>
      </c>
      <c r="X648" s="84"/>
      <c r="Y648" s="78">
        <f>SUM(E632:E648)</f>
        <v>12</v>
      </c>
      <c r="Z648" s="72" t="str">
        <f t="shared" si="278"/>
        <v/>
      </c>
      <c r="AA648" s="72" t="str">
        <f t="shared" si="279"/>
        <v/>
      </c>
      <c r="AB648" s="72"/>
      <c r="AC648" s="72">
        <f t="shared" si="264"/>
        <v>1</v>
      </c>
      <c r="AD648" s="72">
        <f t="shared" si="265"/>
        <v>1</v>
      </c>
      <c r="AE648" s="109" t="str">
        <f t="shared" si="266"/>
        <v>0-0</v>
      </c>
      <c r="AF648" s="109" t="str">
        <f t="shared" si="267"/>
        <v>Y</v>
      </c>
      <c r="AG648" s="109" t="str">
        <f t="shared" si="268"/>
        <v>B</v>
      </c>
      <c r="AM648" s="109">
        <f t="shared" si="269"/>
        <v>0</v>
      </c>
      <c r="AN648" s="109">
        <f t="shared" si="270"/>
        <v>0</v>
      </c>
      <c r="AO648" s="109" t="str">
        <f t="shared" si="271"/>
        <v/>
      </c>
      <c r="AQ648" s="109" t="str">
        <f t="shared" si="272"/>
        <v/>
      </c>
      <c r="BA648" s="229">
        <f>MOD(SUM(E632:E649),12)</f>
        <v>0</v>
      </c>
    </row>
    <row r="649" spans="1:53" ht="15.75" thickBot="1" x14ac:dyDescent="0.3">
      <c r="A649" s="88"/>
      <c r="B649" s="66" t="s">
        <v>295</v>
      </c>
      <c r="C649" s="67"/>
      <c r="D649" s="102"/>
      <c r="E649" s="32"/>
      <c r="F649" s="32"/>
      <c r="G649" s="68" t="s">
        <v>277</v>
      </c>
      <c r="H649" s="69">
        <f t="shared" si="273"/>
        <v>0</v>
      </c>
      <c r="I649" s="70">
        <f t="shared" si="274"/>
        <v>0</v>
      </c>
      <c r="J649" s="73" t="str">
        <f t="shared" si="275"/>
        <v>--</v>
      </c>
      <c r="K649" s="32"/>
      <c r="L649" s="233"/>
      <c r="M649" s="277"/>
      <c r="N649" s="277"/>
      <c r="O649" s="277"/>
      <c r="P649" s="277"/>
      <c r="Q649" s="277"/>
      <c r="R649" s="277"/>
      <c r="S649" s="277"/>
      <c r="T649" s="277"/>
      <c r="U649" s="278"/>
      <c r="V649" s="103"/>
      <c r="W649" s="84">
        <f t="shared" si="280"/>
        <v>13</v>
      </c>
      <c r="X649" s="84"/>
      <c r="Y649" s="78">
        <f>SUM(E632:E649)</f>
        <v>12</v>
      </c>
      <c r="Z649" s="72" t="str">
        <f t="shared" si="278"/>
        <v/>
      </c>
      <c r="AA649" s="72" t="str">
        <f t="shared" si="279"/>
        <v/>
      </c>
      <c r="AB649" s="72"/>
      <c r="AC649" s="72">
        <f t="shared" si="264"/>
        <v>1</v>
      </c>
      <c r="AD649" s="72">
        <f t="shared" si="265"/>
        <v>1</v>
      </c>
      <c r="AE649" s="109" t="str">
        <f t="shared" si="266"/>
        <v>0-0</v>
      </c>
      <c r="AF649" s="109" t="str">
        <f t="shared" si="267"/>
        <v>Y</v>
      </c>
      <c r="AG649" s="109" t="str">
        <f t="shared" si="268"/>
        <v>B</v>
      </c>
      <c r="AM649" s="109">
        <f t="shared" si="269"/>
        <v>0</v>
      </c>
      <c r="AN649" s="109">
        <f t="shared" si="270"/>
        <v>0</v>
      </c>
      <c r="AO649" s="109" t="str">
        <f t="shared" si="271"/>
        <v/>
      </c>
      <c r="AQ649" s="109" t="str">
        <f t="shared" si="272"/>
        <v/>
      </c>
      <c r="BA649" s="229">
        <f>MOD(SUM(E632:E650),12)</f>
        <v>0</v>
      </c>
    </row>
    <row r="650" spans="1:53" ht="15.75" thickBot="1" x14ac:dyDescent="0.3">
      <c r="A650" s="88"/>
      <c r="B650" s="66" t="s">
        <v>296</v>
      </c>
      <c r="C650" s="67"/>
      <c r="D650" s="102"/>
      <c r="E650" s="32"/>
      <c r="F650" s="32"/>
      <c r="G650" s="68" t="s">
        <v>277</v>
      </c>
      <c r="H650" s="69">
        <f t="shared" si="273"/>
        <v>0</v>
      </c>
      <c r="I650" s="70">
        <f t="shared" si="274"/>
        <v>0</v>
      </c>
      <c r="J650" s="73" t="str">
        <f t="shared" si="275"/>
        <v>--</v>
      </c>
      <c r="K650" s="32"/>
      <c r="L650" s="233"/>
      <c r="M650" s="277"/>
      <c r="N650" s="277"/>
      <c r="O650" s="277"/>
      <c r="P650" s="277"/>
      <c r="Q650" s="277"/>
      <c r="R650" s="277"/>
      <c r="S650" s="277"/>
      <c r="T650" s="277"/>
      <c r="U650" s="278"/>
      <c r="V650" s="103"/>
      <c r="W650" s="84">
        <f t="shared" si="280"/>
        <v>13</v>
      </c>
      <c r="X650" s="84"/>
      <c r="Y650" s="78">
        <f>SUM(E632:E650)</f>
        <v>12</v>
      </c>
      <c r="Z650" s="72" t="str">
        <f t="shared" si="278"/>
        <v/>
      </c>
      <c r="AA650" s="72" t="str">
        <f t="shared" si="279"/>
        <v/>
      </c>
      <c r="AB650" s="72"/>
      <c r="AC650" s="72">
        <f t="shared" si="264"/>
        <v>1</v>
      </c>
      <c r="AD650" s="72">
        <f t="shared" si="265"/>
        <v>1</v>
      </c>
      <c r="AE650" s="109" t="str">
        <f t="shared" si="266"/>
        <v>0-0</v>
      </c>
      <c r="AF650" s="109" t="str">
        <f t="shared" si="267"/>
        <v>Y</v>
      </c>
      <c r="AG650" s="109" t="str">
        <f t="shared" si="268"/>
        <v>B</v>
      </c>
      <c r="AM650" s="109">
        <f t="shared" si="269"/>
        <v>0</v>
      </c>
      <c r="AN650" s="109">
        <f t="shared" si="270"/>
        <v>0</v>
      </c>
      <c r="AO650" s="109" t="str">
        <f t="shared" si="271"/>
        <v/>
      </c>
      <c r="AQ650" s="109" t="str">
        <f t="shared" si="272"/>
        <v/>
      </c>
      <c r="BA650" s="229">
        <f>MOD(SUM(E632:E651),12)</f>
        <v>0</v>
      </c>
    </row>
    <row r="651" spans="1:53" ht="15.75" thickBot="1" x14ac:dyDescent="0.3">
      <c r="A651" s="88"/>
      <c r="B651" s="66" t="s">
        <v>297</v>
      </c>
      <c r="C651" s="67"/>
      <c r="D651" s="102"/>
      <c r="E651" s="32"/>
      <c r="F651" s="32"/>
      <c r="G651" s="68" t="s">
        <v>277</v>
      </c>
      <c r="H651" s="69">
        <f t="shared" si="273"/>
        <v>0</v>
      </c>
      <c r="I651" s="70">
        <f t="shared" si="274"/>
        <v>0</v>
      </c>
      <c r="J651" s="73" t="str">
        <f t="shared" si="275"/>
        <v>--</v>
      </c>
      <c r="K651" s="32"/>
      <c r="L651" s="233"/>
      <c r="M651" s="277"/>
      <c r="N651" s="277"/>
      <c r="O651" s="277"/>
      <c r="P651" s="277"/>
      <c r="Q651" s="277"/>
      <c r="R651" s="277"/>
      <c r="S651" s="277"/>
      <c r="T651" s="277"/>
      <c r="U651" s="278"/>
      <c r="V651" s="103"/>
      <c r="W651" s="84">
        <f t="shared" si="280"/>
        <v>13</v>
      </c>
      <c r="X651" s="84"/>
      <c r="Y651" s="78">
        <f>SUM(E632:E651)</f>
        <v>12</v>
      </c>
      <c r="Z651" s="72" t="str">
        <f t="shared" si="278"/>
        <v/>
      </c>
      <c r="AA651" s="72" t="str">
        <f t="shared" si="279"/>
        <v/>
      </c>
      <c r="AB651" s="72"/>
      <c r="AC651" s="72">
        <f t="shared" si="264"/>
        <v>1</v>
      </c>
      <c r="AD651" s="72">
        <f t="shared" si="265"/>
        <v>1</v>
      </c>
      <c r="AE651" s="109" t="str">
        <f t="shared" si="266"/>
        <v>0-0</v>
      </c>
      <c r="AF651" s="109" t="str">
        <f t="shared" si="267"/>
        <v>Y</v>
      </c>
      <c r="AG651" s="109" t="str">
        <f t="shared" si="268"/>
        <v>B</v>
      </c>
      <c r="AM651" s="109">
        <f t="shared" si="269"/>
        <v>0</v>
      </c>
      <c r="AN651" s="109">
        <f t="shared" si="270"/>
        <v>0</v>
      </c>
      <c r="AO651" s="109" t="str">
        <f t="shared" si="271"/>
        <v/>
      </c>
      <c r="AQ651" s="109" t="str">
        <f t="shared" si="272"/>
        <v/>
      </c>
      <c r="BA651" s="229">
        <f>MOD(SUM(E632:E652),12)</f>
        <v>0</v>
      </c>
    </row>
    <row r="652" spans="1:53" ht="15.75" thickBot="1" x14ac:dyDescent="0.3">
      <c r="A652" s="88"/>
      <c r="B652" s="66" t="s">
        <v>298</v>
      </c>
      <c r="C652" s="67"/>
      <c r="D652" s="102"/>
      <c r="E652" s="32"/>
      <c r="F652" s="32"/>
      <c r="G652" s="68" t="s">
        <v>277</v>
      </c>
      <c r="H652" s="69">
        <f t="shared" si="273"/>
        <v>0</v>
      </c>
      <c r="I652" s="70">
        <f t="shared" si="274"/>
        <v>0</v>
      </c>
      <c r="J652" s="73" t="str">
        <f t="shared" si="275"/>
        <v>--</v>
      </c>
      <c r="K652" s="32"/>
      <c r="L652" s="233"/>
      <c r="M652" s="277"/>
      <c r="N652" s="277"/>
      <c r="O652" s="277"/>
      <c r="P652" s="277"/>
      <c r="Q652" s="277"/>
      <c r="R652" s="277"/>
      <c r="S652" s="277"/>
      <c r="T652" s="277"/>
      <c r="U652" s="278"/>
      <c r="V652" s="103"/>
      <c r="W652" s="84">
        <f t="shared" si="280"/>
        <v>13</v>
      </c>
      <c r="X652" s="84"/>
      <c r="Y652" s="78">
        <f>SUM(E632:E652)</f>
        <v>12</v>
      </c>
      <c r="Z652" s="72" t="str">
        <f t="shared" si="278"/>
        <v/>
      </c>
      <c r="AA652" s="72" t="str">
        <f t="shared" si="279"/>
        <v/>
      </c>
      <c r="AB652" s="72"/>
      <c r="AC652" s="72">
        <f t="shared" si="264"/>
        <v>1</v>
      </c>
      <c r="AD652" s="72">
        <f t="shared" si="265"/>
        <v>1</v>
      </c>
      <c r="AE652" s="109" t="str">
        <f t="shared" si="266"/>
        <v>0-0</v>
      </c>
      <c r="AF652" s="109" t="str">
        <f t="shared" si="267"/>
        <v>Y</v>
      </c>
      <c r="AG652" s="109" t="str">
        <f t="shared" si="268"/>
        <v>B</v>
      </c>
      <c r="AM652" s="109">
        <f t="shared" si="269"/>
        <v>0</v>
      </c>
      <c r="AN652" s="109">
        <f t="shared" si="270"/>
        <v>0</v>
      </c>
      <c r="AO652" s="109" t="str">
        <f t="shared" si="271"/>
        <v/>
      </c>
      <c r="AQ652" s="109" t="str">
        <f t="shared" si="272"/>
        <v/>
      </c>
      <c r="BA652" s="229">
        <f>MOD(SUM(E632:E653),12)</f>
        <v>0</v>
      </c>
    </row>
    <row r="653" spans="1:53" ht="15.75" thickBot="1" x14ac:dyDescent="0.3">
      <c r="A653" s="88"/>
      <c r="B653" s="66" t="s">
        <v>299</v>
      </c>
      <c r="C653" s="67"/>
      <c r="D653" s="102"/>
      <c r="E653" s="32"/>
      <c r="F653" s="32"/>
      <c r="G653" s="68" t="s">
        <v>277</v>
      </c>
      <c r="H653" s="69">
        <f t="shared" si="273"/>
        <v>0</v>
      </c>
      <c r="I653" s="70">
        <f t="shared" si="274"/>
        <v>0</v>
      </c>
      <c r="J653" s="73" t="str">
        <f t="shared" si="275"/>
        <v>--</v>
      </c>
      <c r="K653" s="32"/>
      <c r="L653" s="233"/>
      <c r="M653" s="277"/>
      <c r="N653" s="277"/>
      <c r="O653" s="277"/>
      <c r="P653" s="277"/>
      <c r="Q653" s="277"/>
      <c r="R653" s="277"/>
      <c r="S653" s="277"/>
      <c r="T653" s="277"/>
      <c r="U653" s="278"/>
      <c r="V653" s="103"/>
      <c r="W653" s="84">
        <f t="shared" si="280"/>
        <v>13</v>
      </c>
      <c r="X653" s="84"/>
      <c r="Y653" s="78">
        <f>SUM(E632:E653)</f>
        <v>12</v>
      </c>
      <c r="Z653" s="72" t="str">
        <f t="shared" si="278"/>
        <v/>
      </c>
      <c r="AA653" s="72" t="str">
        <f t="shared" si="279"/>
        <v/>
      </c>
      <c r="AB653" s="72"/>
      <c r="AC653" s="72">
        <f t="shared" si="264"/>
        <v>1</v>
      </c>
      <c r="AD653" s="72">
        <f t="shared" si="265"/>
        <v>1</v>
      </c>
      <c r="AE653" s="109" t="str">
        <f t="shared" si="266"/>
        <v>0-0</v>
      </c>
      <c r="AF653" s="109" t="str">
        <f t="shared" si="267"/>
        <v>Y</v>
      </c>
      <c r="AG653" s="109" t="str">
        <f t="shared" si="268"/>
        <v>B</v>
      </c>
      <c r="AM653" s="109">
        <f t="shared" si="269"/>
        <v>0</v>
      </c>
      <c r="AN653" s="109">
        <f t="shared" si="270"/>
        <v>0</v>
      </c>
      <c r="AO653" s="109" t="str">
        <f t="shared" si="271"/>
        <v/>
      </c>
      <c r="AQ653" s="109" t="str">
        <f t="shared" si="272"/>
        <v/>
      </c>
      <c r="BA653" s="229">
        <f>MOD(SUM(E632:E654),12)</f>
        <v>0</v>
      </c>
    </row>
    <row r="654" spans="1:53" ht="15.75" thickBot="1" x14ac:dyDescent="0.3">
      <c r="A654" s="88"/>
      <c r="B654" s="66" t="s">
        <v>300</v>
      </c>
      <c r="C654" s="67"/>
      <c r="D654" s="102"/>
      <c r="E654" s="32"/>
      <c r="F654" s="32"/>
      <c r="G654" s="68" t="s">
        <v>277</v>
      </c>
      <c r="H654" s="69">
        <f t="shared" si="273"/>
        <v>0</v>
      </c>
      <c r="I654" s="70">
        <f t="shared" si="274"/>
        <v>0</v>
      </c>
      <c r="J654" s="73" t="str">
        <f t="shared" si="275"/>
        <v>--</v>
      </c>
      <c r="K654" s="32"/>
      <c r="L654" s="233"/>
      <c r="M654" s="277"/>
      <c r="N654" s="277"/>
      <c r="O654" s="277"/>
      <c r="P654" s="277"/>
      <c r="Q654" s="277"/>
      <c r="R654" s="277"/>
      <c r="S654" s="277"/>
      <c r="T654" s="277"/>
      <c r="U654" s="278"/>
      <c r="V654" s="103"/>
      <c r="W654" s="84">
        <f t="shared" si="280"/>
        <v>13</v>
      </c>
      <c r="X654" s="84"/>
      <c r="Y654" s="78">
        <f>SUM(E632:E654)</f>
        <v>12</v>
      </c>
      <c r="Z654" s="72" t="str">
        <f t="shared" si="278"/>
        <v/>
      </c>
      <c r="AA654" s="72" t="str">
        <f t="shared" si="279"/>
        <v/>
      </c>
      <c r="AB654" s="72"/>
      <c r="AC654" s="72">
        <f t="shared" si="264"/>
        <v>1</v>
      </c>
      <c r="AD654" s="72">
        <f t="shared" si="265"/>
        <v>1</v>
      </c>
      <c r="AE654" s="109" t="str">
        <f t="shared" si="266"/>
        <v>0-0</v>
      </c>
      <c r="AF654" s="109" t="str">
        <f t="shared" si="267"/>
        <v>Y</v>
      </c>
      <c r="AG654" s="109" t="str">
        <f t="shared" si="268"/>
        <v>B</v>
      </c>
      <c r="AM654" s="109">
        <f t="shared" si="269"/>
        <v>0</v>
      </c>
      <c r="AN654" s="109">
        <f t="shared" si="270"/>
        <v>0</v>
      </c>
      <c r="AO654" s="109" t="str">
        <f t="shared" si="271"/>
        <v/>
      </c>
      <c r="AQ654" s="109" t="str">
        <f t="shared" si="272"/>
        <v/>
      </c>
      <c r="BA654" s="229">
        <f>MOD(SUM(E632:E655),12)</f>
        <v>0</v>
      </c>
    </row>
    <row r="655" spans="1:53" ht="15.75" thickBot="1" x14ac:dyDescent="0.3">
      <c r="A655" s="88"/>
      <c r="B655" s="66" t="s">
        <v>301</v>
      </c>
      <c r="C655" s="67"/>
      <c r="D655" s="102"/>
      <c r="E655" s="32"/>
      <c r="F655" s="32"/>
      <c r="G655" s="68" t="s">
        <v>277</v>
      </c>
      <c r="H655" s="69">
        <f t="shared" si="273"/>
        <v>0</v>
      </c>
      <c r="I655" s="70">
        <f t="shared" si="274"/>
        <v>0</v>
      </c>
      <c r="J655" s="73" t="str">
        <f t="shared" si="275"/>
        <v>--</v>
      </c>
      <c r="K655" s="32"/>
      <c r="L655" s="233"/>
      <c r="M655" s="277"/>
      <c r="N655" s="277"/>
      <c r="O655" s="277"/>
      <c r="P655" s="277"/>
      <c r="Q655" s="277"/>
      <c r="R655" s="277"/>
      <c r="S655" s="277"/>
      <c r="T655" s="277"/>
      <c r="U655" s="278"/>
      <c r="V655" s="103"/>
      <c r="W655" s="84">
        <f t="shared" si="280"/>
        <v>13</v>
      </c>
      <c r="X655" s="84"/>
      <c r="Y655" s="78">
        <f>SUM(E632:E655)</f>
        <v>12</v>
      </c>
      <c r="Z655" s="72" t="str">
        <f t="shared" si="278"/>
        <v/>
      </c>
      <c r="AA655" s="72" t="str">
        <f t="shared" si="279"/>
        <v/>
      </c>
      <c r="AB655" s="72"/>
      <c r="AC655" s="72">
        <f t="shared" si="264"/>
        <v>1</v>
      </c>
      <c r="AD655" s="72">
        <f t="shared" si="265"/>
        <v>1</v>
      </c>
      <c r="AE655" s="109" t="str">
        <f t="shared" si="266"/>
        <v>0-0</v>
      </c>
      <c r="AF655" s="109" t="str">
        <f t="shared" si="267"/>
        <v>Y</v>
      </c>
      <c r="AG655" s="109" t="str">
        <f t="shared" si="268"/>
        <v>B</v>
      </c>
      <c r="AM655" s="109">
        <f t="shared" si="269"/>
        <v>0</v>
      </c>
      <c r="AN655" s="109">
        <f t="shared" si="270"/>
        <v>0</v>
      </c>
      <c r="AO655" s="109" t="str">
        <f t="shared" si="271"/>
        <v/>
      </c>
      <c r="AQ655" s="109" t="str">
        <f t="shared" si="272"/>
        <v/>
      </c>
      <c r="BA655" s="229">
        <f>MOD(SUM(E632:E656),12)</f>
        <v>0</v>
      </c>
    </row>
    <row r="656" spans="1:53" ht="15.75" thickBot="1" x14ac:dyDescent="0.3">
      <c r="A656" s="88"/>
      <c r="B656" s="66" t="s">
        <v>302</v>
      </c>
      <c r="C656" s="67"/>
      <c r="D656" s="102"/>
      <c r="E656" s="32"/>
      <c r="F656" s="32"/>
      <c r="G656" s="68" t="s">
        <v>277</v>
      </c>
      <c r="H656" s="69">
        <f t="shared" si="273"/>
        <v>0</v>
      </c>
      <c r="I656" s="70">
        <f t="shared" si="274"/>
        <v>0</v>
      </c>
      <c r="J656" s="73" t="str">
        <f t="shared" si="275"/>
        <v>--</v>
      </c>
      <c r="K656" s="32"/>
      <c r="L656" s="234"/>
      <c r="M656" s="277"/>
      <c r="N656" s="277"/>
      <c r="O656" s="277"/>
      <c r="P656" s="277"/>
      <c r="Q656" s="277"/>
      <c r="R656" s="277"/>
      <c r="S656" s="277"/>
      <c r="T656" s="277"/>
      <c r="U656" s="278"/>
      <c r="V656" s="103"/>
      <c r="W656" s="72"/>
      <c r="X656" s="72"/>
      <c r="Y656" s="78">
        <f>SUM(E632:E656)</f>
        <v>12</v>
      </c>
      <c r="Z656" s="72" t="str">
        <f t="shared" si="278"/>
        <v/>
      </c>
      <c r="AA656" s="72" t="str">
        <f t="shared" si="279"/>
        <v/>
      </c>
      <c r="AB656" s="72"/>
      <c r="AC656" s="72">
        <f t="shared" si="264"/>
        <v>1</v>
      </c>
      <c r="AD656" s="72">
        <f t="shared" si="265"/>
        <v>1</v>
      </c>
      <c r="AE656" s="109" t="str">
        <f t="shared" si="266"/>
        <v>0-0</v>
      </c>
      <c r="AF656" s="109" t="str">
        <f t="shared" si="267"/>
        <v>Y</v>
      </c>
      <c r="AG656" s="109" t="str">
        <f t="shared" si="268"/>
        <v>B</v>
      </c>
      <c r="AM656" s="109">
        <f t="shared" si="269"/>
        <v>0</v>
      </c>
      <c r="AN656" s="109">
        <f t="shared" si="270"/>
        <v>0</v>
      </c>
      <c r="AO656" s="109" t="str">
        <f t="shared" si="271"/>
        <v/>
      </c>
      <c r="AQ656" s="109" t="str">
        <f t="shared" si="272"/>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9"/>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9"/>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773</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81">IF(B673&lt;&gt;"FST",1,0)</f>
        <v>1</v>
      </c>
      <c r="AD673" s="72">
        <f t="shared" ref="AD673:AD697" si="282">IF(C673&lt;&gt;"FST",1,0)</f>
        <v>0</v>
      </c>
      <c r="AE673" s="109" t="str">
        <f t="shared" ref="AE673:AE697" si="283">CONCATENATE(H673,"-",I673)</f>
        <v>561-564</v>
      </c>
      <c r="AF673" s="109" t="str">
        <f t="shared" ref="AF673:AF697" si="284">IF(C673="Field SPL","N","Y")</f>
        <v>Y</v>
      </c>
      <c r="AG673" s="109" t="str">
        <f t="shared" ref="AG673:AG697" si="285">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86">VALUE(IF(C673="FST","0",IF(C673="REV T","1",IF(C673="DBL REV",".5","0"))))</f>
        <v>0</v>
      </c>
      <c r="AN673" s="109">
        <f t="shared" ref="AN673:AN697" si="287">VALUE(IF(C673="FST","0",IF(C673="REV T","0",IF(C673="DBL REV",".5","0"))))</f>
        <v>0</v>
      </c>
      <c r="AO673" s="109" t="str">
        <f t="shared" ref="AO673:AO697" si="288">IF(C673="TPL REV","Y","")</f>
        <v/>
      </c>
      <c r="AQ673" s="109" t="str">
        <f t="shared" ref="AQ673:AQ697" si="289">IF(C673="QD REV","Y","")</f>
        <v/>
      </c>
      <c r="BA673" s="229">
        <f>MOD(E673,12)</f>
        <v>4</v>
      </c>
    </row>
    <row r="674" spans="1:53" ht="15.75" thickBot="1" x14ac:dyDescent="0.3">
      <c r="A674" s="88"/>
      <c r="B674" s="66" t="s">
        <v>279</v>
      </c>
      <c r="C674" s="67" t="s">
        <v>484</v>
      </c>
      <c r="D674" s="102" t="s">
        <v>774</v>
      </c>
      <c r="E674" s="32">
        <v>4</v>
      </c>
      <c r="F674" s="32" t="s">
        <v>488</v>
      </c>
      <c r="G674" s="68" t="s">
        <v>277</v>
      </c>
      <c r="H674" s="69">
        <f t="shared" ref="H674:H697" si="290">IF(E674=0,0,I674-(E674-1))</f>
        <v>557</v>
      </c>
      <c r="I674" s="70">
        <f t="shared" ref="I674:I697" si="291">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81"/>
        <v>1</v>
      </c>
      <c r="AD674" s="72">
        <f t="shared" si="282"/>
        <v>0</v>
      </c>
      <c r="AE674" s="109" t="str">
        <f t="shared" si="283"/>
        <v>557-560</v>
      </c>
      <c r="AF674" s="109" t="str">
        <f t="shared" si="284"/>
        <v>Y</v>
      </c>
      <c r="AG674" s="109" t="str">
        <f t="shared" si="285"/>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86"/>
        <v>0</v>
      </c>
      <c r="AN674" s="109">
        <f t="shared" si="287"/>
        <v>0</v>
      </c>
      <c r="AO674" s="109" t="str">
        <f t="shared" si="288"/>
        <v/>
      </c>
      <c r="AQ674" s="109" t="str">
        <f t="shared" si="289"/>
        <v/>
      </c>
      <c r="BA674" s="229">
        <f>MOD(SUM(E673:E674),12)</f>
        <v>8</v>
      </c>
    </row>
    <row r="675" spans="1:53" ht="15.75" thickBot="1" x14ac:dyDescent="0.3">
      <c r="A675" s="88"/>
      <c r="B675" s="74" t="s">
        <v>280</v>
      </c>
      <c r="C675" s="67" t="s">
        <v>484</v>
      </c>
      <c r="D675" s="102" t="s">
        <v>775</v>
      </c>
      <c r="E675" s="32">
        <v>4</v>
      </c>
      <c r="F675" s="32" t="s">
        <v>488</v>
      </c>
      <c r="G675" s="75" t="s">
        <v>277</v>
      </c>
      <c r="H675" s="69">
        <f t="shared" si="290"/>
        <v>553</v>
      </c>
      <c r="I675" s="70">
        <f t="shared" si="291"/>
        <v>556</v>
      </c>
      <c r="J675" s="73" t="str">
        <f t="shared" ref="J675:J697" si="292">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81"/>
        <v>1</v>
      </c>
      <c r="AD675" s="72">
        <f t="shared" si="282"/>
        <v>0</v>
      </c>
      <c r="AE675" s="109" t="str">
        <f t="shared" si="283"/>
        <v>553-556</v>
      </c>
      <c r="AF675" s="109" t="str">
        <f t="shared" si="284"/>
        <v>Y</v>
      </c>
      <c r="AG675" s="109" t="str">
        <f t="shared" si="285"/>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86"/>
        <v>0</v>
      </c>
      <c r="AN675" s="109">
        <f t="shared" si="287"/>
        <v>0</v>
      </c>
      <c r="AO675" s="109" t="str">
        <f t="shared" si="288"/>
        <v/>
      </c>
      <c r="AQ675" s="109" t="str">
        <f t="shared" si="289"/>
        <v/>
      </c>
      <c r="BA675" s="229">
        <f>MOD(SUM(E673:E676),12)</f>
        <v>0</v>
      </c>
    </row>
    <row r="676" spans="1:53" ht="15.75" thickBot="1" x14ac:dyDescent="0.3">
      <c r="A676" s="88"/>
      <c r="B676" s="66" t="s">
        <v>281</v>
      </c>
      <c r="C676" s="67" t="s">
        <v>502</v>
      </c>
      <c r="D676" s="102"/>
      <c r="E676" s="32">
        <v>60</v>
      </c>
      <c r="F676" s="32"/>
      <c r="G676" s="68" t="s">
        <v>277</v>
      </c>
      <c r="H676" s="69">
        <f t="shared" si="290"/>
        <v>493</v>
      </c>
      <c r="I676" s="70">
        <f t="shared" si="291"/>
        <v>552</v>
      </c>
      <c r="J676" s="73" t="str">
        <f t="shared" si="292"/>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81"/>
        <v>1</v>
      </c>
      <c r="AD676" s="72">
        <f t="shared" si="282"/>
        <v>1</v>
      </c>
      <c r="AE676" s="109" t="str">
        <f t="shared" si="283"/>
        <v>493-552</v>
      </c>
      <c r="AF676" s="109" t="str">
        <f t="shared" si="284"/>
        <v>N</v>
      </c>
      <c r="AG676" s="109" t="str">
        <f t="shared" si="285"/>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86"/>
        <v>0</v>
      </c>
      <c r="AN676" s="109">
        <f t="shared" si="287"/>
        <v>0</v>
      </c>
      <c r="AO676" s="109" t="str">
        <f t="shared" si="288"/>
        <v/>
      </c>
      <c r="AQ676" s="109" t="str">
        <f t="shared" si="289"/>
        <v/>
      </c>
      <c r="BA676" s="229">
        <f>MOD(SUM(E673:E677),12)</f>
        <v>0</v>
      </c>
    </row>
    <row r="677" spans="1:53" ht="15.75" thickBot="1" x14ac:dyDescent="0.3">
      <c r="A677" s="88"/>
      <c r="B677" s="66" t="s">
        <v>282</v>
      </c>
      <c r="C677" s="67"/>
      <c r="D677" s="102"/>
      <c r="E677" s="32"/>
      <c r="F677" s="32"/>
      <c r="G677" s="68" t="s">
        <v>277</v>
      </c>
      <c r="H677" s="69">
        <f t="shared" si="290"/>
        <v>0</v>
      </c>
      <c r="I677" s="70">
        <f t="shared" si="291"/>
        <v>0</v>
      </c>
      <c r="J677" s="73" t="str">
        <f t="shared" si="292"/>
        <v>--</v>
      </c>
      <c r="K677" s="32"/>
      <c r="L677" s="233"/>
      <c r="M677" s="277"/>
      <c r="N677" s="277"/>
      <c r="O677" s="277"/>
      <c r="P677" s="277"/>
      <c r="Q677" s="277"/>
      <c r="R677" s="277"/>
      <c r="S677" s="277"/>
      <c r="T677" s="277"/>
      <c r="U677" s="278"/>
      <c r="V677" s="103"/>
      <c r="W677" s="72"/>
      <c r="X677" s="72"/>
      <c r="Y677" s="72"/>
      <c r="Z677" s="45">
        <v>13</v>
      </c>
      <c r="AA677" s="77">
        <f t="shared" ref="AA677:AA682" si="293">AB676+1</f>
        <v>145</v>
      </c>
      <c r="AB677" s="77">
        <f t="shared" ref="AB677:AB682" si="294">AB676+12</f>
        <v>156</v>
      </c>
      <c r="AC677" s="72">
        <f t="shared" si="281"/>
        <v>1</v>
      </c>
      <c r="AD677" s="72">
        <f t="shared" si="282"/>
        <v>1</v>
      </c>
      <c r="AE677" s="109" t="str">
        <f t="shared" si="283"/>
        <v>0-0</v>
      </c>
      <c r="AF677" s="109" t="str">
        <f t="shared" si="284"/>
        <v>Y</v>
      </c>
      <c r="AG677" s="109" t="str">
        <f t="shared" si="285"/>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86"/>
        <v>0</v>
      </c>
      <c r="AN677" s="109">
        <f t="shared" si="287"/>
        <v>0</v>
      </c>
      <c r="AO677" s="109" t="str">
        <f t="shared" si="288"/>
        <v/>
      </c>
      <c r="AQ677" s="109" t="str">
        <f t="shared" si="289"/>
        <v/>
      </c>
      <c r="BA677" s="229">
        <f>MOD(SUM(E673:E678),12)</f>
        <v>0</v>
      </c>
    </row>
    <row r="678" spans="1:53" ht="15.75" thickBot="1" x14ac:dyDescent="0.3">
      <c r="A678" s="88"/>
      <c r="B678" s="66" t="s">
        <v>283</v>
      </c>
      <c r="C678" s="67"/>
      <c r="D678" s="102"/>
      <c r="E678" s="32"/>
      <c r="F678" s="32"/>
      <c r="G678" s="68" t="s">
        <v>277</v>
      </c>
      <c r="H678" s="69">
        <f t="shared" si="290"/>
        <v>0</v>
      </c>
      <c r="I678" s="70">
        <f t="shared" si="291"/>
        <v>0</v>
      </c>
      <c r="J678" s="73" t="str">
        <f t="shared" si="292"/>
        <v>--</v>
      </c>
      <c r="K678" s="32"/>
      <c r="L678" s="233"/>
      <c r="M678" s="277"/>
      <c r="N678" s="277"/>
      <c r="O678" s="277"/>
      <c r="P678" s="277"/>
      <c r="Q678" s="277"/>
      <c r="R678" s="277"/>
      <c r="S678" s="277"/>
      <c r="T678" s="277"/>
      <c r="U678" s="278"/>
      <c r="V678" s="103"/>
      <c r="W678" s="72"/>
      <c r="X678" s="72"/>
      <c r="Y678" s="72"/>
      <c r="Z678" s="45">
        <v>14</v>
      </c>
      <c r="AA678" s="77">
        <f t="shared" si="293"/>
        <v>157</v>
      </c>
      <c r="AB678" s="77">
        <f t="shared" si="294"/>
        <v>168</v>
      </c>
      <c r="AC678" s="72">
        <f t="shared" si="281"/>
        <v>1</v>
      </c>
      <c r="AD678" s="72">
        <f t="shared" si="282"/>
        <v>1</v>
      </c>
      <c r="AE678" s="109" t="str">
        <f t="shared" si="283"/>
        <v>0-0</v>
      </c>
      <c r="AF678" s="109" t="str">
        <f t="shared" si="284"/>
        <v>Y</v>
      </c>
      <c r="AG678" s="109" t="str">
        <f t="shared" si="285"/>
        <v>B</v>
      </c>
      <c r="AM678" s="109">
        <f t="shared" si="286"/>
        <v>0</v>
      </c>
      <c r="AN678" s="109">
        <f t="shared" si="287"/>
        <v>0</v>
      </c>
      <c r="AO678" s="109" t="str">
        <f t="shared" si="288"/>
        <v/>
      </c>
      <c r="AQ678" s="109" t="str">
        <f t="shared" si="289"/>
        <v/>
      </c>
      <c r="BA678" s="229">
        <f>MOD(SUM(E673:E679),12)</f>
        <v>0</v>
      </c>
    </row>
    <row r="679" spans="1:53" ht="15.75" thickBot="1" x14ac:dyDescent="0.3">
      <c r="A679" s="88"/>
      <c r="B679" s="66" t="s">
        <v>284</v>
      </c>
      <c r="C679" s="67"/>
      <c r="D679" s="102"/>
      <c r="E679" s="32"/>
      <c r="F679" s="32"/>
      <c r="G679" s="68" t="s">
        <v>277</v>
      </c>
      <c r="H679" s="69">
        <f t="shared" si="290"/>
        <v>0</v>
      </c>
      <c r="I679" s="70">
        <f t="shared" si="291"/>
        <v>0</v>
      </c>
      <c r="J679" s="73" t="str">
        <f t="shared" si="292"/>
        <v>--</v>
      </c>
      <c r="K679" s="32"/>
      <c r="L679" s="233"/>
      <c r="M679" s="277"/>
      <c r="N679" s="277"/>
      <c r="O679" s="277"/>
      <c r="P679" s="277"/>
      <c r="Q679" s="277"/>
      <c r="R679" s="277"/>
      <c r="S679" s="277"/>
      <c r="T679" s="277"/>
      <c r="U679" s="278"/>
      <c r="V679" s="103"/>
      <c r="W679" s="72"/>
      <c r="X679" s="72"/>
      <c r="Y679" s="72"/>
      <c r="Z679" s="45">
        <v>15</v>
      </c>
      <c r="AA679" s="77">
        <f t="shared" si="293"/>
        <v>169</v>
      </c>
      <c r="AB679" s="77">
        <f t="shared" si="294"/>
        <v>180</v>
      </c>
      <c r="AC679" s="72">
        <f t="shared" si="281"/>
        <v>1</v>
      </c>
      <c r="AD679" s="72">
        <f t="shared" si="282"/>
        <v>1</v>
      </c>
      <c r="AE679" s="109" t="str">
        <f t="shared" si="283"/>
        <v>0-0</v>
      </c>
      <c r="AF679" s="109" t="str">
        <f t="shared" si="284"/>
        <v>Y</v>
      </c>
      <c r="AG679" s="109" t="str">
        <f t="shared" si="285"/>
        <v>B</v>
      </c>
      <c r="AM679" s="109">
        <f t="shared" si="286"/>
        <v>0</v>
      </c>
      <c r="AN679" s="109">
        <f t="shared" si="287"/>
        <v>0</v>
      </c>
      <c r="AO679" s="109" t="str">
        <f t="shared" si="288"/>
        <v/>
      </c>
      <c r="AQ679" s="109" t="str">
        <f t="shared" si="289"/>
        <v/>
      </c>
      <c r="BA679" s="229">
        <f>MOD(SUM(E673:E680),12)</f>
        <v>0</v>
      </c>
    </row>
    <row r="680" spans="1:53" ht="15.75" thickBot="1" x14ac:dyDescent="0.3">
      <c r="A680" s="88"/>
      <c r="B680" s="66" t="s">
        <v>285</v>
      </c>
      <c r="C680" s="67"/>
      <c r="D680" s="102"/>
      <c r="E680" s="32"/>
      <c r="F680" s="32"/>
      <c r="G680" s="68" t="s">
        <v>277</v>
      </c>
      <c r="H680" s="69">
        <f t="shared" si="290"/>
        <v>0</v>
      </c>
      <c r="I680" s="70">
        <f t="shared" si="291"/>
        <v>0</v>
      </c>
      <c r="J680" s="73" t="str">
        <f t="shared" si="292"/>
        <v>--</v>
      </c>
      <c r="K680" s="32"/>
      <c r="L680" s="233"/>
      <c r="M680" s="277"/>
      <c r="N680" s="277"/>
      <c r="O680" s="277"/>
      <c r="P680" s="277"/>
      <c r="Q680" s="277"/>
      <c r="R680" s="277"/>
      <c r="S680" s="277"/>
      <c r="T680" s="277"/>
      <c r="U680" s="278"/>
      <c r="V680" s="103"/>
      <c r="W680" s="72"/>
      <c r="X680" s="72"/>
      <c r="Y680" s="72"/>
      <c r="Z680" s="45">
        <f>Z679+1</f>
        <v>16</v>
      </c>
      <c r="AA680" s="77">
        <f t="shared" si="293"/>
        <v>181</v>
      </c>
      <c r="AB680" s="77">
        <f t="shared" si="294"/>
        <v>192</v>
      </c>
      <c r="AC680" s="72">
        <f t="shared" si="281"/>
        <v>1</v>
      </c>
      <c r="AD680" s="72">
        <f t="shared" si="282"/>
        <v>1</v>
      </c>
      <c r="AE680" s="109" t="str">
        <f t="shared" si="283"/>
        <v>0-0</v>
      </c>
      <c r="AF680" s="109" t="str">
        <f t="shared" si="284"/>
        <v>Y</v>
      </c>
      <c r="AG680" s="109" t="str">
        <f t="shared" si="285"/>
        <v>B</v>
      </c>
      <c r="AM680" s="109">
        <f t="shared" si="286"/>
        <v>0</v>
      </c>
      <c r="AN680" s="109">
        <f t="shared" si="287"/>
        <v>0</v>
      </c>
      <c r="AO680" s="109" t="str">
        <f t="shared" si="288"/>
        <v/>
      </c>
      <c r="AQ680" s="109" t="str">
        <f t="shared" si="289"/>
        <v/>
      </c>
      <c r="BA680" s="229">
        <f>MOD(SUM(E673:E681),12)</f>
        <v>0</v>
      </c>
    </row>
    <row r="681" spans="1:53" ht="15.75" thickBot="1" x14ac:dyDescent="0.3">
      <c r="A681" s="88"/>
      <c r="B681" s="66" t="s">
        <v>286</v>
      </c>
      <c r="C681" s="67"/>
      <c r="D681" s="102"/>
      <c r="E681" s="32"/>
      <c r="F681" s="32"/>
      <c r="G681" s="68" t="s">
        <v>277</v>
      </c>
      <c r="H681" s="69">
        <f t="shared" si="290"/>
        <v>0</v>
      </c>
      <c r="I681" s="70">
        <f t="shared" si="291"/>
        <v>0</v>
      </c>
      <c r="J681" s="73" t="str">
        <f t="shared" si="292"/>
        <v>--</v>
      </c>
      <c r="K681" s="32"/>
      <c r="L681" s="233"/>
      <c r="M681" s="277"/>
      <c r="N681" s="277"/>
      <c r="O681" s="277"/>
      <c r="P681" s="277"/>
      <c r="Q681" s="277"/>
      <c r="R681" s="277"/>
      <c r="S681" s="277"/>
      <c r="T681" s="277"/>
      <c r="U681" s="278"/>
      <c r="V681" s="103"/>
      <c r="W681" s="72"/>
      <c r="X681" s="72"/>
      <c r="Y681" s="72"/>
      <c r="Z681" s="45">
        <f>Z680+1</f>
        <v>17</v>
      </c>
      <c r="AA681" s="77">
        <f t="shared" si="293"/>
        <v>193</v>
      </c>
      <c r="AB681" s="77">
        <f t="shared" si="294"/>
        <v>204</v>
      </c>
      <c r="AC681" s="72">
        <f t="shared" si="281"/>
        <v>1</v>
      </c>
      <c r="AD681" s="72">
        <f t="shared" si="282"/>
        <v>1</v>
      </c>
      <c r="AE681" s="109" t="str">
        <f t="shared" si="283"/>
        <v>0-0</v>
      </c>
      <c r="AF681" s="109" t="str">
        <f t="shared" si="284"/>
        <v>Y</v>
      </c>
      <c r="AG681" s="109" t="str">
        <f t="shared" si="285"/>
        <v>B</v>
      </c>
      <c r="AM681" s="109">
        <f t="shared" si="286"/>
        <v>0</v>
      </c>
      <c r="AN681" s="109">
        <f t="shared" si="287"/>
        <v>0</v>
      </c>
      <c r="AO681" s="109" t="str">
        <f t="shared" si="288"/>
        <v/>
      </c>
      <c r="AQ681" s="109" t="str">
        <f t="shared" si="289"/>
        <v/>
      </c>
      <c r="BA681" s="229">
        <f>MOD(SUM(E673:E682),12)</f>
        <v>0</v>
      </c>
    </row>
    <row r="682" spans="1:53" ht="15.75" thickBot="1" x14ac:dyDescent="0.3">
      <c r="A682" s="88"/>
      <c r="B682" s="66" t="s">
        <v>287</v>
      </c>
      <c r="C682" s="67"/>
      <c r="D682" s="102"/>
      <c r="E682" s="32"/>
      <c r="F682" s="32"/>
      <c r="G682" s="68" t="s">
        <v>277</v>
      </c>
      <c r="H682" s="69">
        <f t="shared" si="290"/>
        <v>0</v>
      </c>
      <c r="I682" s="70">
        <f t="shared" si="291"/>
        <v>0</v>
      </c>
      <c r="J682" s="73" t="str">
        <f t="shared" si="292"/>
        <v>--</v>
      </c>
      <c r="K682" s="32"/>
      <c r="L682" s="233"/>
      <c r="M682" s="277"/>
      <c r="N682" s="277"/>
      <c r="O682" s="277"/>
      <c r="P682" s="277"/>
      <c r="Q682" s="277"/>
      <c r="R682" s="277"/>
      <c r="S682" s="277"/>
      <c r="T682" s="277"/>
      <c r="U682" s="278"/>
      <c r="V682" s="103"/>
      <c r="W682" s="72"/>
      <c r="X682" s="72"/>
      <c r="Y682" s="72"/>
      <c r="Z682" s="45">
        <f>Z681+1</f>
        <v>18</v>
      </c>
      <c r="AA682" s="77">
        <f t="shared" si="293"/>
        <v>205</v>
      </c>
      <c r="AB682" s="77">
        <f t="shared" si="294"/>
        <v>216</v>
      </c>
      <c r="AC682" s="72">
        <f t="shared" si="281"/>
        <v>1</v>
      </c>
      <c r="AD682" s="72">
        <f t="shared" si="282"/>
        <v>1</v>
      </c>
      <c r="AE682" s="109" t="str">
        <f t="shared" si="283"/>
        <v>0-0</v>
      </c>
      <c r="AF682" s="109" t="str">
        <f t="shared" si="284"/>
        <v>Y</v>
      </c>
      <c r="AG682" s="109" t="str">
        <f t="shared" si="285"/>
        <v>B</v>
      </c>
      <c r="AM682" s="109">
        <f t="shared" si="286"/>
        <v>0</v>
      </c>
      <c r="AN682" s="109">
        <f t="shared" si="287"/>
        <v>0</v>
      </c>
      <c r="AO682" s="109" t="str">
        <f t="shared" si="288"/>
        <v/>
      </c>
      <c r="AQ682" s="109" t="str">
        <f t="shared" si="289"/>
        <v/>
      </c>
      <c r="BA682" s="229">
        <f>MOD(SUM(E673:E683),12)</f>
        <v>0</v>
      </c>
    </row>
    <row r="683" spans="1:53" ht="15.75" thickBot="1" x14ac:dyDescent="0.3">
      <c r="A683" s="88"/>
      <c r="B683" s="66" t="s">
        <v>288</v>
      </c>
      <c r="C683" s="67"/>
      <c r="D683" s="102"/>
      <c r="E683" s="32"/>
      <c r="F683" s="32"/>
      <c r="G683" s="68" t="s">
        <v>277</v>
      </c>
      <c r="H683" s="69">
        <f t="shared" si="290"/>
        <v>0</v>
      </c>
      <c r="I683" s="70">
        <f t="shared" si="291"/>
        <v>0</v>
      </c>
      <c r="J683" s="73" t="str">
        <f t="shared" si="292"/>
        <v>--</v>
      </c>
      <c r="K683" s="32"/>
      <c r="L683" s="233"/>
      <c r="M683" s="277"/>
      <c r="N683" s="277"/>
      <c r="O683" s="277"/>
      <c r="P683" s="277"/>
      <c r="Q683" s="277"/>
      <c r="R683" s="277"/>
      <c r="S683" s="277"/>
      <c r="T683" s="277"/>
      <c r="U683" s="278"/>
      <c r="V683" s="103"/>
      <c r="W683" s="84"/>
      <c r="X683" s="84"/>
      <c r="Y683" s="72"/>
      <c r="Z683" s="72"/>
      <c r="AA683" s="72"/>
      <c r="AB683" s="72"/>
      <c r="AC683" s="72">
        <f t="shared" si="281"/>
        <v>1</v>
      </c>
      <c r="AD683" s="72">
        <f t="shared" si="282"/>
        <v>1</v>
      </c>
      <c r="AE683" s="109" t="str">
        <f t="shared" si="283"/>
        <v>0-0</v>
      </c>
      <c r="AF683" s="109" t="str">
        <f t="shared" si="284"/>
        <v>Y</v>
      </c>
      <c r="AG683" s="109" t="str">
        <f t="shared" si="285"/>
        <v>B</v>
      </c>
      <c r="AM683" s="109">
        <f t="shared" si="286"/>
        <v>0</v>
      </c>
      <c r="AN683" s="109">
        <f t="shared" si="287"/>
        <v>0</v>
      </c>
      <c r="AO683" s="109" t="str">
        <f t="shared" si="288"/>
        <v/>
      </c>
      <c r="AQ683" s="109" t="str">
        <f t="shared" si="289"/>
        <v/>
      </c>
      <c r="BA683" s="229">
        <f>MOD(SUM(E673:E684),12)</f>
        <v>0</v>
      </c>
    </row>
    <row r="684" spans="1:53" ht="15.75" thickBot="1" x14ac:dyDescent="0.3">
      <c r="A684" s="88"/>
      <c r="B684" s="66" t="s">
        <v>289</v>
      </c>
      <c r="C684" s="67"/>
      <c r="D684" s="102"/>
      <c r="E684" s="32"/>
      <c r="F684" s="32"/>
      <c r="G684" s="68" t="s">
        <v>277</v>
      </c>
      <c r="H684" s="69">
        <f t="shared" si="290"/>
        <v>0</v>
      </c>
      <c r="I684" s="70">
        <f t="shared" si="291"/>
        <v>0</v>
      </c>
      <c r="J684" s="73" t="str">
        <f t="shared" si="292"/>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81"/>
        <v>1</v>
      </c>
      <c r="AD684" s="72">
        <f t="shared" si="282"/>
        <v>1</v>
      </c>
      <c r="AE684" s="109" t="str">
        <f t="shared" si="283"/>
        <v>0-0</v>
      </c>
      <c r="AF684" s="109" t="str">
        <f t="shared" si="284"/>
        <v>Y</v>
      </c>
      <c r="AG684" s="109" t="str">
        <f t="shared" si="285"/>
        <v>B</v>
      </c>
      <c r="AM684" s="109">
        <f t="shared" si="286"/>
        <v>0</v>
      </c>
      <c r="AN684" s="109">
        <f t="shared" si="287"/>
        <v>0</v>
      </c>
      <c r="AO684" s="109" t="str">
        <f t="shared" si="288"/>
        <v/>
      </c>
      <c r="AQ684" s="109" t="str">
        <f t="shared" si="289"/>
        <v/>
      </c>
      <c r="BA684" s="229">
        <f>MOD(SUM(E673:E685),12)</f>
        <v>0</v>
      </c>
    </row>
    <row r="685" spans="1:53" ht="15.75" thickBot="1" x14ac:dyDescent="0.3">
      <c r="A685" s="88"/>
      <c r="B685" s="66" t="s">
        <v>290</v>
      </c>
      <c r="C685" s="67"/>
      <c r="D685" s="102"/>
      <c r="E685" s="32"/>
      <c r="F685" s="32"/>
      <c r="G685" s="68" t="s">
        <v>277</v>
      </c>
      <c r="H685" s="69">
        <f t="shared" si="290"/>
        <v>0</v>
      </c>
      <c r="I685" s="70">
        <f t="shared" si="291"/>
        <v>0</v>
      </c>
      <c r="J685" s="73" t="str">
        <f t="shared" si="292"/>
        <v>--</v>
      </c>
      <c r="K685" s="32"/>
      <c r="L685" s="233"/>
      <c r="M685" s="277"/>
      <c r="N685" s="277"/>
      <c r="O685" s="277"/>
      <c r="P685" s="277"/>
      <c r="Q685" s="277"/>
      <c r="R685" s="277"/>
      <c r="S685" s="277"/>
      <c r="T685" s="277"/>
      <c r="U685" s="278"/>
      <c r="V685" s="103"/>
      <c r="W685" s="84">
        <f>Y685+1</f>
        <v>73</v>
      </c>
      <c r="X685" s="84"/>
      <c r="Y685" s="78">
        <f>SUM(E673:E685)</f>
        <v>72</v>
      </c>
      <c r="Z685" s="72" t="str">
        <f t="shared" ref="Z685:Z697" si="295">IF(OR(AND(E$8=216,C684="DBL REV",C685="DBL REV",Y684&lt;=144,Y685&gt;144),AND(E$8=216,C684="TPL REV",C685="TPL REV",Y684&lt;=144,Y685&gt;144),AND(E$8=216,C684="QD REV",C685="QD REV",Y684&lt;=144,Y685&gt;144)),"ERROR","")</f>
        <v/>
      </c>
      <c r="AA685" s="72"/>
      <c r="AB685" s="72"/>
      <c r="AC685" s="72">
        <f t="shared" si="281"/>
        <v>1</v>
      </c>
      <c r="AD685" s="72">
        <f t="shared" si="282"/>
        <v>1</v>
      </c>
      <c r="AE685" s="109" t="str">
        <f t="shared" si="283"/>
        <v>0-0</v>
      </c>
      <c r="AF685" s="109" t="str">
        <f t="shared" si="284"/>
        <v>Y</v>
      </c>
      <c r="AG685" s="109" t="str">
        <f t="shared" si="285"/>
        <v>B</v>
      </c>
      <c r="AM685" s="109">
        <f t="shared" si="286"/>
        <v>0</v>
      </c>
      <c r="AN685" s="109">
        <f t="shared" si="287"/>
        <v>0</v>
      </c>
      <c r="AO685" s="109" t="str">
        <f t="shared" si="288"/>
        <v/>
      </c>
      <c r="AQ685" s="109" t="str">
        <f t="shared" si="289"/>
        <v/>
      </c>
      <c r="BA685" s="229">
        <f>MOD(SUM(E673:E686),12)</f>
        <v>0</v>
      </c>
    </row>
    <row r="686" spans="1:53" ht="15.75" thickBot="1" x14ac:dyDescent="0.3">
      <c r="A686" s="88"/>
      <c r="B686" s="66" t="s">
        <v>291</v>
      </c>
      <c r="C686" s="67"/>
      <c r="D686" s="102"/>
      <c r="E686" s="32"/>
      <c r="F686" s="32"/>
      <c r="G686" s="68" t="s">
        <v>277</v>
      </c>
      <c r="H686" s="69">
        <f t="shared" si="290"/>
        <v>0</v>
      </c>
      <c r="I686" s="70">
        <f t="shared" si="291"/>
        <v>0</v>
      </c>
      <c r="J686" s="73" t="str">
        <f t="shared" si="292"/>
        <v>--</v>
      </c>
      <c r="K686" s="32"/>
      <c r="L686" s="233"/>
      <c r="M686" s="277"/>
      <c r="N686" s="277"/>
      <c r="O686" s="277"/>
      <c r="P686" s="277"/>
      <c r="Q686" s="277"/>
      <c r="R686" s="277"/>
      <c r="S686" s="277"/>
      <c r="T686" s="277"/>
      <c r="U686" s="278"/>
      <c r="V686" s="103"/>
      <c r="W686" s="84">
        <f>Y686+1</f>
        <v>73</v>
      </c>
      <c r="X686" s="84"/>
      <c r="Y686" s="78">
        <f>SUM(E673:E686)</f>
        <v>72</v>
      </c>
      <c r="Z686" s="72" t="str">
        <f t="shared" si="295"/>
        <v/>
      </c>
      <c r="AA686" s="72"/>
      <c r="AB686" s="72"/>
      <c r="AC686" s="72">
        <f t="shared" si="281"/>
        <v>1</v>
      </c>
      <c r="AD686" s="72">
        <f t="shared" si="282"/>
        <v>1</v>
      </c>
      <c r="AE686" s="109" t="str">
        <f t="shared" si="283"/>
        <v>0-0</v>
      </c>
      <c r="AF686" s="109" t="str">
        <f t="shared" si="284"/>
        <v>Y</v>
      </c>
      <c r="AG686" s="109" t="str">
        <f t="shared" si="285"/>
        <v>B</v>
      </c>
      <c r="AM686" s="109">
        <f t="shared" si="286"/>
        <v>0</v>
      </c>
      <c r="AN686" s="109">
        <f t="shared" si="287"/>
        <v>0</v>
      </c>
      <c r="AO686" s="109" t="str">
        <f t="shared" si="288"/>
        <v/>
      </c>
      <c r="AQ686" s="109" t="str">
        <f t="shared" si="289"/>
        <v/>
      </c>
      <c r="BA686" s="229">
        <f>MOD(SUM(E673:E687),12)</f>
        <v>0</v>
      </c>
    </row>
    <row r="687" spans="1:53" ht="15.75" thickBot="1" x14ac:dyDescent="0.3">
      <c r="A687" s="88"/>
      <c r="B687" s="66" t="s">
        <v>292</v>
      </c>
      <c r="C687" s="67"/>
      <c r="D687" s="102"/>
      <c r="E687" s="32"/>
      <c r="F687" s="32"/>
      <c r="G687" s="68" t="s">
        <v>277</v>
      </c>
      <c r="H687" s="69">
        <f t="shared" si="290"/>
        <v>0</v>
      </c>
      <c r="I687" s="70">
        <f t="shared" si="291"/>
        <v>0</v>
      </c>
      <c r="J687" s="73" t="str">
        <f t="shared" si="292"/>
        <v>--</v>
      </c>
      <c r="K687" s="32"/>
      <c r="L687" s="233"/>
      <c r="M687" s="277"/>
      <c r="N687" s="277"/>
      <c r="O687" s="277"/>
      <c r="P687" s="277"/>
      <c r="Q687" s="277"/>
      <c r="R687" s="277"/>
      <c r="S687" s="277"/>
      <c r="T687" s="277"/>
      <c r="U687" s="278"/>
      <c r="V687" s="103"/>
      <c r="W687" s="84">
        <f>Y687+1</f>
        <v>73</v>
      </c>
      <c r="X687" s="84"/>
      <c r="Y687" s="78">
        <f>SUM(E673:E687)</f>
        <v>72</v>
      </c>
      <c r="Z687" s="72" t="str">
        <f t="shared" si="295"/>
        <v/>
      </c>
      <c r="AA687" s="72" t="str">
        <f t="shared" ref="AA687:AA699" si="296">IF(AND(C685&lt;&gt;"Field SPL",W684&lt;=144,Y685&gt;144),"ERROR","")</f>
        <v/>
      </c>
      <c r="AB687" s="72"/>
      <c r="AC687" s="72">
        <f t="shared" si="281"/>
        <v>1</v>
      </c>
      <c r="AD687" s="72">
        <f t="shared" si="282"/>
        <v>1</v>
      </c>
      <c r="AE687" s="109" t="str">
        <f t="shared" si="283"/>
        <v>0-0</v>
      </c>
      <c r="AF687" s="109" t="str">
        <f t="shared" si="284"/>
        <v>Y</v>
      </c>
      <c r="AG687" s="109" t="str">
        <f t="shared" si="285"/>
        <v>B</v>
      </c>
      <c r="AM687" s="109">
        <f t="shared" si="286"/>
        <v>0</v>
      </c>
      <c r="AN687" s="109">
        <f t="shared" si="287"/>
        <v>0</v>
      </c>
      <c r="AO687" s="109" t="str">
        <f t="shared" si="288"/>
        <v/>
      </c>
      <c r="AQ687" s="109" t="str">
        <f t="shared" si="289"/>
        <v/>
      </c>
      <c r="BA687" s="229">
        <f>MOD(SUM(E673:E688),12)</f>
        <v>0</v>
      </c>
    </row>
    <row r="688" spans="1:53" ht="15.75" thickBot="1" x14ac:dyDescent="0.3">
      <c r="A688" s="88"/>
      <c r="B688" s="66" t="s">
        <v>293</v>
      </c>
      <c r="C688" s="67"/>
      <c r="D688" s="102"/>
      <c r="E688" s="32"/>
      <c r="F688" s="32"/>
      <c r="G688" s="68" t="s">
        <v>277</v>
      </c>
      <c r="H688" s="69">
        <f t="shared" si="290"/>
        <v>0</v>
      </c>
      <c r="I688" s="70">
        <f t="shared" si="291"/>
        <v>0</v>
      </c>
      <c r="J688" s="73" t="str">
        <f t="shared" si="292"/>
        <v>--</v>
      </c>
      <c r="K688" s="32"/>
      <c r="L688" s="233"/>
      <c r="M688" s="277"/>
      <c r="N688" s="277"/>
      <c r="O688" s="277"/>
      <c r="P688" s="277"/>
      <c r="Q688" s="277"/>
      <c r="R688" s="277"/>
      <c r="S688" s="277"/>
      <c r="T688" s="277"/>
      <c r="U688" s="278"/>
      <c r="V688" s="103"/>
      <c r="W688" s="84">
        <f t="shared" ref="W688:W696" si="297">Y688+1</f>
        <v>73</v>
      </c>
      <c r="X688" s="84"/>
      <c r="Y688" s="78">
        <f>SUM(E673:E688)</f>
        <v>72</v>
      </c>
      <c r="Z688" s="72" t="str">
        <f t="shared" si="295"/>
        <v/>
      </c>
      <c r="AA688" s="72" t="str">
        <f t="shared" si="296"/>
        <v/>
      </c>
      <c r="AB688" s="72"/>
      <c r="AC688" s="72">
        <f t="shared" si="281"/>
        <v>1</v>
      </c>
      <c r="AD688" s="72">
        <f t="shared" si="282"/>
        <v>1</v>
      </c>
      <c r="AE688" s="109" t="str">
        <f t="shared" si="283"/>
        <v>0-0</v>
      </c>
      <c r="AF688" s="109" t="str">
        <f t="shared" si="284"/>
        <v>Y</v>
      </c>
      <c r="AG688" s="109" t="str">
        <f t="shared" si="285"/>
        <v>B</v>
      </c>
      <c r="AM688" s="109">
        <f t="shared" si="286"/>
        <v>0</v>
      </c>
      <c r="AN688" s="109">
        <f t="shared" si="287"/>
        <v>0</v>
      </c>
      <c r="AO688" s="109" t="str">
        <f t="shared" si="288"/>
        <v/>
      </c>
      <c r="AQ688" s="109" t="str">
        <f t="shared" si="289"/>
        <v/>
      </c>
      <c r="BA688" s="229">
        <f>MOD(SUM(E673:E689),12)</f>
        <v>0</v>
      </c>
    </row>
    <row r="689" spans="1:53" ht="15.75" thickBot="1" x14ac:dyDescent="0.3">
      <c r="A689" s="88"/>
      <c r="B689" s="66" t="s">
        <v>294</v>
      </c>
      <c r="C689" s="67"/>
      <c r="D689" s="102"/>
      <c r="E689" s="32"/>
      <c r="F689" s="32"/>
      <c r="G689" s="68" t="s">
        <v>277</v>
      </c>
      <c r="H689" s="69">
        <f t="shared" si="290"/>
        <v>0</v>
      </c>
      <c r="I689" s="70">
        <f t="shared" si="291"/>
        <v>0</v>
      </c>
      <c r="J689" s="73" t="str">
        <f t="shared" si="292"/>
        <v>--</v>
      </c>
      <c r="K689" s="32"/>
      <c r="L689" s="233"/>
      <c r="M689" s="277"/>
      <c r="N689" s="277"/>
      <c r="O689" s="277"/>
      <c r="P689" s="277"/>
      <c r="Q689" s="277"/>
      <c r="R689" s="277"/>
      <c r="S689" s="277"/>
      <c r="T689" s="277"/>
      <c r="U689" s="278"/>
      <c r="V689" s="103"/>
      <c r="W689" s="84">
        <f t="shared" si="297"/>
        <v>73</v>
      </c>
      <c r="X689" s="84"/>
      <c r="Y689" s="78">
        <f>SUM(E673:E689)</f>
        <v>72</v>
      </c>
      <c r="Z689" s="72" t="str">
        <f t="shared" si="295"/>
        <v/>
      </c>
      <c r="AA689" s="72" t="str">
        <f t="shared" si="296"/>
        <v/>
      </c>
      <c r="AB689" s="72"/>
      <c r="AC689" s="72">
        <f t="shared" si="281"/>
        <v>1</v>
      </c>
      <c r="AD689" s="72">
        <f t="shared" si="282"/>
        <v>1</v>
      </c>
      <c r="AE689" s="109" t="str">
        <f t="shared" si="283"/>
        <v>0-0</v>
      </c>
      <c r="AF689" s="109" t="str">
        <f t="shared" si="284"/>
        <v>Y</v>
      </c>
      <c r="AG689" s="109" t="str">
        <f t="shared" si="285"/>
        <v>B</v>
      </c>
      <c r="AM689" s="109">
        <f t="shared" si="286"/>
        <v>0</v>
      </c>
      <c r="AN689" s="109">
        <f t="shared" si="287"/>
        <v>0</v>
      </c>
      <c r="AO689" s="109" t="str">
        <f t="shared" si="288"/>
        <v/>
      </c>
      <c r="AQ689" s="109" t="str">
        <f t="shared" si="289"/>
        <v/>
      </c>
      <c r="BA689" s="229">
        <f>MOD(SUM(E673:E690),12)</f>
        <v>0</v>
      </c>
    </row>
    <row r="690" spans="1:53" ht="15.75" thickBot="1" x14ac:dyDescent="0.3">
      <c r="A690" s="88"/>
      <c r="B690" s="66" t="s">
        <v>295</v>
      </c>
      <c r="C690" s="67"/>
      <c r="D690" s="102"/>
      <c r="E690" s="32"/>
      <c r="F690" s="32"/>
      <c r="G690" s="68" t="s">
        <v>277</v>
      </c>
      <c r="H690" s="69">
        <f t="shared" si="290"/>
        <v>0</v>
      </c>
      <c r="I690" s="70">
        <f t="shared" si="291"/>
        <v>0</v>
      </c>
      <c r="J690" s="73" t="str">
        <f t="shared" si="292"/>
        <v>--</v>
      </c>
      <c r="K690" s="32"/>
      <c r="L690" s="233"/>
      <c r="M690" s="277"/>
      <c r="N690" s="277"/>
      <c r="O690" s="277"/>
      <c r="P690" s="277"/>
      <c r="Q690" s="277"/>
      <c r="R690" s="277"/>
      <c r="S690" s="277"/>
      <c r="T690" s="277"/>
      <c r="U690" s="278"/>
      <c r="V690" s="103"/>
      <c r="W690" s="84">
        <f t="shared" si="297"/>
        <v>73</v>
      </c>
      <c r="X690" s="84"/>
      <c r="Y690" s="78">
        <f>SUM(E673:E690)</f>
        <v>72</v>
      </c>
      <c r="Z690" s="72" t="str">
        <f t="shared" si="295"/>
        <v/>
      </c>
      <c r="AA690" s="72" t="str">
        <f t="shared" si="296"/>
        <v/>
      </c>
      <c r="AB690" s="72"/>
      <c r="AC690" s="72">
        <f t="shared" si="281"/>
        <v>1</v>
      </c>
      <c r="AD690" s="72">
        <f t="shared" si="282"/>
        <v>1</v>
      </c>
      <c r="AE690" s="109" t="str">
        <f t="shared" si="283"/>
        <v>0-0</v>
      </c>
      <c r="AF690" s="109" t="str">
        <f t="shared" si="284"/>
        <v>Y</v>
      </c>
      <c r="AG690" s="109" t="str">
        <f t="shared" si="285"/>
        <v>B</v>
      </c>
      <c r="AM690" s="109">
        <f t="shared" si="286"/>
        <v>0</v>
      </c>
      <c r="AN690" s="109">
        <f t="shared" si="287"/>
        <v>0</v>
      </c>
      <c r="AO690" s="109" t="str">
        <f t="shared" si="288"/>
        <v/>
      </c>
      <c r="AQ690" s="109" t="str">
        <f t="shared" si="289"/>
        <v/>
      </c>
      <c r="BA690" s="229">
        <f>MOD(SUM(E673:E691),12)</f>
        <v>0</v>
      </c>
    </row>
    <row r="691" spans="1:53" ht="15.75" thickBot="1" x14ac:dyDescent="0.3">
      <c r="A691" s="88"/>
      <c r="B691" s="66" t="s">
        <v>296</v>
      </c>
      <c r="C691" s="67"/>
      <c r="D691" s="102"/>
      <c r="E691" s="32"/>
      <c r="F691" s="32"/>
      <c r="G691" s="68" t="s">
        <v>277</v>
      </c>
      <c r="H691" s="69">
        <f t="shared" si="290"/>
        <v>0</v>
      </c>
      <c r="I691" s="70">
        <f t="shared" si="291"/>
        <v>0</v>
      </c>
      <c r="J691" s="73" t="str">
        <f t="shared" si="292"/>
        <v>--</v>
      </c>
      <c r="K691" s="32"/>
      <c r="L691" s="233"/>
      <c r="M691" s="277"/>
      <c r="N691" s="277"/>
      <c r="O691" s="277"/>
      <c r="P691" s="277"/>
      <c r="Q691" s="277"/>
      <c r="R691" s="277"/>
      <c r="S691" s="277"/>
      <c r="T691" s="277"/>
      <c r="U691" s="278"/>
      <c r="V691" s="103"/>
      <c r="W691" s="84">
        <f t="shared" si="297"/>
        <v>73</v>
      </c>
      <c r="X691" s="84"/>
      <c r="Y691" s="78">
        <f>SUM(E673:E691)</f>
        <v>72</v>
      </c>
      <c r="Z691" s="72" t="str">
        <f t="shared" si="295"/>
        <v/>
      </c>
      <c r="AA691" s="72" t="str">
        <f t="shared" si="296"/>
        <v/>
      </c>
      <c r="AB691" s="72"/>
      <c r="AC691" s="72">
        <f t="shared" si="281"/>
        <v>1</v>
      </c>
      <c r="AD691" s="72">
        <f t="shared" si="282"/>
        <v>1</v>
      </c>
      <c r="AE691" s="109" t="str">
        <f t="shared" si="283"/>
        <v>0-0</v>
      </c>
      <c r="AF691" s="109" t="str">
        <f t="shared" si="284"/>
        <v>Y</v>
      </c>
      <c r="AG691" s="109" t="str">
        <f t="shared" si="285"/>
        <v>B</v>
      </c>
      <c r="AM691" s="109">
        <f t="shared" si="286"/>
        <v>0</v>
      </c>
      <c r="AN691" s="109">
        <f t="shared" si="287"/>
        <v>0</v>
      </c>
      <c r="AO691" s="109" t="str">
        <f t="shared" si="288"/>
        <v/>
      </c>
      <c r="AQ691" s="109" t="str">
        <f t="shared" si="289"/>
        <v/>
      </c>
      <c r="BA691" s="229">
        <f>MOD(SUM(E673:E692),12)</f>
        <v>0</v>
      </c>
    </row>
    <row r="692" spans="1:53" ht="15.75" thickBot="1" x14ac:dyDescent="0.3">
      <c r="A692" s="88"/>
      <c r="B692" s="66" t="s">
        <v>297</v>
      </c>
      <c r="C692" s="67"/>
      <c r="D692" s="102"/>
      <c r="E692" s="32"/>
      <c r="F692" s="32"/>
      <c r="G692" s="68" t="s">
        <v>277</v>
      </c>
      <c r="H692" s="69">
        <f t="shared" si="290"/>
        <v>0</v>
      </c>
      <c r="I692" s="70">
        <f t="shared" si="291"/>
        <v>0</v>
      </c>
      <c r="J692" s="73" t="str">
        <f t="shared" si="292"/>
        <v>--</v>
      </c>
      <c r="K692" s="32"/>
      <c r="L692" s="233"/>
      <c r="M692" s="277"/>
      <c r="N692" s="277"/>
      <c r="O692" s="277"/>
      <c r="P692" s="277"/>
      <c r="Q692" s="277"/>
      <c r="R692" s="277"/>
      <c r="S692" s="277"/>
      <c r="T692" s="277"/>
      <c r="U692" s="278"/>
      <c r="V692" s="103"/>
      <c r="W692" s="84">
        <f t="shared" si="297"/>
        <v>73</v>
      </c>
      <c r="X692" s="84"/>
      <c r="Y692" s="78">
        <f>SUM(E673:E692)</f>
        <v>72</v>
      </c>
      <c r="Z692" s="72" t="str">
        <f t="shared" si="295"/>
        <v/>
      </c>
      <c r="AA692" s="72" t="str">
        <f t="shared" si="296"/>
        <v/>
      </c>
      <c r="AB692" s="72"/>
      <c r="AC692" s="72">
        <f t="shared" si="281"/>
        <v>1</v>
      </c>
      <c r="AD692" s="72">
        <f t="shared" si="282"/>
        <v>1</v>
      </c>
      <c r="AE692" s="109" t="str">
        <f t="shared" si="283"/>
        <v>0-0</v>
      </c>
      <c r="AF692" s="109" t="str">
        <f t="shared" si="284"/>
        <v>Y</v>
      </c>
      <c r="AG692" s="109" t="str">
        <f t="shared" si="285"/>
        <v>B</v>
      </c>
      <c r="AM692" s="109">
        <f t="shared" si="286"/>
        <v>0</v>
      </c>
      <c r="AN692" s="109">
        <f t="shared" si="287"/>
        <v>0</v>
      </c>
      <c r="AO692" s="109" t="str">
        <f t="shared" si="288"/>
        <v/>
      </c>
      <c r="AQ692" s="109" t="str">
        <f t="shared" si="289"/>
        <v/>
      </c>
      <c r="BA692" s="229">
        <f>MOD(SUM(E673:E693),12)</f>
        <v>0</v>
      </c>
    </row>
    <row r="693" spans="1:53" ht="15.75" thickBot="1" x14ac:dyDescent="0.3">
      <c r="A693" s="88"/>
      <c r="B693" s="66" t="s">
        <v>298</v>
      </c>
      <c r="C693" s="67"/>
      <c r="D693" s="102"/>
      <c r="E693" s="32"/>
      <c r="F693" s="32"/>
      <c r="G693" s="68" t="s">
        <v>277</v>
      </c>
      <c r="H693" s="69">
        <f t="shared" si="290"/>
        <v>0</v>
      </c>
      <c r="I693" s="70">
        <f t="shared" si="291"/>
        <v>0</v>
      </c>
      <c r="J693" s="73" t="str">
        <f t="shared" si="292"/>
        <v>--</v>
      </c>
      <c r="K693" s="32"/>
      <c r="L693" s="233"/>
      <c r="M693" s="277"/>
      <c r="N693" s="277"/>
      <c r="O693" s="277"/>
      <c r="P693" s="277"/>
      <c r="Q693" s="277"/>
      <c r="R693" s="277"/>
      <c r="S693" s="277"/>
      <c r="T693" s="277"/>
      <c r="U693" s="278"/>
      <c r="V693" s="103"/>
      <c r="W693" s="84">
        <f t="shared" si="297"/>
        <v>73</v>
      </c>
      <c r="X693" s="84"/>
      <c r="Y693" s="78">
        <f>SUM(E673:E693)</f>
        <v>72</v>
      </c>
      <c r="Z693" s="72" t="str">
        <f t="shared" si="295"/>
        <v/>
      </c>
      <c r="AA693" s="72" t="str">
        <f t="shared" si="296"/>
        <v/>
      </c>
      <c r="AB693" s="72"/>
      <c r="AC693" s="72">
        <f t="shared" si="281"/>
        <v>1</v>
      </c>
      <c r="AD693" s="72">
        <f t="shared" si="282"/>
        <v>1</v>
      </c>
      <c r="AE693" s="109" t="str">
        <f t="shared" si="283"/>
        <v>0-0</v>
      </c>
      <c r="AF693" s="109" t="str">
        <f t="shared" si="284"/>
        <v>Y</v>
      </c>
      <c r="AG693" s="109" t="str">
        <f t="shared" si="285"/>
        <v>B</v>
      </c>
      <c r="AM693" s="109">
        <f t="shared" si="286"/>
        <v>0</v>
      </c>
      <c r="AN693" s="109">
        <f t="shared" si="287"/>
        <v>0</v>
      </c>
      <c r="AO693" s="109" t="str">
        <f t="shared" si="288"/>
        <v/>
      </c>
      <c r="AQ693" s="109" t="str">
        <f t="shared" si="289"/>
        <v/>
      </c>
      <c r="BA693" s="229">
        <f>MOD(SUM(E673:E694),12)</f>
        <v>0</v>
      </c>
    </row>
    <row r="694" spans="1:53" ht="15.75" thickBot="1" x14ac:dyDescent="0.3">
      <c r="A694" s="88"/>
      <c r="B694" s="66" t="s">
        <v>299</v>
      </c>
      <c r="C694" s="67"/>
      <c r="D694" s="102"/>
      <c r="E694" s="32"/>
      <c r="F694" s="32"/>
      <c r="G694" s="68" t="s">
        <v>277</v>
      </c>
      <c r="H694" s="69">
        <f t="shared" si="290"/>
        <v>0</v>
      </c>
      <c r="I694" s="70">
        <f t="shared" si="291"/>
        <v>0</v>
      </c>
      <c r="J694" s="73" t="str">
        <f t="shared" si="292"/>
        <v>--</v>
      </c>
      <c r="K694" s="32"/>
      <c r="L694" s="233"/>
      <c r="M694" s="277"/>
      <c r="N694" s="277"/>
      <c r="O694" s="277"/>
      <c r="P694" s="277"/>
      <c r="Q694" s="277"/>
      <c r="R694" s="277"/>
      <c r="S694" s="277"/>
      <c r="T694" s="277"/>
      <c r="U694" s="278"/>
      <c r="V694" s="103"/>
      <c r="W694" s="84">
        <f t="shared" si="297"/>
        <v>73</v>
      </c>
      <c r="X694" s="84"/>
      <c r="Y694" s="78">
        <f>SUM(E673:E694)</f>
        <v>72</v>
      </c>
      <c r="Z694" s="72" t="str">
        <f t="shared" si="295"/>
        <v/>
      </c>
      <c r="AA694" s="72" t="str">
        <f t="shared" si="296"/>
        <v/>
      </c>
      <c r="AB694" s="72"/>
      <c r="AC694" s="72">
        <f t="shared" si="281"/>
        <v>1</v>
      </c>
      <c r="AD694" s="72">
        <f t="shared" si="282"/>
        <v>1</v>
      </c>
      <c r="AE694" s="109" t="str">
        <f t="shared" si="283"/>
        <v>0-0</v>
      </c>
      <c r="AF694" s="109" t="str">
        <f t="shared" si="284"/>
        <v>Y</v>
      </c>
      <c r="AG694" s="109" t="str">
        <f t="shared" si="285"/>
        <v>B</v>
      </c>
      <c r="AM694" s="109">
        <f t="shared" si="286"/>
        <v>0</v>
      </c>
      <c r="AN694" s="109">
        <f t="shared" si="287"/>
        <v>0</v>
      </c>
      <c r="AO694" s="109" t="str">
        <f t="shared" si="288"/>
        <v/>
      </c>
      <c r="AQ694" s="109" t="str">
        <f t="shared" si="289"/>
        <v/>
      </c>
      <c r="BA694" s="229">
        <f>MOD(SUM(E673:E695),12)</f>
        <v>0</v>
      </c>
    </row>
    <row r="695" spans="1:53" ht="15.75" thickBot="1" x14ac:dyDescent="0.3">
      <c r="A695" s="88"/>
      <c r="B695" s="66" t="s">
        <v>300</v>
      </c>
      <c r="C695" s="67"/>
      <c r="D695" s="102"/>
      <c r="E695" s="32"/>
      <c r="F695" s="32"/>
      <c r="G695" s="68" t="s">
        <v>277</v>
      </c>
      <c r="H695" s="69">
        <f t="shared" si="290"/>
        <v>0</v>
      </c>
      <c r="I695" s="70">
        <f t="shared" si="291"/>
        <v>0</v>
      </c>
      <c r="J695" s="73" t="str">
        <f t="shared" si="292"/>
        <v>--</v>
      </c>
      <c r="K695" s="32"/>
      <c r="L695" s="233"/>
      <c r="M695" s="277"/>
      <c r="N695" s="277"/>
      <c r="O695" s="277"/>
      <c r="P695" s="277"/>
      <c r="Q695" s="277"/>
      <c r="R695" s="277"/>
      <c r="S695" s="277"/>
      <c r="T695" s="277"/>
      <c r="U695" s="278"/>
      <c r="V695" s="103"/>
      <c r="W695" s="84">
        <f t="shared" si="297"/>
        <v>73</v>
      </c>
      <c r="X695" s="84"/>
      <c r="Y695" s="78">
        <f>SUM(E673:E695)</f>
        <v>72</v>
      </c>
      <c r="Z695" s="72" t="str">
        <f t="shared" si="295"/>
        <v/>
      </c>
      <c r="AA695" s="72" t="str">
        <f t="shared" si="296"/>
        <v/>
      </c>
      <c r="AB695" s="72"/>
      <c r="AC695" s="72">
        <f t="shared" si="281"/>
        <v>1</v>
      </c>
      <c r="AD695" s="72">
        <f t="shared" si="282"/>
        <v>1</v>
      </c>
      <c r="AE695" s="109" t="str">
        <f t="shared" si="283"/>
        <v>0-0</v>
      </c>
      <c r="AF695" s="109" t="str">
        <f t="shared" si="284"/>
        <v>Y</v>
      </c>
      <c r="AG695" s="109" t="str">
        <f t="shared" si="285"/>
        <v>B</v>
      </c>
      <c r="AM695" s="109">
        <f t="shared" si="286"/>
        <v>0</v>
      </c>
      <c r="AN695" s="109">
        <f t="shared" si="287"/>
        <v>0</v>
      </c>
      <c r="AO695" s="109" t="str">
        <f t="shared" si="288"/>
        <v/>
      </c>
      <c r="AQ695" s="109" t="str">
        <f t="shared" si="289"/>
        <v/>
      </c>
      <c r="BA695" s="229">
        <f>MOD(SUM(E673:E696),12)</f>
        <v>0</v>
      </c>
    </row>
    <row r="696" spans="1:53" ht="15.75" thickBot="1" x14ac:dyDescent="0.3">
      <c r="A696" s="88"/>
      <c r="B696" s="66" t="s">
        <v>301</v>
      </c>
      <c r="C696" s="67"/>
      <c r="D696" s="102"/>
      <c r="E696" s="32"/>
      <c r="F696" s="32"/>
      <c r="G696" s="68" t="s">
        <v>277</v>
      </c>
      <c r="H696" s="69">
        <f t="shared" si="290"/>
        <v>0</v>
      </c>
      <c r="I696" s="70">
        <f t="shared" si="291"/>
        <v>0</v>
      </c>
      <c r="J696" s="73" t="str">
        <f t="shared" si="292"/>
        <v>--</v>
      </c>
      <c r="K696" s="32"/>
      <c r="L696" s="233"/>
      <c r="M696" s="277"/>
      <c r="N696" s="277"/>
      <c r="O696" s="277"/>
      <c r="P696" s="277"/>
      <c r="Q696" s="277"/>
      <c r="R696" s="277"/>
      <c r="S696" s="277"/>
      <c r="T696" s="277"/>
      <c r="U696" s="278"/>
      <c r="V696" s="103"/>
      <c r="W696" s="84">
        <f t="shared" si="297"/>
        <v>73</v>
      </c>
      <c r="X696" s="84"/>
      <c r="Y696" s="78">
        <f>SUM(E673:E696)</f>
        <v>72</v>
      </c>
      <c r="Z696" s="72" t="str">
        <f t="shared" si="295"/>
        <v/>
      </c>
      <c r="AA696" s="72" t="str">
        <f t="shared" si="296"/>
        <v/>
      </c>
      <c r="AB696" s="72"/>
      <c r="AC696" s="72">
        <f t="shared" si="281"/>
        <v>1</v>
      </c>
      <c r="AD696" s="72">
        <f t="shared" si="282"/>
        <v>1</v>
      </c>
      <c r="AE696" s="109" t="str">
        <f t="shared" si="283"/>
        <v>0-0</v>
      </c>
      <c r="AF696" s="109" t="str">
        <f t="shared" si="284"/>
        <v>Y</v>
      </c>
      <c r="AG696" s="109" t="str">
        <f t="shared" si="285"/>
        <v>B</v>
      </c>
      <c r="AM696" s="109">
        <f t="shared" si="286"/>
        <v>0</v>
      </c>
      <c r="AN696" s="109">
        <f t="shared" si="287"/>
        <v>0</v>
      </c>
      <c r="AO696" s="109" t="str">
        <f t="shared" si="288"/>
        <v/>
      </c>
      <c r="AQ696" s="109" t="str">
        <f t="shared" si="289"/>
        <v/>
      </c>
      <c r="BA696" s="229">
        <f>MOD(SUM(E673:E697),12)</f>
        <v>0</v>
      </c>
    </row>
    <row r="697" spans="1:53" ht="15.75" thickBot="1" x14ac:dyDescent="0.3">
      <c r="A697" s="88"/>
      <c r="B697" s="66" t="s">
        <v>302</v>
      </c>
      <c r="C697" s="67"/>
      <c r="D697" s="102"/>
      <c r="E697" s="32"/>
      <c r="F697" s="32"/>
      <c r="G697" s="68" t="s">
        <v>277</v>
      </c>
      <c r="H697" s="69">
        <f t="shared" si="290"/>
        <v>0</v>
      </c>
      <c r="I697" s="70">
        <f t="shared" si="291"/>
        <v>0</v>
      </c>
      <c r="J697" s="73" t="str">
        <f t="shared" si="292"/>
        <v>--</v>
      </c>
      <c r="K697" s="32"/>
      <c r="L697" s="234"/>
      <c r="M697" s="277"/>
      <c r="N697" s="277"/>
      <c r="O697" s="277"/>
      <c r="P697" s="277"/>
      <c r="Q697" s="277"/>
      <c r="R697" s="277"/>
      <c r="S697" s="277"/>
      <c r="T697" s="277"/>
      <c r="U697" s="278"/>
      <c r="V697" s="103"/>
      <c r="W697" s="72"/>
      <c r="X697" s="72"/>
      <c r="Y697" s="78">
        <f>SUM(E673:E697)</f>
        <v>72</v>
      </c>
      <c r="Z697" s="72" t="str">
        <f t="shared" si="295"/>
        <v/>
      </c>
      <c r="AA697" s="72" t="str">
        <f t="shared" si="296"/>
        <v/>
      </c>
      <c r="AB697" s="72"/>
      <c r="AC697" s="72">
        <f t="shared" si="281"/>
        <v>1</v>
      </c>
      <c r="AD697" s="72">
        <f t="shared" si="282"/>
        <v>1</v>
      </c>
      <c r="AE697" s="109" t="str">
        <f t="shared" si="283"/>
        <v>0-0</v>
      </c>
      <c r="AF697" s="109" t="str">
        <f t="shared" si="284"/>
        <v>Y</v>
      </c>
      <c r="AG697" s="109" t="str">
        <f t="shared" si="285"/>
        <v>B</v>
      </c>
      <c r="AM697" s="109">
        <f t="shared" si="286"/>
        <v>0</v>
      </c>
      <c r="AN697" s="109">
        <f t="shared" si="287"/>
        <v>0</v>
      </c>
      <c r="AO697" s="109" t="str">
        <f t="shared" si="288"/>
        <v/>
      </c>
      <c r="AQ697" s="109" t="str">
        <f t="shared" si="289"/>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96"/>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96"/>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12</v>
      </c>
      <c r="D704" s="31" t="s">
        <v>229</v>
      </c>
      <c r="E704" s="66" t="str">
        <f>TEXT(IF('Cable Calculator'!CK7="","",'Cable Calculator'!CK7),)</f>
        <v/>
      </c>
      <c r="F704" s="88"/>
      <c r="G704" s="304" t="s">
        <v>230</v>
      </c>
      <c r="H704" s="305"/>
      <c r="I704" s="33">
        <f>E705-I703</f>
        <v>12</v>
      </c>
      <c r="J704" s="289" t="s">
        <v>231</v>
      </c>
      <c r="K704" s="290"/>
      <c r="L704" s="34">
        <f>I708</f>
        <v>349</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1" t="s">
        <v>242</v>
      </c>
      <c r="H706" s="43" t="s">
        <v>243</v>
      </c>
      <c r="I706" s="35">
        <f>IF(E706&lt;&gt;0,1,0)</f>
        <v>0</v>
      </c>
      <c r="J706" s="291" t="s">
        <v>244</v>
      </c>
      <c r="K706" s="292"/>
      <c r="L706" s="44">
        <f>'Cable Calculator'!CK3</f>
        <v>798</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349</v>
      </c>
      <c r="F707" s="88"/>
      <c r="G707" s="322"/>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349</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144</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c r="E714" s="32">
        <v>132</v>
      </c>
      <c r="F714" s="32"/>
      <c r="G714" s="68" t="s">
        <v>277</v>
      </c>
      <c r="H714" s="69">
        <f>IF(I714=0,0,I714-(E714-1))</f>
        <v>361</v>
      </c>
      <c r="I714" s="70">
        <f>IF(E714=0,0,I709)</f>
        <v>492</v>
      </c>
      <c r="J714" s="71" t="s">
        <v>278</v>
      </c>
      <c r="K714" s="32"/>
      <c r="L714" s="233"/>
      <c r="M714" s="277" t="s">
        <v>425</v>
      </c>
      <c r="N714" s="277"/>
      <c r="O714" s="277"/>
      <c r="P714" s="277"/>
      <c r="Q714" s="277"/>
      <c r="R714" s="277"/>
      <c r="S714" s="277"/>
      <c r="T714" s="277"/>
      <c r="U714" s="278"/>
      <c r="V714" s="103"/>
      <c r="W714" s="72"/>
      <c r="X714" s="72"/>
      <c r="Y714" s="72"/>
      <c r="Z714" s="45">
        <v>9</v>
      </c>
      <c r="AA714" s="46">
        <v>97</v>
      </c>
      <c r="AB714" s="46">
        <v>108</v>
      </c>
      <c r="AC714" s="72">
        <f t="shared" ref="AC714:AC738" si="298">IF(B714&lt;&gt;"FST",1,0)</f>
        <v>1</v>
      </c>
      <c r="AD714" s="72">
        <f t="shared" ref="AD714:AD738" si="299">IF(C714&lt;&gt;"FST",1,0)</f>
        <v>1</v>
      </c>
      <c r="AE714" s="109" t="str">
        <f t="shared" ref="AE714:AE738" si="300">CONCATENATE(H714,"-",I714)</f>
        <v>361-492</v>
      </c>
      <c r="AF714" s="109" t="str">
        <f t="shared" ref="AF714:AF738" si="301">IF(C714="Field SPL","N","Y")</f>
        <v>N</v>
      </c>
      <c r="AG714" s="109" t="str">
        <f t="shared" ref="AG714:AG738" si="302">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303">VALUE(IF(C714="FST","0",IF(C714="REV T","1",IF(C714="DBL REV",".5","0"))))</f>
        <v>0</v>
      </c>
      <c r="AN714" s="109">
        <f t="shared" ref="AN714:AN738" si="304">VALUE(IF(C714="FST","0",IF(C714="REV T","0",IF(C714="DBL REV",".5","0"))))</f>
        <v>0</v>
      </c>
      <c r="AO714" s="109" t="str">
        <f t="shared" ref="AO714:AO738" si="305">IF(C714="TPL REV","Y","")</f>
        <v/>
      </c>
      <c r="AQ714" s="109" t="str">
        <f t="shared" ref="AQ714:AQ738" si="306">IF(C714="QD REV","Y","")</f>
        <v/>
      </c>
      <c r="BA714" s="229">
        <f>MOD(E714,12)</f>
        <v>0</v>
      </c>
    </row>
    <row r="715" spans="1:53" ht="15.75" thickBot="1" x14ac:dyDescent="0.3">
      <c r="A715" s="88"/>
      <c r="B715" s="66" t="s">
        <v>279</v>
      </c>
      <c r="C715" s="67"/>
      <c r="D715" s="102"/>
      <c r="E715" s="32"/>
      <c r="F715" s="32"/>
      <c r="G715" s="68" t="s">
        <v>277</v>
      </c>
      <c r="H715" s="69">
        <f t="shared" ref="H715:H738" si="307">IF(E715=0,0,I715-(E715-1))</f>
        <v>0</v>
      </c>
      <c r="I715" s="70">
        <f t="shared" ref="I715:I738" si="308">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98"/>
        <v>1</v>
      </c>
      <c r="AD715" s="72">
        <f t="shared" si="299"/>
        <v>1</v>
      </c>
      <c r="AE715" s="109" t="str">
        <f t="shared" si="300"/>
        <v>0-0</v>
      </c>
      <c r="AF715" s="109" t="str">
        <f t="shared" si="301"/>
        <v>Y</v>
      </c>
      <c r="AG715" s="109" t="str">
        <f t="shared" si="302"/>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303"/>
        <v>0</v>
      </c>
      <c r="AN715" s="109">
        <f t="shared" si="304"/>
        <v>0</v>
      </c>
      <c r="AO715" s="109" t="str">
        <f t="shared" si="305"/>
        <v/>
      </c>
      <c r="AQ715" s="109" t="str">
        <f t="shared" si="306"/>
        <v/>
      </c>
      <c r="BA715" s="229">
        <f>MOD(SUM(E714:E715),12)</f>
        <v>0</v>
      </c>
    </row>
    <row r="716" spans="1:53" ht="15.75" thickBot="1" x14ac:dyDescent="0.3">
      <c r="A716" s="88"/>
      <c r="B716" s="74" t="s">
        <v>280</v>
      </c>
      <c r="C716" s="67"/>
      <c r="D716" s="102"/>
      <c r="E716" s="32"/>
      <c r="F716" s="32"/>
      <c r="G716" s="75" t="s">
        <v>277</v>
      </c>
      <c r="H716" s="69">
        <f t="shared" si="307"/>
        <v>0</v>
      </c>
      <c r="I716" s="70">
        <f t="shared" si="308"/>
        <v>0</v>
      </c>
      <c r="J716" s="73" t="str">
        <f t="shared" ref="J716:J738" si="309">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98"/>
        <v>1</v>
      </c>
      <c r="AD716" s="72">
        <f t="shared" si="299"/>
        <v>1</v>
      </c>
      <c r="AE716" s="109" t="str">
        <f t="shared" si="300"/>
        <v>0-0</v>
      </c>
      <c r="AF716" s="109" t="str">
        <f t="shared" si="301"/>
        <v>Y</v>
      </c>
      <c r="AG716" s="109" t="str">
        <f t="shared" si="302"/>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303"/>
        <v>0</v>
      </c>
      <c r="AN716" s="109">
        <f t="shared" si="304"/>
        <v>0</v>
      </c>
      <c r="AO716" s="109" t="str">
        <f t="shared" si="305"/>
        <v/>
      </c>
      <c r="AQ716" s="109" t="str">
        <f t="shared" si="306"/>
        <v/>
      </c>
      <c r="BA716" s="229">
        <f>MOD(SUM(E714:E717),12)</f>
        <v>0</v>
      </c>
    </row>
    <row r="717" spans="1:53" ht="15.75" thickBot="1" x14ac:dyDescent="0.3">
      <c r="A717" s="88"/>
      <c r="B717" s="66" t="s">
        <v>281</v>
      </c>
      <c r="C717" s="67"/>
      <c r="D717" s="102"/>
      <c r="E717" s="32"/>
      <c r="F717" s="32"/>
      <c r="G717" s="68" t="s">
        <v>277</v>
      </c>
      <c r="H717" s="69">
        <f t="shared" si="307"/>
        <v>0</v>
      </c>
      <c r="I717" s="70">
        <f t="shared" si="308"/>
        <v>0</v>
      </c>
      <c r="J717" s="73" t="str">
        <f t="shared" si="309"/>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98"/>
        <v>1</v>
      </c>
      <c r="AD717" s="72">
        <f t="shared" si="299"/>
        <v>1</v>
      </c>
      <c r="AE717" s="109" t="str">
        <f t="shared" si="300"/>
        <v>0-0</v>
      </c>
      <c r="AF717" s="109" t="str">
        <f t="shared" si="301"/>
        <v>Y</v>
      </c>
      <c r="AG717" s="109" t="str">
        <f t="shared" si="302"/>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303"/>
        <v>0</v>
      </c>
      <c r="AN717" s="109">
        <f t="shared" si="304"/>
        <v>0</v>
      </c>
      <c r="AO717" s="109" t="str">
        <f t="shared" si="305"/>
        <v/>
      </c>
      <c r="AQ717" s="109" t="str">
        <f t="shared" si="306"/>
        <v/>
      </c>
      <c r="BA717" s="229">
        <f>MOD(SUM(E714:E718),12)</f>
        <v>0</v>
      </c>
    </row>
    <row r="718" spans="1:53" ht="15.75" thickBot="1" x14ac:dyDescent="0.3">
      <c r="A718" s="88"/>
      <c r="B718" s="66" t="s">
        <v>282</v>
      </c>
      <c r="C718" s="67"/>
      <c r="D718" s="102"/>
      <c r="E718" s="32"/>
      <c r="F718" s="32"/>
      <c r="G718" s="68" t="s">
        <v>277</v>
      </c>
      <c r="H718" s="69">
        <f t="shared" si="307"/>
        <v>0</v>
      </c>
      <c r="I718" s="70">
        <f t="shared" si="308"/>
        <v>0</v>
      </c>
      <c r="J718" s="73" t="str">
        <f t="shared" si="309"/>
        <v>--</v>
      </c>
      <c r="K718" s="32"/>
      <c r="L718" s="233"/>
      <c r="M718" s="277"/>
      <c r="N718" s="277"/>
      <c r="O718" s="277"/>
      <c r="P718" s="277"/>
      <c r="Q718" s="277"/>
      <c r="R718" s="277"/>
      <c r="S718" s="277"/>
      <c r="T718" s="277"/>
      <c r="U718" s="278"/>
      <c r="V718" s="103"/>
      <c r="W718" s="72"/>
      <c r="X718" s="72"/>
      <c r="Y718" s="72"/>
      <c r="Z718" s="45">
        <v>13</v>
      </c>
      <c r="AA718" s="77">
        <f t="shared" ref="AA718:AA723" si="310">AB717+1</f>
        <v>145</v>
      </c>
      <c r="AB718" s="77">
        <f t="shared" ref="AB718:AB723" si="311">AB717+12</f>
        <v>156</v>
      </c>
      <c r="AC718" s="72">
        <f t="shared" si="298"/>
        <v>1</v>
      </c>
      <c r="AD718" s="72">
        <f t="shared" si="299"/>
        <v>1</v>
      </c>
      <c r="AE718" s="109" t="str">
        <f t="shared" si="300"/>
        <v>0-0</v>
      </c>
      <c r="AF718" s="109" t="str">
        <f t="shared" si="301"/>
        <v>Y</v>
      </c>
      <c r="AG718" s="109" t="str">
        <f t="shared" si="302"/>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303"/>
        <v>0</v>
      </c>
      <c r="AN718" s="109">
        <f t="shared" si="304"/>
        <v>0</v>
      </c>
      <c r="AO718" s="109" t="str">
        <f t="shared" si="305"/>
        <v/>
      </c>
      <c r="AQ718" s="109" t="str">
        <f t="shared" si="306"/>
        <v/>
      </c>
      <c r="BA718" s="229">
        <f>MOD(SUM(E714:E719),12)</f>
        <v>0</v>
      </c>
    </row>
    <row r="719" spans="1:53" ht="15.75" thickBot="1" x14ac:dyDescent="0.3">
      <c r="A719" s="88"/>
      <c r="B719" s="66" t="s">
        <v>283</v>
      </c>
      <c r="C719" s="67"/>
      <c r="D719" s="102"/>
      <c r="E719" s="32"/>
      <c r="F719" s="32"/>
      <c r="G719" s="68" t="s">
        <v>277</v>
      </c>
      <c r="H719" s="69">
        <f t="shared" si="307"/>
        <v>0</v>
      </c>
      <c r="I719" s="70">
        <f t="shared" si="308"/>
        <v>0</v>
      </c>
      <c r="J719" s="73" t="str">
        <f t="shared" si="309"/>
        <v>--</v>
      </c>
      <c r="K719" s="32"/>
      <c r="L719" s="233"/>
      <c r="M719" s="277"/>
      <c r="N719" s="277"/>
      <c r="O719" s="277"/>
      <c r="P719" s="277"/>
      <c r="Q719" s="277"/>
      <c r="R719" s="277"/>
      <c r="S719" s="277"/>
      <c r="T719" s="277"/>
      <c r="U719" s="278"/>
      <c r="V719" s="103"/>
      <c r="W719" s="72"/>
      <c r="X719" s="72"/>
      <c r="Y719" s="72"/>
      <c r="Z719" s="45">
        <v>14</v>
      </c>
      <c r="AA719" s="77">
        <f t="shared" si="310"/>
        <v>157</v>
      </c>
      <c r="AB719" s="77">
        <f t="shared" si="311"/>
        <v>168</v>
      </c>
      <c r="AC719" s="72">
        <f t="shared" si="298"/>
        <v>1</v>
      </c>
      <c r="AD719" s="72">
        <f t="shared" si="299"/>
        <v>1</v>
      </c>
      <c r="AE719" s="109" t="str">
        <f t="shared" si="300"/>
        <v>0-0</v>
      </c>
      <c r="AF719" s="109" t="str">
        <f t="shared" si="301"/>
        <v>Y</v>
      </c>
      <c r="AG719" s="109" t="str">
        <f t="shared" si="302"/>
        <v>B</v>
      </c>
      <c r="AM719" s="109">
        <f t="shared" si="303"/>
        <v>0</v>
      </c>
      <c r="AN719" s="109">
        <f t="shared" si="304"/>
        <v>0</v>
      </c>
      <c r="AO719" s="109" t="str">
        <f t="shared" si="305"/>
        <v/>
      </c>
      <c r="AQ719" s="109" t="str">
        <f t="shared" si="306"/>
        <v/>
      </c>
      <c r="BA719" s="229">
        <f>MOD(SUM(E714:E720),12)</f>
        <v>0</v>
      </c>
    </row>
    <row r="720" spans="1:53" ht="15.75" thickBot="1" x14ac:dyDescent="0.3">
      <c r="A720" s="88"/>
      <c r="B720" s="66" t="s">
        <v>284</v>
      </c>
      <c r="C720" s="67"/>
      <c r="D720" s="102"/>
      <c r="E720" s="32"/>
      <c r="F720" s="32"/>
      <c r="G720" s="68" t="s">
        <v>277</v>
      </c>
      <c r="H720" s="69">
        <f t="shared" si="307"/>
        <v>0</v>
      </c>
      <c r="I720" s="70">
        <f t="shared" si="308"/>
        <v>0</v>
      </c>
      <c r="J720" s="73" t="str">
        <f t="shared" si="309"/>
        <v>--</v>
      </c>
      <c r="K720" s="32"/>
      <c r="L720" s="233"/>
      <c r="M720" s="277"/>
      <c r="N720" s="277"/>
      <c r="O720" s="277"/>
      <c r="P720" s="277"/>
      <c r="Q720" s="277"/>
      <c r="R720" s="277"/>
      <c r="S720" s="277"/>
      <c r="T720" s="277"/>
      <c r="U720" s="278"/>
      <c r="V720" s="103"/>
      <c r="W720" s="72"/>
      <c r="X720" s="72"/>
      <c r="Y720" s="72"/>
      <c r="Z720" s="45">
        <v>15</v>
      </c>
      <c r="AA720" s="77">
        <f t="shared" si="310"/>
        <v>169</v>
      </c>
      <c r="AB720" s="77">
        <f t="shared" si="311"/>
        <v>180</v>
      </c>
      <c r="AC720" s="72">
        <f t="shared" si="298"/>
        <v>1</v>
      </c>
      <c r="AD720" s="72">
        <f t="shared" si="299"/>
        <v>1</v>
      </c>
      <c r="AE720" s="109" t="str">
        <f t="shared" si="300"/>
        <v>0-0</v>
      </c>
      <c r="AF720" s="109" t="str">
        <f t="shared" si="301"/>
        <v>Y</v>
      </c>
      <c r="AG720" s="109" t="str">
        <f t="shared" si="302"/>
        <v>B</v>
      </c>
      <c r="AM720" s="109">
        <f t="shared" si="303"/>
        <v>0</v>
      </c>
      <c r="AN720" s="109">
        <f t="shared" si="304"/>
        <v>0</v>
      </c>
      <c r="AO720" s="109" t="str">
        <f t="shared" si="305"/>
        <v/>
      </c>
      <c r="AQ720" s="109" t="str">
        <f t="shared" si="306"/>
        <v/>
      </c>
      <c r="BA720" s="229">
        <f>MOD(SUM(E714:E721),12)</f>
        <v>0</v>
      </c>
    </row>
    <row r="721" spans="1:53" ht="15.75" thickBot="1" x14ac:dyDescent="0.3">
      <c r="A721" s="88"/>
      <c r="B721" s="66" t="s">
        <v>285</v>
      </c>
      <c r="C721" s="67"/>
      <c r="D721" s="102"/>
      <c r="E721" s="32"/>
      <c r="F721" s="32"/>
      <c r="G721" s="68" t="s">
        <v>277</v>
      </c>
      <c r="H721" s="69">
        <f t="shared" si="307"/>
        <v>0</v>
      </c>
      <c r="I721" s="70">
        <f t="shared" si="308"/>
        <v>0</v>
      </c>
      <c r="J721" s="73" t="str">
        <f t="shared" si="309"/>
        <v>--</v>
      </c>
      <c r="K721" s="32"/>
      <c r="L721" s="233"/>
      <c r="M721" s="277"/>
      <c r="N721" s="277"/>
      <c r="O721" s="277"/>
      <c r="P721" s="277"/>
      <c r="Q721" s="277"/>
      <c r="R721" s="277"/>
      <c r="S721" s="277"/>
      <c r="T721" s="277"/>
      <c r="U721" s="278"/>
      <c r="V721" s="103"/>
      <c r="W721" s="72"/>
      <c r="X721" s="72"/>
      <c r="Y721" s="72"/>
      <c r="Z721" s="45">
        <f>Z720+1</f>
        <v>16</v>
      </c>
      <c r="AA721" s="77">
        <f t="shared" si="310"/>
        <v>181</v>
      </c>
      <c r="AB721" s="77">
        <f t="shared" si="311"/>
        <v>192</v>
      </c>
      <c r="AC721" s="72">
        <f t="shared" si="298"/>
        <v>1</v>
      </c>
      <c r="AD721" s="72">
        <f t="shared" si="299"/>
        <v>1</v>
      </c>
      <c r="AE721" s="109" t="str">
        <f t="shared" si="300"/>
        <v>0-0</v>
      </c>
      <c r="AF721" s="109" t="str">
        <f t="shared" si="301"/>
        <v>Y</v>
      </c>
      <c r="AG721" s="109" t="str">
        <f t="shared" si="302"/>
        <v>B</v>
      </c>
      <c r="AM721" s="109">
        <f t="shared" si="303"/>
        <v>0</v>
      </c>
      <c r="AN721" s="109">
        <f t="shared" si="304"/>
        <v>0</v>
      </c>
      <c r="AO721" s="109" t="str">
        <f t="shared" si="305"/>
        <v/>
      </c>
      <c r="AQ721" s="109" t="str">
        <f t="shared" si="306"/>
        <v/>
      </c>
      <c r="BA721" s="229">
        <f>MOD(SUM(E714:E722),12)</f>
        <v>0</v>
      </c>
    </row>
    <row r="722" spans="1:53" ht="15.75" thickBot="1" x14ac:dyDescent="0.3">
      <c r="A722" s="88"/>
      <c r="B722" s="66" t="s">
        <v>286</v>
      </c>
      <c r="C722" s="67"/>
      <c r="D722" s="102"/>
      <c r="E722" s="32"/>
      <c r="F722" s="32"/>
      <c r="G722" s="68" t="s">
        <v>277</v>
      </c>
      <c r="H722" s="69">
        <f t="shared" si="307"/>
        <v>0</v>
      </c>
      <c r="I722" s="70">
        <f t="shared" si="308"/>
        <v>0</v>
      </c>
      <c r="J722" s="73" t="str">
        <f t="shared" si="309"/>
        <v>--</v>
      </c>
      <c r="K722" s="32"/>
      <c r="L722" s="233"/>
      <c r="M722" s="277"/>
      <c r="N722" s="277"/>
      <c r="O722" s="277"/>
      <c r="P722" s="277"/>
      <c r="Q722" s="277"/>
      <c r="R722" s="277"/>
      <c r="S722" s="277"/>
      <c r="T722" s="277"/>
      <c r="U722" s="278"/>
      <c r="V722" s="103"/>
      <c r="W722" s="72"/>
      <c r="X722" s="72"/>
      <c r="Y722" s="72"/>
      <c r="Z722" s="45">
        <f>Z721+1</f>
        <v>17</v>
      </c>
      <c r="AA722" s="77">
        <f t="shared" si="310"/>
        <v>193</v>
      </c>
      <c r="AB722" s="77">
        <f t="shared" si="311"/>
        <v>204</v>
      </c>
      <c r="AC722" s="72">
        <f t="shared" si="298"/>
        <v>1</v>
      </c>
      <c r="AD722" s="72">
        <f t="shared" si="299"/>
        <v>1</v>
      </c>
      <c r="AE722" s="109" t="str">
        <f t="shared" si="300"/>
        <v>0-0</v>
      </c>
      <c r="AF722" s="109" t="str">
        <f t="shared" si="301"/>
        <v>Y</v>
      </c>
      <c r="AG722" s="109" t="str">
        <f t="shared" si="302"/>
        <v>B</v>
      </c>
      <c r="AM722" s="109">
        <f t="shared" si="303"/>
        <v>0</v>
      </c>
      <c r="AN722" s="109">
        <f t="shared" si="304"/>
        <v>0</v>
      </c>
      <c r="AO722" s="109" t="str">
        <f t="shared" si="305"/>
        <v/>
      </c>
      <c r="AQ722" s="109" t="str">
        <f t="shared" si="306"/>
        <v/>
      </c>
      <c r="BA722" s="229">
        <f>MOD(SUM(E714:E723),12)</f>
        <v>0</v>
      </c>
    </row>
    <row r="723" spans="1:53" ht="15.75" thickBot="1" x14ac:dyDescent="0.3">
      <c r="A723" s="88"/>
      <c r="B723" s="66" t="s">
        <v>287</v>
      </c>
      <c r="C723" s="67"/>
      <c r="D723" s="102"/>
      <c r="E723" s="32"/>
      <c r="F723" s="32"/>
      <c r="G723" s="68" t="s">
        <v>277</v>
      </c>
      <c r="H723" s="69">
        <f t="shared" si="307"/>
        <v>0</v>
      </c>
      <c r="I723" s="70">
        <f t="shared" si="308"/>
        <v>0</v>
      </c>
      <c r="J723" s="73" t="str">
        <f t="shared" si="309"/>
        <v>--</v>
      </c>
      <c r="K723" s="32"/>
      <c r="L723" s="233"/>
      <c r="M723" s="277"/>
      <c r="N723" s="277"/>
      <c r="O723" s="277"/>
      <c r="P723" s="277"/>
      <c r="Q723" s="277"/>
      <c r="R723" s="277"/>
      <c r="S723" s="277"/>
      <c r="T723" s="277"/>
      <c r="U723" s="278"/>
      <c r="V723" s="103"/>
      <c r="W723" s="72"/>
      <c r="X723" s="72"/>
      <c r="Y723" s="72"/>
      <c r="Z723" s="45">
        <f>Z722+1</f>
        <v>18</v>
      </c>
      <c r="AA723" s="77">
        <f t="shared" si="310"/>
        <v>205</v>
      </c>
      <c r="AB723" s="77">
        <f t="shared" si="311"/>
        <v>216</v>
      </c>
      <c r="AC723" s="72">
        <f t="shared" si="298"/>
        <v>1</v>
      </c>
      <c r="AD723" s="72">
        <f t="shared" si="299"/>
        <v>1</v>
      </c>
      <c r="AE723" s="109" t="str">
        <f t="shared" si="300"/>
        <v>0-0</v>
      </c>
      <c r="AF723" s="109" t="str">
        <f t="shared" si="301"/>
        <v>Y</v>
      </c>
      <c r="AG723" s="109" t="str">
        <f t="shared" si="302"/>
        <v>B</v>
      </c>
      <c r="AM723" s="109">
        <f t="shared" si="303"/>
        <v>0</v>
      </c>
      <c r="AN723" s="109">
        <f t="shared" si="304"/>
        <v>0</v>
      </c>
      <c r="AO723" s="109" t="str">
        <f t="shared" si="305"/>
        <v/>
      </c>
      <c r="AQ723" s="109" t="str">
        <f t="shared" si="306"/>
        <v/>
      </c>
      <c r="BA723" s="229">
        <f>MOD(SUM(E714:E724),12)</f>
        <v>0</v>
      </c>
    </row>
    <row r="724" spans="1:53" ht="15.75" thickBot="1" x14ac:dyDescent="0.3">
      <c r="A724" s="88"/>
      <c r="B724" s="66" t="s">
        <v>288</v>
      </c>
      <c r="C724" s="67"/>
      <c r="D724" s="102"/>
      <c r="E724" s="32"/>
      <c r="F724" s="32"/>
      <c r="G724" s="68" t="s">
        <v>277</v>
      </c>
      <c r="H724" s="69">
        <f t="shared" si="307"/>
        <v>0</v>
      </c>
      <c r="I724" s="70">
        <f t="shared" si="308"/>
        <v>0</v>
      </c>
      <c r="J724" s="73" t="str">
        <f t="shared" si="309"/>
        <v>--</v>
      </c>
      <c r="K724" s="32"/>
      <c r="L724" s="233"/>
      <c r="M724" s="277"/>
      <c r="N724" s="277"/>
      <c r="O724" s="277"/>
      <c r="P724" s="277"/>
      <c r="Q724" s="277"/>
      <c r="R724" s="277"/>
      <c r="S724" s="277"/>
      <c r="T724" s="277"/>
      <c r="U724" s="278"/>
      <c r="V724" s="103"/>
      <c r="W724" s="84"/>
      <c r="X724" s="84"/>
      <c r="Y724" s="72"/>
      <c r="Z724" s="72"/>
      <c r="AA724" s="72"/>
      <c r="AB724" s="72"/>
      <c r="AC724" s="72">
        <f t="shared" si="298"/>
        <v>1</v>
      </c>
      <c r="AD724" s="72">
        <f t="shared" si="299"/>
        <v>1</v>
      </c>
      <c r="AE724" s="109" t="str">
        <f t="shared" si="300"/>
        <v>0-0</v>
      </c>
      <c r="AF724" s="109" t="str">
        <f t="shared" si="301"/>
        <v>Y</v>
      </c>
      <c r="AG724" s="109" t="str">
        <f t="shared" si="302"/>
        <v>B</v>
      </c>
      <c r="AM724" s="109">
        <f t="shared" si="303"/>
        <v>0</v>
      </c>
      <c r="AN724" s="109">
        <f t="shared" si="304"/>
        <v>0</v>
      </c>
      <c r="AO724" s="109" t="str">
        <f t="shared" si="305"/>
        <v/>
      </c>
      <c r="AQ724" s="109" t="str">
        <f t="shared" si="306"/>
        <v/>
      </c>
      <c r="BA724" s="229">
        <f>MOD(SUM(E714:E725),12)</f>
        <v>0</v>
      </c>
    </row>
    <row r="725" spans="1:53" ht="15.75" thickBot="1" x14ac:dyDescent="0.3">
      <c r="A725" s="88"/>
      <c r="B725" s="66" t="s">
        <v>289</v>
      </c>
      <c r="C725" s="67"/>
      <c r="D725" s="102"/>
      <c r="E725" s="32"/>
      <c r="F725" s="32"/>
      <c r="G725" s="68" t="s">
        <v>277</v>
      </c>
      <c r="H725" s="69">
        <f t="shared" si="307"/>
        <v>0</v>
      </c>
      <c r="I725" s="70">
        <f t="shared" si="308"/>
        <v>0</v>
      </c>
      <c r="J725" s="73" t="str">
        <f t="shared" si="309"/>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98"/>
        <v>1</v>
      </c>
      <c r="AD725" s="72">
        <f t="shared" si="299"/>
        <v>1</v>
      </c>
      <c r="AE725" s="109" t="str">
        <f t="shared" si="300"/>
        <v>0-0</v>
      </c>
      <c r="AF725" s="109" t="str">
        <f t="shared" si="301"/>
        <v>Y</v>
      </c>
      <c r="AG725" s="109" t="str">
        <f t="shared" si="302"/>
        <v>B</v>
      </c>
      <c r="AM725" s="109">
        <f t="shared" si="303"/>
        <v>0</v>
      </c>
      <c r="AN725" s="109">
        <f t="shared" si="304"/>
        <v>0</v>
      </c>
      <c r="AO725" s="109" t="str">
        <f t="shared" si="305"/>
        <v/>
      </c>
      <c r="AQ725" s="109" t="str">
        <f t="shared" si="306"/>
        <v/>
      </c>
      <c r="BA725" s="229">
        <f>MOD(SUM(E714:E726),12)</f>
        <v>0</v>
      </c>
    </row>
    <row r="726" spans="1:53" ht="15.75" thickBot="1" x14ac:dyDescent="0.3">
      <c r="A726" s="88"/>
      <c r="B726" s="66" t="s">
        <v>290</v>
      </c>
      <c r="C726" s="67"/>
      <c r="D726" s="102"/>
      <c r="E726" s="32"/>
      <c r="F726" s="32"/>
      <c r="G726" s="68" t="s">
        <v>277</v>
      </c>
      <c r="H726" s="69">
        <f t="shared" si="307"/>
        <v>0</v>
      </c>
      <c r="I726" s="70">
        <f t="shared" si="308"/>
        <v>0</v>
      </c>
      <c r="J726" s="73" t="str">
        <f t="shared" si="309"/>
        <v>--</v>
      </c>
      <c r="K726" s="32"/>
      <c r="L726" s="233"/>
      <c r="M726" s="277"/>
      <c r="N726" s="277"/>
      <c r="O726" s="277"/>
      <c r="P726" s="277"/>
      <c r="Q726" s="277"/>
      <c r="R726" s="277"/>
      <c r="S726" s="277"/>
      <c r="T726" s="277"/>
      <c r="U726" s="278"/>
      <c r="V726" s="103"/>
      <c r="W726" s="84">
        <f>Y726+1</f>
        <v>133</v>
      </c>
      <c r="X726" s="84"/>
      <c r="Y726" s="78">
        <f>SUM(E714:E726)</f>
        <v>132</v>
      </c>
      <c r="Z726" s="72" t="str">
        <f t="shared" ref="Z726:Z738" si="312">IF(OR(AND(E$8=216,C725="DBL REV",C726="DBL REV",Y725&lt;=144,Y726&gt;144),AND(E$8=216,C725="TPL REV",C726="TPL REV",Y725&lt;=144,Y726&gt;144),AND(E$8=216,C725="QD REV",C726="QD REV",Y725&lt;=144,Y726&gt;144)),"ERROR","")</f>
        <v/>
      </c>
      <c r="AA726" s="72"/>
      <c r="AB726" s="72"/>
      <c r="AC726" s="72">
        <f t="shared" si="298"/>
        <v>1</v>
      </c>
      <c r="AD726" s="72">
        <f t="shared" si="299"/>
        <v>1</v>
      </c>
      <c r="AE726" s="109" t="str">
        <f t="shared" si="300"/>
        <v>0-0</v>
      </c>
      <c r="AF726" s="109" t="str">
        <f t="shared" si="301"/>
        <v>Y</v>
      </c>
      <c r="AG726" s="109" t="str">
        <f t="shared" si="302"/>
        <v>B</v>
      </c>
      <c r="AM726" s="109">
        <f t="shared" si="303"/>
        <v>0</v>
      </c>
      <c r="AN726" s="109">
        <f t="shared" si="304"/>
        <v>0</v>
      </c>
      <c r="AO726" s="109" t="str">
        <f t="shared" si="305"/>
        <v/>
      </c>
      <c r="AQ726" s="109" t="str">
        <f t="shared" si="306"/>
        <v/>
      </c>
      <c r="BA726" s="229">
        <f>MOD(SUM(E714:E727),12)</f>
        <v>0</v>
      </c>
    </row>
    <row r="727" spans="1:53" ht="15.75" thickBot="1" x14ac:dyDescent="0.3">
      <c r="A727" s="88"/>
      <c r="B727" s="66" t="s">
        <v>291</v>
      </c>
      <c r="C727" s="67"/>
      <c r="D727" s="102"/>
      <c r="E727" s="32"/>
      <c r="F727" s="32"/>
      <c r="G727" s="68" t="s">
        <v>277</v>
      </c>
      <c r="H727" s="69">
        <f t="shared" si="307"/>
        <v>0</v>
      </c>
      <c r="I727" s="70">
        <f t="shared" si="308"/>
        <v>0</v>
      </c>
      <c r="J727" s="73" t="str">
        <f t="shared" si="309"/>
        <v>--</v>
      </c>
      <c r="K727" s="32"/>
      <c r="L727" s="233"/>
      <c r="M727" s="277"/>
      <c r="N727" s="277"/>
      <c r="O727" s="277"/>
      <c r="P727" s="277"/>
      <c r="Q727" s="277"/>
      <c r="R727" s="277"/>
      <c r="S727" s="277"/>
      <c r="T727" s="277"/>
      <c r="U727" s="278"/>
      <c r="V727" s="103"/>
      <c r="W727" s="84">
        <f>Y727+1</f>
        <v>133</v>
      </c>
      <c r="X727" s="84"/>
      <c r="Y727" s="78">
        <f>SUM(E714:E727)</f>
        <v>132</v>
      </c>
      <c r="Z727" s="72" t="str">
        <f t="shared" si="312"/>
        <v/>
      </c>
      <c r="AA727" s="72"/>
      <c r="AB727" s="72"/>
      <c r="AC727" s="72">
        <f t="shared" si="298"/>
        <v>1</v>
      </c>
      <c r="AD727" s="72">
        <f t="shared" si="299"/>
        <v>1</v>
      </c>
      <c r="AE727" s="109" t="str">
        <f t="shared" si="300"/>
        <v>0-0</v>
      </c>
      <c r="AF727" s="109" t="str">
        <f t="shared" si="301"/>
        <v>Y</v>
      </c>
      <c r="AG727" s="109" t="str">
        <f t="shared" si="302"/>
        <v>B</v>
      </c>
      <c r="AM727" s="109">
        <f t="shared" si="303"/>
        <v>0</v>
      </c>
      <c r="AN727" s="109">
        <f t="shared" si="304"/>
        <v>0</v>
      </c>
      <c r="AO727" s="109" t="str">
        <f t="shared" si="305"/>
        <v/>
      </c>
      <c r="AQ727" s="109" t="str">
        <f t="shared" si="306"/>
        <v/>
      </c>
      <c r="BA727" s="229">
        <f>MOD(SUM(E714:E728),12)</f>
        <v>0</v>
      </c>
    </row>
    <row r="728" spans="1:53" ht="15.75" thickBot="1" x14ac:dyDescent="0.3">
      <c r="A728" s="88"/>
      <c r="B728" s="66" t="s">
        <v>292</v>
      </c>
      <c r="C728" s="67"/>
      <c r="D728" s="102"/>
      <c r="E728" s="32"/>
      <c r="F728" s="32"/>
      <c r="G728" s="68" t="s">
        <v>277</v>
      </c>
      <c r="H728" s="69">
        <f t="shared" si="307"/>
        <v>0</v>
      </c>
      <c r="I728" s="70">
        <f t="shared" si="308"/>
        <v>0</v>
      </c>
      <c r="J728" s="73" t="str">
        <f t="shared" si="309"/>
        <v>--</v>
      </c>
      <c r="K728" s="32"/>
      <c r="L728" s="233"/>
      <c r="M728" s="277"/>
      <c r="N728" s="277"/>
      <c r="O728" s="277"/>
      <c r="P728" s="277"/>
      <c r="Q728" s="277"/>
      <c r="R728" s="277"/>
      <c r="S728" s="277"/>
      <c r="T728" s="277"/>
      <c r="U728" s="278"/>
      <c r="V728" s="103"/>
      <c r="W728" s="84">
        <f>Y728+1</f>
        <v>133</v>
      </c>
      <c r="X728" s="84"/>
      <c r="Y728" s="78">
        <f>SUM(E714:E728)</f>
        <v>132</v>
      </c>
      <c r="Z728" s="72" t="str">
        <f t="shared" si="312"/>
        <v/>
      </c>
      <c r="AA728" s="72" t="str">
        <f t="shared" ref="AA728:AA740" si="313">IF(AND(C726&lt;&gt;"Field SPL",W725&lt;=144,Y726&gt;144),"ERROR","")</f>
        <v/>
      </c>
      <c r="AB728" s="72"/>
      <c r="AC728" s="72">
        <f t="shared" si="298"/>
        <v>1</v>
      </c>
      <c r="AD728" s="72">
        <f t="shared" si="299"/>
        <v>1</v>
      </c>
      <c r="AE728" s="109" t="str">
        <f t="shared" si="300"/>
        <v>0-0</v>
      </c>
      <c r="AF728" s="109" t="str">
        <f t="shared" si="301"/>
        <v>Y</v>
      </c>
      <c r="AG728" s="109" t="str">
        <f t="shared" si="302"/>
        <v>B</v>
      </c>
      <c r="AM728" s="109">
        <f t="shared" si="303"/>
        <v>0</v>
      </c>
      <c r="AN728" s="109">
        <f t="shared" si="304"/>
        <v>0</v>
      </c>
      <c r="AO728" s="109" t="str">
        <f t="shared" si="305"/>
        <v/>
      </c>
      <c r="AQ728" s="109" t="str">
        <f t="shared" si="306"/>
        <v/>
      </c>
      <c r="BA728" s="229">
        <f>MOD(SUM(E714:E729),12)</f>
        <v>0</v>
      </c>
    </row>
    <row r="729" spans="1:53" ht="15.75" thickBot="1" x14ac:dyDescent="0.3">
      <c r="A729" s="88"/>
      <c r="B729" s="66" t="s">
        <v>293</v>
      </c>
      <c r="C729" s="67"/>
      <c r="D729" s="102"/>
      <c r="E729" s="32"/>
      <c r="F729" s="32"/>
      <c r="G729" s="68" t="s">
        <v>277</v>
      </c>
      <c r="H729" s="69">
        <f t="shared" si="307"/>
        <v>0</v>
      </c>
      <c r="I729" s="70">
        <f t="shared" si="308"/>
        <v>0</v>
      </c>
      <c r="J729" s="73" t="str">
        <f t="shared" si="309"/>
        <v>--</v>
      </c>
      <c r="K729" s="32"/>
      <c r="L729" s="233"/>
      <c r="M729" s="277"/>
      <c r="N729" s="277"/>
      <c r="O729" s="277"/>
      <c r="P729" s="277"/>
      <c r="Q729" s="277"/>
      <c r="R729" s="277"/>
      <c r="S729" s="277"/>
      <c r="T729" s="277"/>
      <c r="U729" s="278"/>
      <c r="V729" s="103"/>
      <c r="W729" s="84">
        <f t="shared" ref="W729:W737" si="314">Y729+1</f>
        <v>133</v>
      </c>
      <c r="X729" s="84"/>
      <c r="Y729" s="78">
        <f>SUM(E714:E729)</f>
        <v>132</v>
      </c>
      <c r="Z729" s="72" t="str">
        <f t="shared" si="312"/>
        <v/>
      </c>
      <c r="AA729" s="72" t="str">
        <f t="shared" si="313"/>
        <v/>
      </c>
      <c r="AB729" s="72"/>
      <c r="AC729" s="72">
        <f t="shared" si="298"/>
        <v>1</v>
      </c>
      <c r="AD729" s="72">
        <f t="shared" si="299"/>
        <v>1</v>
      </c>
      <c r="AE729" s="109" t="str">
        <f t="shared" si="300"/>
        <v>0-0</v>
      </c>
      <c r="AF729" s="109" t="str">
        <f t="shared" si="301"/>
        <v>Y</v>
      </c>
      <c r="AG729" s="109" t="str">
        <f t="shared" si="302"/>
        <v>B</v>
      </c>
      <c r="AM729" s="109">
        <f t="shared" si="303"/>
        <v>0</v>
      </c>
      <c r="AN729" s="109">
        <f t="shared" si="304"/>
        <v>0</v>
      </c>
      <c r="AO729" s="109" t="str">
        <f t="shared" si="305"/>
        <v/>
      </c>
      <c r="AQ729" s="109" t="str">
        <f t="shared" si="306"/>
        <v/>
      </c>
      <c r="BA729" s="229">
        <f>MOD(SUM(E714:E730),12)</f>
        <v>0</v>
      </c>
    </row>
    <row r="730" spans="1:53" ht="15.75" thickBot="1" x14ac:dyDescent="0.3">
      <c r="A730" s="88"/>
      <c r="B730" s="66" t="s">
        <v>294</v>
      </c>
      <c r="C730" s="67"/>
      <c r="D730" s="102"/>
      <c r="E730" s="32"/>
      <c r="F730" s="32"/>
      <c r="G730" s="68" t="s">
        <v>277</v>
      </c>
      <c r="H730" s="69">
        <f t="shared" si="307"/>
        <v>0</v>
      </c>
      <c r="I730" s="70">
        <f t="shared" si="308"/>
        <v>0</v>
      </c>
      <c r="J730" s="73" t="str">
        <f t="shared" si="309"/>
        <v>--</v>
      </c>
      <c r="K730" s="32"/>
      <c r="L730" s="233"/>
      <c r="M730" s="277"/>
      <c r="N730" s="277"/>
      <c r="O730" s="277"/>
      <c r="P730" s="277"/>
      <c r="Q730" s="277"/>
      <c r="R730" s="277"/>
      <c r="S730" s="277"/>
      <c r="T730" s="277"/>
      <c r="U730" s="278"/>
      <c r="V730" s="103"/>
      <c r="W730" s="84">
        <f t="shared" si="314"/>
        <v>133</v>
      </c>
      <c r="X730" s="84"/>
      <c r="Y730" s="78">
        <f>SUM(E714:E730)</f>
        <v>132</v>
      </c>
      <c r="Z730" s="72" t="str">
        <f t="shared" si="312"/>
        <v/>
      </c>
      <c r="AA730" s="72" t="str">
        <f t="shared" si="313"/>
        <v/>
      </c>
      <c r="AB730" s="72"/>
      <c r="AC730" s="72">
        <f t="shared" si="298"/>
        <v>1</v>
      </c>
      <c r="AD730" s="72">
        <f t="shared" si="299"/>
        <v>1</v>
      </c>
      <c r="AE730" s="109" t="str">
        <f t="shared" si="300"/>
        <v>0-0</v>
      </c>
      <c r="AF730" s="109" t="str">
        <f t="shared" si="301"/>
        <v>Y</v>
      </c>
      <c r="AG730" s="109" t="str">
        <f t="shared" si="302"/>
        <v>B</v>
      </c>
      <c r="AM730" s="109">
        <f t="shared" si="303"/>
        <v>0</v>
      </c>
      <c r="AN730" s="109">
        <f t="shared" si="304"/>
        <v>0</v>
      </c>
      <c r="AO730" s="109" t="str">
        <f t="shared" si="305"/>
        <v/>
      </c>
      <c r="AQ730" s="109" t="str">
        <f t="shared" si="306"/>
        <v/>
      </c>
      <c r="BA730" s="229">
        <f>MOD(SUM(E714:E731),12)</f>
        <v>0</v>
      </c>
    </row>
    <row r="731" spans="1:53" ht="15.75" thickBot="1" x14ac:dyDescent="0.3">
      <c r="A731" s="88"/>
      <c r="B731" s="66" t="s">
        <v>295</v>
      </c>
      <c r="C731" s="67"/>
      <c r="D731" s="102"/>
      <c r="E731" s="32"/>
      <c r="F731" s="32"/>
      <c r="G731" s="68" t="s">
        <v>277</v>
      </c>
      <c r="H731" s="69">
        <f t="shared" si="307"/>
        <v>0</v>
      </c>
      <c r="I731" s="70">
        <f t="shared" si="308"/>
        <v>0</v>
      </c>
      <c r="J731" s="73" t="str">
        <f t="shared" si="309"/>
        <v>--</v>
      </c>
      <c r="K731" s="32"/>
      <c r="L731" s="233"/>
      <c r="M731" s="277"/>
      <c r="N731" s="277"/>
      <c r="O731" s="277"/>
      <c r="P731" s="277"/>
      <c r="Q731" s="277"/>
      <c r="R731" s="277"/>
      <c r="S731" s="277"/>
      <c r="T731" s="277"/>
      <c r="U731" s="278"/>
      <c r="V731" s="103"/>
      <c r="W731" s="84">
        <f t="shared" si="314"/>
        <v>133</v>
      </c>
      <c r="X731" s="84"/>
      <c r="Y731" s="78">
        <f>SUM(E714:E731)</f>
        <v>132</v>
      </c>
      <c r="Z731" s="72" t="str">
        <f t="shared" si="312"/>
        <v/>
      </c>
      <c r="AA731" s="72" t="str">
        <f t="shared" si="313"/>
        <v/>
      </c>
      <c r="AB731" s="72"/>
      <c r="AC731" s="72">
        <f t="shared" si="298"/>
        <v>1</v>
      </c>
      <c r="AD731" s="72">
        <f t="shared" si="299"/>
        <v>1</v>
      </c>
      <c r="AE731" s="109" t="str">
        <f t="shared" si="300"/>
        <v>0-0</v>
      </c>
      <c r="AF731" s="109" t="str">
        <f t="shared" si="301"/>
        <v>Y</v>
      </c>
      <c r="AG731" s="109" t="str">
        <f t="shared" si="302"/>
        <v>B</v>
      </c>
      <c r="AM731" s="109">
        <f t="shared" si="303"/>
        <v>0</v>
      </c>
      <c r="AN731" s="109">
        <f t="shared" si="304"/>
        <v>0</v>
      </c>
      <c r="AO731" s="109" t="str">
        <f t="shared" si="305"/>
        <v/>
      </c>
      <c r="AQ731" s="109" t="str">
        <f t="shared" si="306"/>
        <v/>
      </c>
      <c r="BA731" s="229">
        <f>MOD(SUM(E714:E732),12)</f>
        <v>0</v>
      </c>
    </row>
    <row r="732" spans="1:53" ht="15.75" thickBot="1" x14ac:dyDescent="0.3">
      <c r="A732" s="88"/>
      <c r="B732" s="66" t="s">
        <v>296</v>
      </c>
      <c r="C732" s="67"/>
      <c r="D732" s="102"/>
      <c r="E732" s="32"/>
      <c r="F732" s="32"/>
      <c r="G732" s="68" t="s">
        <v>277</v>
      </c>
      <c r="H732" s="69">
        <f t="shared" si="307"/>
        <v>0</v>
      </c>
      <c r="I732" s="70">
        <f t="shared" si="308"/>
        <v>0</v>
      </c>
      <c r="J732" s="73" t="str">
        <f t="shared" si="309"/>
        <v>--</v>
      </c>
      <c r="K732" s="32"/>
      <c r="L732" s="233"/>
      <c r="M732" s="277"/>
      <c r="N732" s="277"/>
      <c r="O732" s="277"/>
      <c r="P732" s="277"/>
      <c r="Q732" s="277"/>
      <c r="R732" s="277"/>
      <c r="S732" s="277"/>
      <c r="T732" s="277"/>
      <c r="U732" s="278"/>
      <c r="V732" s="103"/>
      <c r="W732" s="84">
        <f t="shared" si="314"/>
        <v>133</v>
      </c>
      <c r="X732" s="84"/>
      <c r="Y732" s="78">
        <f>SUM(E714:E732)</f>
        <v>132</v>
      </c>
      <c r="Z732" s="72" t="str">
        <f t="shared" si="312"/>
        <v/>
      </c>
      <c r="AA732" s="72" t="str">
        <f t="shared" si="313"/>
        <v/>
      </c>
      <c r="AB732" s="72"/>
      <c r="AC732" s="72">
        <f t="shared" si="298"/>
        <v>1</v>
      </c>
      <c r="AD732" s="72">
        <f t="shared" si="299"/>
        <v>1</v>
      </c>
      <c r="AE732" s="109" t="str">
        <f t="shared" si="300"/>
        <v>0-0</v>
      </c>
      <c r="AF732" s="109" t="str">
        <f t="shared" si="301"/>
        <v>Y</v>
      </c>
      <c r="AG732" s="109" t="str">
        <f t="shared" si="302"/>
        <v>B</v>
      </c>
      <c r="AM732" s="109">
        <f t="shared" si="303"/>
        <v>0</v>
      </c>
      <c r="AN732" s="109">
        <f t="shared" si="304"/>
        <v>0</v>
      </c>
      <c r="AO732" s="109" t="str">
        <f t="shared" si="305"/>
        <v/>
      </c>
      <c r="AQ732" s="109" t="str">
        <f t="shared" si="306"/>
        <v/>
      </c>
      <c r="BA732" s="229">
        <f>MOD(SUM(E714:E733),12)</f>
        <v>0</v>
      </c>
    </row>
    <row r="733" spans="1:53" ht="15.75" thickBot="1" x14ac:dyDescent="0.3">
      <c r="A733" s="88"/>
      <c r="B733" s="66" t="s">
        <v>297</v>
      </c>
      <c r="C733" s="67"/>
      <c r="D733" s="102"/>
      <c r="E733" s="32"/>
      <c r="F733" s="32"/>
      <c r="G733" s="68" t="s">
        <v>277</v>
      </c>
      <c r="H733" s="69">
        <f t="shared" si="307"/>
        <v>0</v>
      </c>
      <c r="I733" s="70">
        <f t="shared" si="308"/>
        <v>0</v>
      </c>
      <c r="J733" s="73" t="str">
        <f t="shared" si="309"/>
        <v>--</v>
      </c>
      <c r="K733" s="32"/>
      <c r="L733" s="233"/>
      <c r="M733" s="277"/>
      <c r="N733" s="277"/>
      <c r="O733" s="277"/>
      <c r="P733" s="277"/>
      <c r="Q733" s="277"/>
      <c r="R733" s="277"/>
      <c r="S733" s="277"/>
      <c r="T733" s="277"/>
      <c r="U733" s="278"/>
      <c r="V733" s="103"/>
      <c r="W733" s="84">
        <f t="shared" si="314"/>
        <v>133</v>
      </c>
      <c r="X733" s="84"/>
      <c r="Y733" s="78">
        <f>SUM(E714:E733)</f>
        <v>132</v>
      </c>
      <c r="Z733" s="72" t="str">
        <f t="shared" si="312"/>
        <v/>
      </c>
      <c r="AA733" s="72" t="str">
        <f t="shared" si="313"/>
        <v/>
      </c>
      <c r="AB733" s="72"/>
      <c r="AC733" s="72">
        <f t="shared" si="298"/>
        <v>1</v>
      </c>
      <c r="AD733" s="72">
        <f t="shared" si="299"/>
        <v>1</v>
      </c>
      <c r="AE733" s="109" t="str">
        <f t="shared" si="300"/>
        <v>0-0</v>
      </c>
      <c r="AF733" s="109" t="str">
        <f t="shared" si="301"/>
        <v>Y</v>
      </c>
      <c r="AG733" s="109" t="str">
        <f t="shared" si="302"/>
        <v>B</v>
      </c>
      <c r="AM733" s="109">
        <f t="shared" si="303"/>
        <v>0</v>
      </c>
      <c r="AN733" s="109">
        <f t="shared" si="304"/>
        <v>0</v>
      </c>
      <c r="AO733" s="109" t="str">
        <f t="shared" si="305"/>
        <v/>
      </c>
      <c r="AQ733" s="109" t="str">
        <f t="shared" si="306"/>
        <v/>
      </c>
      <c r="BA733" s="229">
        <f>MOD(SUM(E714:E734),12)</f>
        <v>0</v>
      </c>
    </row>
    <row r="734" spans="1:53" ht="15.75" thickBot="1" x14ac:dyDescent="0.3">
      <c r="A734" s="88"/>
      <c r="B734" s="66" t="s">
        <v>298</v>
      </c>
      <c r="C734" s="67"/>
      <c r="D734" s="102"/>
      <c r="E734" s="32"/>
      <c r="F734" s="32"/>
      <c r="G734" s="68" t="s">
        <v>277</v>
      </c>
      <c r="H734" s="69">
        <f t="shared" si="307"/>
        <v>0</v>
      </c>
      <c r="I734" s="70">
        <f t="shared" si="308"/>
        <v>0</v>
      </c>
      <c r="J734" s="73" t="str">
        <f t="shared" si="309"/>
        <v>--</v>
      </c>
      <c r="K734" s="32"/>
      <c r="L734" s="233"/>
      <c r="M734" s="277"/>
      <c r="N734" s="277"/>
      <c r="O734" s="277"/>
      <c r="P734" s="277"/>
      <c r="Q734" s="277"/>
      <c r="R734" s="277"/>
      <c r="S734" s="277"/>
      <c r="T734" s="277"/>
      <c r="U734" s="278"/>
      <c r="V734" s="103"/>
      <c r="W734" s="84">
        <f t="shared" si="314"/>
        <v>133</v>
      </c>
      <c r="X734" s="84"/>
      <c r="Y734" s="78">
        <f>SUM(E714:E734)</f>
        <v>132</v>
      </c>
      <c r="Z734" s="72" t="str">
        <f t="shared" si="312"/>
        <v/>
      </c>
      <c r="AA734" s="72" t="str">
        <f t="shared" si="313"/>
        <v/>
      </c>
      <c r="AB734" s="72"/>
      <c r="AC734" s="72">
        <f t="shared" si="298"/>
        <v>1</v>
      </c>
      <c r="AD734" s="72">
        <f t="shared" si="299"/>
        <v>1</v>
      </c>
      <c r="AE734" s="109" t="str">
        <f t="shared" si="300"/>
        <v>0-0</v>
      </c>
      <c r="AF734" s="109" t="str">
        <f t="shared" si="301"/>
        <v>Y</v>
      </c>
      <c r="AG734" s="109" t="str">
        <f t="shared" si="302"/>
        <v>B</v>
      </c>
      <c r="AM734" s="109">
        <f t="shared" si="303"/>
        <v>0</v>
      </c>
      <c r="AN734" s="109">
        <f t="shared" si="304"/>
        <v>0</v>
      </c>
      <c r="AO734" s="109" t="str">
        <f t="shared" si="305"/>
        <v/>
      </c>
      <c r="AQ734" s="109" t="str">
        <f t="shared" si="306"/>
        <v/>
      </c>
      <c r="BA734" s="229">
        <f>MOD(SUM(E714:E735),12)</f>
        <v>0</v>
      </c>
    </row>
    <row r="735" spans="1:53" ht="15.75" thickBot="1" x14ac:dyDescent="0.3">
      <c r="A735" s="88"/>
      <c r="B735" s="66" t="s">
        <v>299</v>
      </c>
      <c r="C735" s="67"/>
      <c r="D735" s="102"/>
      <c r="E735" s="32"/>
      <c r="F735" s="32"/>
      <c r="G735" s="68" t="s">
        <v>277</v>
      </c>
      <c r="H735" s="69">
        <f t="shared" si="307"/>
        <v>0</v>
      </c>
      <c r="I735" s="70">
        <f t="shared" si="308"/>
        <v>0</v>
      </c>
      <c r="J735" s="73" t="str">
        <f t="shared" si="309"/>
        <v>--</v>
      </c>
      <c r="K735" s="32"/>
      <c r="L735" s="233"/>
      <c r="M735" s="277"/>
      <c r="N735" s="277"/>
      <c r="O735" s="277"/>
      <c r="P735" s="277"/>
      <c r="Q735" s="277"/>
      <c r="R735" s="277"/>
      <c r="S735" s="277"/>
      <c r="T735" s="277"/>
      <c r="U735" s="278"/>
      <c r="V735" s="103"/>
      <c r="W735" s="84">
        <f t="shared" si="314"/>
        <v>133</v>
      </c>
      <c r="X735" s="84"/>
      <c r="Y735" s="78">
        <f>SUM(E714:E735)</f>
        <v>132</v>
      </c>
      <c r="Z735" s="72" t="str">
        <f t="shared" si="312"/>
        <v/>
      </c>
      <c r="AA735" s="72" t="str">
        <f t="shared" si="313"/>
        <v/>
      </c>
      <c r="AB735" s="72"/>
      <c r="AC735" s="72">
        <f t="shared" si="298"/>
        <v>1</v>
      </c>
      <c r="AD735" s="72">
        <f t="shared" si="299"/>
        <v>1</v>
      </c>
      <c r="AE735" s="109" t="str">
        <f t="shared" si="300"/>
        <v>0-0</v>
      </c>
      <c r="AF735" s="109" t="str">
        <f t="shared" si="301"/>
        <v>Y</v>
      </c>
      <c r="AG735" s="109" t="str">
        <f t="shared" si="302"/>
        <v>B</v>
      </c>
      <c r="AM735" s="109">
        <f t="shared" si="303"/>
        <v>0</v>
      </c>
      <c r="AN735" s="109">
        <f t="shared" si="304"/>
        <v>0</v>
      </c>
      <c r="AO735" s="109" t="str">
        <f t="shared" si="305"/>
        <v/>
      </c>
      <c r="AQ735" s="109" t="str">
        <f t="shared" si="306"/>
        <v/>
      </c>
      <c r="BA735" s="229">
        <f>MOD(SUM(E714:E736),12)</f>
        <v>0</v>
      </c>
    </row>
    <row r="736" spans="1:53" ht="15.75" thickBot="1" x14ac:dyDescent="0.3">
      <c r="A736" s="88"/>
      <c r="B736" s="66" t="s">
        <v>300</v>
      </c>
      <c r="C736" s="67"/>
      <c r="D736" s="102"/>
      <c r="E736" s="32"/>
      <c r="F736" s="32"/>
      <c r="G736" s="68" t="s">
        <v>277</v>
      </c>
      <c r="H736" s="69">
        <f t="shared" si="307"/>
        <v>0</v>
      </c>
      <c r="I736" s="70">
        <f t="shared" si="308"/>
        <v>0</v>
      </c>
      <c r="J736" s="73" t="str">
        <f t="shared" si="309"/>
        <v>--</v>
      </c>
      <c r="K736" s="32"/>
      <c r="L736" s="233"/>
      <c r="M736" s="277"/>
      <c r="N736" s="277"/>
      <c r="O736" s="277"/>
      <c r="P736" s="277"/>
      <c r="Q736" s="277"/>
      <c r="R736" s="277"/>
      <c r="S736" s="277"/>
      <c r="T736" s="277"/>
      <c r="U736" s="278"/>
      <c r="V736" s="103"/>
      <c r="W736" s="84">
        <f t="shared" si="314"/>
        <v>133</v>
      </c>
      <c r="X736" s="84"/>
      <c r="Y736" s="78">
        <f>SUM(E714:E736)</f>
        <v>132</v>
      </c>
      <c r="Z736" s="72" t="str">
        <f t="shared" si="312"/>
        <v/>
      </c>
      <c r="AA736" s="72" t="str">
        <f t="shared" si="313"/>
        <v/>
      </c>
      <c r="AB736" s="72"/>
      <c r="AC736" s="72">
        <f t="shared" si="298"/>
        <v>1</v>
      </c>
      <c r="AD736" s="72">
        <f t="shared" si="299"/>
        <v>1</v>
      </c>
      <c r="AE736" s="109" t="str">
        <f t="shared" si="300"/>
        <v>0-0</v>
      </c>
      <c r="AF736" s="109" t="str">
        <f t="shared" si="301"/>
        <v>Y</v>
      </c>
      <c r="AG736" s="109" t="str">
        <f t="shared" si="302"/>
        <v>B</v>
      </c>
      <c r="AM736" s="109">
        <f t="shared" si="303"/>
        <v>0</v>
      </c>
      <c r="AN736" s="109">
        <f t="shared" si="304"/>
        <v>0</v>
      </c>
      <c r="AO736" s="109" t="str">
        <f t="shared" si="305"/>
        <v/>
      </c>
      <c r="AQ736" s="109" t="str">
        <f t="shared" si="306"/>
        <v/>
      </c>
      <c r="BA736" s="229">
        <f>MOD(SUM(E714:E737),12)</f>
        <v>0</v>
      </c>
    </row>
    <row r="737" spans="1:53" ht="15.75" thickBot="1" x14ac:dyDescent="0.3">
      <c r="A737" s="88"/>
      <c r="B737" s="66" t="s">
        <v>301</v>
      </c>
      <c r="C737" s="67"/>
      <c r="D737" s="102"/>
      <c r="E737" s="32"/>
      <c r="F737" s="32"/>
      <c r="G737" s="68" t="s">
        <v>277</v>
      </c>
      <c r="H737" s="69">
        <f t="shared" si="307"/>
        <v>0</v>
      </c>
      <c r="I737" s="70">
        <f t="shared" si="308"/>
        <v>0</v>
      </c>
      <c r="J737" s="73" t="str">
        <f t="shared" si="309"/>
        <v>--</v>
      </c>
      <c r="K737" s="32"/>
      <c r="L737" s="233"/>
      <c r="M737" s="277"/>
      <c r="N737" s="277"/>
      <c r="O737" s="277"/>
      <c r="P737" s="277"/>
      <c r="Q737" s="277"/>
      <c r="R737" s="277"/>
      <c r="S737" s="277"/>
      <c r="T737" s="277"/>
      <c r="U737" s="278"/>
      <c r="V737" s="103"/>
      <c r="W737" s="84">
        <f t="shared" si="314"/>
        <v>133</v>
      </c>
      <c r="X737" s="84"/>
      <c r="Y737" s="78">
        <f>SUM(E714:E737)</f>
        <v>132</v>
      </c>
      <c r="Z737" s="72" t="str">
        <f t="shared" si="312"/>
        <v/>
      </c>
      <c r="AA737" s="72" t="str">
        <f t="shared" si="313"/>
        <v/>
      </c>
      <c r="AB737" s="72"/>
      <c r="AC737" s="72">
        <f t="shared" si="298"/>
        <v>1</v>
      </c>
      <c r="AD737" s="72">
        <f t="shared" si="299"/>
        <v>1</v>
      </c>
      <c r="AE737" s="109" t="str">
        <f t="shared" si="300"/>
        <v>0-0</v>
      </c>
      <c r="AF737" s="109" t="str">
        <f t="shared" si="301"/>
        <v>Y</v>
      </c>
      <c r="AG737" s="109" t="str">
        <f t="shared" si="302"/>
        <v>B</v>
      </c>
      <c r="AM737" s="109">
        <f t="shared" si="303"/>
        <v>0</v>
      </c>
      <c r="AN737" s="109">
        <f t="shared" si="304"/>
        <v>0</v>
      </c>
      <c r="AO737" s="109" t="str">
        <f t="shared" si="305"/>
        <v/>
      </c>
      <c r="AQ737" s="109" t="str">
        <f t="shared" si="306"/>
        <v/>
      </c>
      <c r="BA737" s="229">
        <f>MOD(SUM(E714:E738),12)</f>
        <v>0</v>
      </c>
    </row>
    <row r="738" spans="1:53" ht="15.75" thickBot="1" x14ac:dyDescent="0.3">
      <c r="A738" s="88"/>
      <c r="B738" s="66" t="s">
        <v>302</v>
      </c>
      <c r="C738" s="67"/>
      <c r="D738" s="102"/>
      <c r="E738" s="32"/>
      <c r="F738" s="32"/>
      <c r="G738" s="68" t="s">
        <v>277</v>
      </c>
      <c r="H738" s="69">
        <f t="shared" si="307"/>
        <v>0</v>
      </c>
      <c r="I738" s="70">
        <f t="shared" si="308"/>
        <v>0</v>
      </c>
      <c r="J738" s="73" t="str">
        <f t="shared" si="309"/>
        <v>--</v>
      </c>
      <c r="K738" s="32"/>
      <c r="L738" s="234"/>
      <c r="M738" s="277"/>
      <c r="N738" s="277"/>
      <c r="O738" s="277"/>
      <c r="P738" s="277"/>
      <c r="Q738" s="277"/>
      <c r="R738" s="277"/>
      <c r="S738" s="277"/>
      <c r="T738" s="277"/>
      <c r="U738" s="278"/>
      <c r="V738" s="103"/>
      <c r="W738" s="72"/>
      <c r="X738" s="72"/>
      <c r="Y738" s="78">
        <f>SUM(E714:E738)</f>
        <v>132</v>
      </c>
      <c r="Z738" s="72" t="str">
        <f t="shared" si="312"/>
        <v/>
      </c>
      <c r="AA738" s="72" t="str">
        <f t="shared" si="313"/>
        <v/>
      </c>
      <c r="AB738" s="72"/>
      <c r="AC738" s="72">
        <f t="shared" si="298"/>
        <v>1</v>
      </c>
      <c r="AD738" s="72">
        <f t="shared" si="299"/>
        <v>1</v>
      </c>
      <c r="AE738" s="109" t="str">
        <f t="shared" si="300"/>
        <v>0-0</v>
      </c>
      <c r="AF738" s="109" t="str">
        <f t="shared" si="301"/>
        <v>Y</v>
      </c>
      <c r="AG738" s="109" t="str">
        <f t="shared" si="302"/>
        <v>B</v>
      </c>
      <c r="AM738" s="109">
        <f t="shared" si="303"/>
        <v>0</v>
      </c>
      <c r="AN738" s="109">
        <f t="shared" si="304"/>
        <v>0</v>
      </c>
      <c r="AO738" s="109" t="str">
        <f t="shared" si="305"/>
        <v/>
      </c>
      <c r="AQ738" s="109" t="str">
        <f t="shared" si="306"/>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13"/>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13"/>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776</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15">IF(B755&lt;&gt;"FST",1,0)</f>
        <v>1</v>
      </c>
      <c r="AD755" s="72">
        <f t="shared" ref="AD755:AD779" si="316">IF(C755&lt;&gt;"FST",1,0)</f>
        <v>0</v>
      </c>
      <c r="AE755" s="109" t="str">
        <f t="shared" ref="AE755:AE779" si="317">CONCATENATE(H755,"-",I755)</f>
        <v>545-552</v>
      </c>
      <c r="AF755" s="109" t="str">
        <f t="shared" ref="AF755:AF779" si="318">IF(C755="Field SPL","N","Y")</f>
        <v>Y</v>
      </c>
      <c r="AG755" s="109" t="str">
        <f t="shared" ref="AG755:AG779" si="319">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20">VALUE(IF(C755="FST","0",IF(C755="REV T","1",IF(C755="DBL REV",".5","0"))))</f>
        <v>0</v>
      </c>
      <c r="AN755" s="109">
        <f t="shared" ref="AN755:AN779" si="321">VALUE(IF(C755="FST","0",IF(C755="REV T","0",IF(C755="DBL REV",".5","0"))))</f>
        <v>0</v>
      </c>
      <c r="AO755" s="109" t="str">
        <f t="shared" ref="AO755:AO779" si="322">IF(C755="TPL REV","Y","")</f>
        <v/>
      </c>
      <c r="AQ755" s="109" t="str">
        <f t="shared" ref="AQ755:AQ779" si="323">IF(C755="QD REV","Y","")</f>
        <v/>
      </c>
      <c r="BA755" s="229">
        <f>MOD(E755,12)</f>
        <v>8</v>
      </c>
    </row>
    <row r="756" spans="1:53" ht="15.75" thickBot="1" x14ac:dyDescent="0.3">
      <c r="A756" s="88"/>
      <c r="B756" s="66" t="s">
        <v>279</v>
      </c>
      <c r="C756" s="67" t="s">
        <v>484</v>
      </c>
      <c r="D756" s="102" t="s">
        <v>780</v>
      </c>
      <c r="E756" s="32">
        <v>8</v>
      </c>
      <c r="F756" s="32" t="s">
        <v>488</v>
      </c>
      <c r="G756" s="68" t="s">
        <v>277</v>
      </c>
      <c r="H756" s="69">
        <f t="shared" ref="H756:H779" si="324">IF(E756=0,0,I756-(E756-1))</f>
        <v>537</v>
      </c>
      <c r="I756" s="70">
        <f t="shared" ref="I756:I779" si="325">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15"/>
        <v>1</v>
      </c>
      <c r="AD756" s="72">
        <f t="shared" si="316"/>
        <v>0</v>
      </c>
      <c r="AE756" s="109" t="str">
        <f t="shared" si="317"/>
        <v>537-544</v>
      </c>
      <c r="AF756" s="109" t="str">
        <f t="shared" si="318"/>
        <v>Y</v>
      </c>
      <c r="AG756" s="109" t="str">
        <f t="shared" si="319"/>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20"/>
        <v>0</v>
      </c>
      <c r="AN756" s="109">
        <f t="shared" si="321"/>
        <v>0</v>
      </c>
      <c r="AO756" s="109" t="str">
        <f t="shared" si="322"/>
        <v/>
      </c>
      <c r="AQ756" s="109" t="str">
        <f t="shared" si="323"/>
        <v/>
      </c>
      <c r="BA756" s="229">
        <f>MOD(SUM(E755:E756),12)</f>
        <v>4</v>
      </c>
    </row>
    <row r="757" spans="1:53" ht="15.75" thickBot="1" x14ac:dyDescent="0.3">
      <c r="A757" s="88"/>
      <c r="B757" s="74" t="s">
        <v>280</v>
      </c>
      <c r="C757" s="67" t="s">
        <v>484</v>
      </c>
      <c r="D757" s="102" t="s">
        <v>781</v>
      </c>
      <c r="E757" s="32">
        <v>8</v>
      </c>
      <c r="F757" s="32" t="s">
        <v>488</v>
      </c>
      <c r="G757" s="75" t="s">
        <v>277</v>
      </c>
      <c r="H757" s="69">
        <f t="shared" si="324"/>
        <v>529</v>
      </c>
      <c r="I757" s="70">
        <f t="shared" si="325"/>
        <v>536</v>
      </c>
      <c r="J757" s="73" t="str">
        <f t="shared" ref="J757:J779" si="326">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15"/>
        <v>1</v>
      </c>
      <c r="AD757" s="72">
        <f t="shared" si="316"/>
        <v>0</v>
      </c>
      <c r="AE757" s="109" t="str">
        <f t="shared" si="317"/>
        <v>529-536</v>
      </c>
      <c r="AF757" s="109" t="str">
        <f t="shared" si="318"/>
        <v>Y</v>
      </c>
      <c r="AG757" s="109" t="str">
        <f t="shared" si="319"/>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20"/>
        <v>0</v>
      </c>
      <c r="AN757" s="109">
        <f t="shared" si="321"/>
        <v>0</v>
      </c>
      <c r="AO757" s="109" t="str">
        <f t="shared" si="322"/>
        <v/>
      </c>
      <c r="AQ757" s="109" t="str">
        <f t="shared" si="323"/>
        <v/>
      </c>
      <c r="BA757" s="229">
        <f>MOD(SUM(E755:E758),12)</f>
        <v>0</v>
      </c>
    </row>
    <row r="758" spans="1:53" ht="15.75" thickBot="1" x14ac:dyDescent="0.3">
      <c r="A758" s="88"/>
      <c r="B758" s="66" t="s">
        <v>281</v>
      </c>
      <c r="C758" s="67" t="s">
        <v>500</v>
      </c>
      <c r="D758" s="102"/>
      <c r="E758" s="32">
        <v>12</v>
      </c>
      <c r="F758" s="32"/>
      <c r="G758" s="68" t="s">
        <v>277</v>
      </c>
      <c r="H758" s="69">
        <f t="shared" si="324"/>
        <v>517</v>
      </c>
      <c r="I758" s="70">
        <f t="shared" si="325"/>
        <v>528</v>
      </c>
      <c r="J758" s="73" t="str">
        <f t="shared" si="326"/>
        <v>--</v>
      </c>
      <c r="K758" s="32"/>
      <c r="L758" s="233"/>
      <c r="M758" s="277" t="s">
        <v>736</v>
      </c>
      <c r="N758" s="277"/>
      <c r="O758" s="277"/>
      <c r="P758" s="277"/>
      <c r="Q758" s="277"/>
      <c r="R758" s="277"/>
      <c r="S758" s="277"/>
      <c r="T758" s="277"/>
      <c r="U758" s="278"/>
      <c r="V758" s="103"/>
      <c r="W758" s="72"/>
      <c r="X758" s="72"/>
      <c r="Y758" s="72"/>
      <c r="Z758" s="45">
        <v>12</v>
      </c>
      <c r="AA758" s="76">
        <v>133</v>
      </c>
      <c r="AB758" s="76">
        <v>144</v>
      </c>
      <c r="AC758" s="72">
        <f t="shared" si="315"/>
        <v>1</v>
      </c>
      <c r="AD758" s="72">
        <f t="shared" si="316"/>
        <v>1</v>
      </c>
      <c r="AE758" s="109" t="str">
        <f t="shared" si="317"/>
        <v>517-528</v>
      </c>
      <c r="AF758" s="109" t="str">
        <f t="shared" si="318"/>
        <v>Y</v>
      </c>
      <c r="AG758" s="109" t="str">
        <f t="shared" si="319"/>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20"/>
        <v>0</v>
      </c>
      <c r="AN758" s="109">
        <f t="shared" si="321"/>
        <v>0</v>
      </c>
      <c r="AO758" s="109" t="str">
        <f t="shared" si="322"/>
        <v>Y</v>
      </c>
      <c r="AQ758" s="109" t="str">
        <f t="shared" si="323"/>
        <v/>
      </c>
      <c r="BA758" s="229">
        <f>MOD(SUM(E755:E759),12)</f>
        <v>0</v>
      </c>
    </row>
    <row r="759" spans="1:53" ht="15.75" thickBot="1" x14ac:dyDescent="0.3">
      <c r="A759" s="88"/>
      <c r="B759" s="66" t="s">
        <v>282</v>
      </c>
      <c r="C759" s="67" t="s">
        <v>500</v>
      </c>
      <c r="D759" s="102"/>
      <c r="E759" s="32">
        <v>12</v>
      </c>
      <c r="F759" s="32"/>
      <c r="G759" s="68" t="s">
        <v>277</v>
      </c>
      <c r="H759" s="69">
        <f t="shared" si="324"/>
        <v>505</v>
      </c>
      <c r="I759" s="70">
        <f t="shared" si="325"/>
        <v>516</v>
      </c>
      <c r="J759" s="73" t="str">
        <f t="shared" si="326"/>
        <v>--</v>
      </c>
      <c r="K759" s="32"/>
      <c r="L759" s="233"/>
      <c r="M759" s="277" t="s">
        <v>422</v>
      </c>
      <c r="N759" s="277"/>
      <c r="O759" s="277"/>
      <c r="P759" s="277"/>
      <c r="Q759" s="277"/>
      <c r="R759" s="277"/>
      <c r="S759" s="277"/>
      <c r="T759" s="277"/>
      <c r="U759" s="278"/>
      <c r="V759" s="103"/>
      <c r="W759" s="72"/>
      <c r="X759" s="72"/>
      <c r="Y759" s="72"/>
      <c r="Z759" s="45">
        <v>13</v>
      </c>
      <c r="AA759" s="77">
        <f t="shared" ref="AA759:AA764" si="327">AB758+1</f>
        <v>145</v>
      </c>
      <c r="AB759" s="77">
        <f t="shared" ref="AB759:AB764" si="328">AB758+12</f>
        <v>156</v>
      </c>
      <c r="AC759" s="72">
        <f t="shared" si="315"/>
        <v>1</v>
      </c>
      <c r="AD759" s="72">
        <f t="shared" si="316"/>
        <v>1</v>
      </c>
      <c r="AE759" s="109" t="str">
        <f t="shared" si="317"/>
        <v>505-516</v>
      </c>
      <c r="AF759" s="109" t="str">
        <f t="shared" si="318"/>
        <v>Y</v>
      </c>
      <c r="AG759" s="109" t="str">
        <f t="shared" si="319"/>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20"/>
        <v>0</v>
      </c>
      <c r="AN759" s="109">
        <f t="shared" si="321"/>
        <v>0</v>
      </c>
      <c r="AO759" s="109" t="str">
        <f t="shared" si="322"/>
        <v>Y</v>
      </c>
      <c r="AQ759" s="109" t="str">
        <f t="shared" si="323"/>
        <v/>
      </c>
      <c r="BA759" s="229">
        <f>MOD(SUM(E755:E760),12)</f>
        <v>0</v>
      </c>
    </row>
    <row r="760" spans="1:53" ht="15.75" thickBot="1" x14ac:dyDescent="0.3">
      <c r="A760" s="88"/>
      <c r="B760" s="66" t="s">
        <v>283</v>
      </c>
      <c r="C760" s="67" t="s">
        <v>500</v>
      </c>
      <c r="D760" s="102"/>
      <c r="E760" s="32">
        <v>12</v>
      </c>
      <c r="F760" s="32"/>
      <c r="G760" s="68" t="s">
        <v>277</v>
      </c>
      <c r="H760" s="69">
        <f t="shared" si="324"/>
        <v>493</v>
      </c>
      <c r="I760" s="70">
        <f t="shared" si="325"/>
        <v>504</v>
      </c>
      <c r="J760" s="73" t="str">
        <f t="shared" si="326"/>
        <v>--</v>
      </c>
      <c r="K760" s="32"/>
      <c r="L760" s="233"/>
      <c r="M760" s="277" t="s">
        <v>736</v>
      </c>
      <c r="N760" s="277"/>
      <c r="O760" s="277"/>
      <c r="P760" s="277"/>
      <c r="Q760" s="277"/>
      <c r="R760" s="277"/>
      <c r="S760" s="277"/>
      <c r="T760" s="277"/>
      <c r="U760" s="278"/>
      <c r="V760" s="103"/>
      <c r="W760" s="72"/>
      <c r="X760" s="72"/>
      <c r="Y760" s="72"/>
      <c r="Z760" s="45">
        <v>14</v>
      </c>
      <c r="AA760" s="77">
        <f t="shared" si="327"/>
        <v>157</v>
      </c>
      <c r="AB760" s="77">
        <f t="shared" si="328"/>
        <v>168</v>
      </c>
      <c r="AC760" s="72">
        <f t="shared" si="315"/>
        <v>1</v>
      </c>
      <c r="AD760" s="72">
        <f t="shared" si="316"/>
        <v>1</v>
      </c>
      <c r="AE760" s="109" t="str">
        <f t="shared" si="317"/>
        <v>493-504</v>
      </c>
      <c r="AF760" s="109" t="str">
        <f t="shared" si="318"/>
        <v>Y</v>
      </c>
      <c r="AG760" s="109" t="str">
        <f t="shared" si="319"/>
        <v>B</v>
      </c>
      <c r="AM760" s="109">
        <f t="shared" si="320"/>
        <v>0</v>
      </c>
      <c r="AN760" s="109">
        <f t="shared" si="321"/>
        <v>0</v>
      </c>
      <c r="AO760" s="109" t="str">
        <f t="shared" si="322"/>
        <v>Y</v>
      </c>
      <c r="AQ760" s="109" t="str">
        <f t="shared" si="323"/>
        <v/>
      </c>
      <c r="BA760" s="229">
        <f>MOD(SUM(E755:E761),12)</f>
        <v>0</v>
      </c>
    </row>
    <row r="761" spans="1:53" ht="15.75" thickBot="1" x14ac:dyDescent="0.3">
      <c r="A761" s="88"/>
      <c r="B761" s="66" t="s">
        <v>284</v>
      </c>
      <c r="C761" s="67"/>
      <c r="D761" s="102"/>
      <c r="E761" s="32"/>
      <c r="F761" s="32"/>
      <c r="G761" s="68" t="s">
        <v>277</v>
      </c>
      <c r="H761" s="69">
        <f t="shared" si="324"/>
        <v>0</v>
      </c>
      <c r="I761" s="70">
        <f t="shared" si="325"/>
        <v>0</v>
      </c>
      <c r="J761" s="73" t="str">
        <f t="shared" si="326"/>
        <v>--</v>
      </c>
      <c r="K761" s="32"/>
      <c r="L761" s="233"/>
      <c r="M761" s="277"/>
      <c r="N761" s="277"/>
      <c r="O761" s="277"/>
      <c r="P761" s="277"/>
      <c r="Q761" s="277"/>
      <c r="R761" s="277"/>
      <c r="S761" s="277"/>
      <c r="T761" s="277"/>
      <c r="U761" s="278"/>
      <c r="V761" s="103"/>
      <c r="W761" s="72"/>
      <c r="X761" s="72"/>
      <c r="Y761" s="72"/>
      <c r="Z761" s="45">
        <v>15</v>
      </c>
      <c r="AA761" s="77">
        <f t="shared" si="327"/>
        <v>169</v>
      </c>
      <c r="AB761" s="77">
        <f t="shared" si="328"/>
        <v>180</v>
      </c>
      <c r="AC761" s="72">
        <f t="shared" si="315"/>
        <v>1</v>
      </c>
      <c r="AD761" s="72">
        <f t="shared" si="316"/>
        <v>1</v>
      </c>
      <c r="AE761" s="109" t="str">
        <f t="shared" si="317"/>
        <v>0-0</v>
      </c>
      <c r="AF761" s="109" t="str">
        <f t="shared" si="318"/>
        <v>Y</v>
      </c>
      <c r="AG761" s="109" t="str">
        <f t="shared" si="319"/>
        <v>B</v>
      </c>
      <c r="AM761" s="109">
        <f t="shared" si="320"/>
        <v>0</v>
      </c>
      <c r="AN761" s="109">
        <f t="shared" si="321"/>
        <v>0</v>
      </c>
      <c r="AO761" s="109" t="str">
        <f t="shared" si="322"/>
        <v/>
      </c>
      <c r="AQ761" s="109" t="str">
        <f t="shared" si="323"/>
        <v/>
      </c>
      <c r="BA761" s="229">
        <f>MOD(SUM(E755:E762),12)</f>
        <v>0</v>
      </c>
    </row>
    <row r="762" spans="1:53" ht="15.75" thickBot="1" x14ac:dyDescent="0.3">
      <c r="A762" s="88"/>
      <c r="B762" s="66" t="s">
        <v>285</v>
      </c>
      <c r="C762" s="67"/>
      <c r="D762" s="102"/>
      <c r="E762" s="32"/>
      <c r="F762" s="32"/>
      <c r="G762" s="68" t="s">
        <v>277</v>
      </c>
      <c r="H762" s="69">
        <f t="shared" si="324"/>
        <v>0</v>
      </c>
      <c r="I762" s="70">
        <f t="shared" si="325"/>
        <v>0</v>
      </c>
      <c r="J762" s="73" t="str">
        <f t="shared" si="326"/>
        <v>--</v>
      </c>
      <c r="K762" s="32"/>
      <c r="L762" s="233"/>
      <c r="M762" s="277"/>
      <c r="N762" s="277"/>
      <c r="O762" s="277"/>
      <c r="P762" s="277"/>
      <c r="Q762" s="277"/>
      <c r="R762" s="277"/>
      <c r="S762" s="277"/>
      <c r="T762" s="277"/>
      <c r="U762" s="278"/>
      <c r="V762" s="103"/>
      <c r="W762" s="72"/>
      <c r="X762" s="72"/>
      <c r="Y762" s="72"/>
      <c r="Z762" s="45">
        <f>Z761+1</f>
        <v>16</v>
      </c>
      <c r="AA762" s="77">
        <f t="shared" si="327"/>
        <v>181</v>
      </c>
      <c r="AB762" s="77">
        <f t="shared" si="328"/>
        <v>192</v>
      </c>
      <c r="AC762" s="72">
        <f t="shared" si="315"/>
        <v>1</v>
      </c>
      <c r="AD762" s="72">
        <f t="shared" si="316"/>
        <v>1</v>
      </c>
      <c r="AE762" s="109" t="str">
        <f t="shared" si="317"/>
        <v>0-0</v>
      </c>
      <c r="AF762" s="109" t="str">
        <f t="shared" si="318"/>
        <v>Y</v>
      </c>
      <c r="AG762" s="109" t="str">
        <f t="shared" si="319"/>
        <v>B</v>
      </c>
      <c r="AM762" s="109">
        <f t="shared" si="320"/>
        <v>0</v>
      </c>
      <c r="AN762" s="109">
        <f t="shared" si="321"/>
        <v>0</v>
      </c>
      <c r="AO762" s="109" t="str">
        <f t="shared" si="322"/>
        <v/>
      </c>
      <c r="AQ762" s="109" t="str">
        <f t="shared" si="323"/>
        <v/>
      </c>
      <c r="BA762" s="229">
        <f>MOD(SUM(E755:E763),12)</f>
        <v>0</v>
      </c>
    </row>
    <row r="763" spans="1:53" ht="15.75" thickBot="1" x14ac:dyDescent="0.3">
      <c r="A763" s="88"/>
      <c r="B763" s="66" t="s">
        <v>286</v>
      </c>
      <c r="C763" s="67"/>
      <c r="D763" s="102"/>
      <c r="E763" s="32"/>
      <c r="F763" s="32"/>
      <c r="G763" s="68" t="s">
        <v>277</v>
      </c>
      <c r="H763" s="69">
        <f t="shared" si="324"/>
        <v>0</v>
      </c>
      <c r="I763" s="70">
        <f t="shared" si="325"/>
        <v>0</v>
      </c>
      <c r="J763" s="73" t="str">
        <f t="shared" si="326"/>
        <v>--</v>
      </c>
      <c r="K763" s="32"/>
      <c r="L763" s="233"/>
      <c r="M763" s="277"/>
      <c r="N763" s="277"/>
      <c r="O763" s="277"/>
      <c r="P763" s="277"/>
      <c r="Q763" s="277"/>
      <c r="R763" s="277"/>
      <c r="S763" s="277"/>
      <c r="T763" s="277"/>
      <c r="U763" s="278"/>
      <c r="V763" s="103"/>
      <c r="W763" s="72"/>
      <c r="X763" s="72"/>
      <c r="Y763" s="72"/>
      <c r="Z763" s="45">
        <f>Z762+1</f>
        <v>17</v>
      </c>
      <c r="AA763" s="77">
        <f t="shared" si="327"/>
        <v>193</v>
      </c>
      <c r="AB763" s="77">
        <f t="shared" si="328"/>
        <v>204</v>
      </c>
      <c r="AC763" s="72">
        <f t="shared" si="315"/>
        <v>1</v>
      </c>
      <c r="AD763" s="72">
        <f t="shared" si="316"/>
        <v>1</v>
      </c>
      <c r="AE763" s="109" t="str">
        <f t="shared" si="317"/>
        <v>0-0</v>
      </c>
      <c r="AF763" s="109" t="str">
        <f t="shared" si="318"/>
        <v>Y</v>
      </c>
      <c r="AG763" s="109" t="str">
        <f t="shared" si="319"/>
        <v>B</v>
      </c>
      <c r="AM763" s="109">
        <f t="shared" si="320"/>
        <v>0</v>
      </c>
      <c r="AN763" s="109">
        <f t="shared" si="321"/>
        <v>0</v>
      </c>
      <c r="AO763" s="109" t="str">
        <f t="shared" si="322"/>
        <v/>
      </c>
      <c r="AQ763" s="109" t="str">
        <f t="shared" si="323"/>
        <v/>
      </c>
      <c r="BA763" s="229">
        <f>MOD(SUM(E755:E764),12)</f>
        <v>0</v>
      </c>
    </row>
    <row r="764" spans="1:53" ht="15.75" thickBot="1" x14ac:dyDescent="0.3">
      <c r="A764" s="88"/>
      <c r="B764" s="66" t="s">
        <v>287</v>
      </c>
      <c r="C764" s="67"/>
      <c r="D764" s="102"/>
      <c r="E764" s="32"/>
      <c r="F764" s="32"/>
      <c r="G764" s="68" t="s">
        <v>277</v>
      </c>
      <c r="H764" s="69">
        <f t="shared" si="324"/>
        <v>0</v>
      </c>
      <c r="I764" s="70">
        <f t="shared" si="325"/>
        <v>0</v>
      </c>
      <c r="J764" s="73" t="str">
        <f t="shared" si="326"/>
        <v>--</v>
      </c>
      <c r="K764" s="32"/>
      <c r="L764" s="233"/>
      <c r="M764" s="277"/>
      <c r="N764" s="277"/>
      <c r="O764" s="277"/>
      <c r="P764" s="277"/>
      <c r="Q764" s="277"/>
      <c r="R764" s="277"/>
      <c r="S764" s="277"/>
      <c r="T764" s="277"/>
      <c r="U764" s="278"/>
      <c r="V764" s="103"/>
      <c r="W764" s="72"/>
      <c r="X764" s="72"/>
      <c r="Y764" s="72"/>
      <c r="Z764" s="45">
        <f>Z763+1</f>
        <v>18</v>
      </c>
      <c r="AA764" s="77">
        <f t="shared" si="327"/>
        <v>205</v>
      </c>
      <c r="AB764" s="77">
        <f t="shared" si="328"/>
        <v>216</v>
      </c>
      <c r="AC764" s="72">
        <f t="shared" si="315"/>
        <v>1</v>
      </c>
      <c r="AD764" s="72">
        <f t="shared" si="316"/>
        <v>1</v>
      </c>
      <c r="AE764" s="109" t="str">
        <f t="shared" si="317"/>
        <v>0-0</v>
      </c>
      <c r="AF764" s="109" t="str">
        <f t="shared" si="318"/>
        <v>Y</v>
      </c>
      <c r="AG764" s="109" t="str">
        <f t="shared" si="319"/>
        <v>B</v>
      </c>
      <c r="AM764" s="109">
        <f t="shared" si="320"/>
        <v>0</v>
      </c>
      <c r="AN764" s="109">
        <f t="shared" si="321"/>
        <v>0</v>
      </c>
      <c r="AO764" s="109" t="str">
        <f t="shared" si="322"/>
        <v/>
      </c>
      <c r="AQ764" s="109" t="str">
        <f t="shared" si="323"/>
        <v/>
      </c>
      <c r="BA764" s="229">
        <f>MOD(SUM(E755:E765),12)</f>
        <v>0</v>
      </c>
    </row>
    <row r="765" spans="1:53" ht="15.75" thickBot="1" x14ac:dyDescent="0.3">
      <c r="A765" s="88"/>
      <c r="B765" s="66" t="s">
        <v>288</v>
      </c>
      <c r="C765" s="67"/>
      <c r="D765" s="102"/>
      <c r="E765" s="32"/>
      <c r="F765" s="32"/>
      <c r="G765" s="68" t="s">
        <v>277</v>
      </c>
      <c r="H765" s="69">
        <f t="shared" si="324"/>
        <v>0</v>
      </c>
      <c r="I765" s="70">
        <f t="shared" si="325"/>
        <v>0</v>
      </c>
      <c r="J765" s="73" t="str">
        <f t="shared" si="326"/>
        <v>--</v>
      </c>
      <c r="K765" s="32"/>
      <c r="L765" s="233"/>
      <c r="M765" s="277"/>
      <c r="N765" s="277"/>
      <c r="O765" s="277"/>
      <c r="P765" s="277"/>
      <c r="Q765" s="277"/>
      <c r="R765" s="277"/>
      <c r="S765" s="277"/>
      <c r="T765" s="277"/>
      <c r="U765" s="278"/>
      <c r="V765" s="103"/>
      <c r="W765" s="84"/>
      <c r="X765" s="84"/>
      <c r="Y765" s="72"/>
      <c r="Z765" s="72"/>
      <c r="AA765" s="72"/>
      <c r="AB765" s="72"/>
      <c r="AC765" s="72">
        <f t="shared" si="315"/>
        <v>1</v>
      </c>
      <c r="AD765" s="72">
        <f t="shared" si="316"/>
        <v>1</v>
      </c>
      <c r="AE765" s="109" t="str">
        <f t="shared" si="317"/>
        <v>0-0</v>
      </c>
      <c r="AF765" s="109" t="str">
        <f t="shared" si="318"/>
        <v>Y</v>
      </c>
      <c r="AG765" s="109" t="str">
        <f t="shared" si="319"/>
        <v>B</v>
      </c>
      <c r="AM765" s="109">
        <f t="shared" si="320"/>
        <v>0</v>
      </c>
      <c r="AN765" s="109">
        <f t="shared" si="321"/>
        <v>0</v>
      </c>
      <c r="AO765" s="109" t="str">
        <f t="shared" si="322"/>
        <v/>
      </c>
      <c r="AQ765" s="109" t="str">
        <f t="shared" si="323"/>
        <v/>
      </c>
      <c r="BA765" s="229">
        <f>MOD(SUM(E755:E766),12)</f>
        <v>0</v>
      </c>
    </row>
    <row r="766" spans="1:53" ht="15.75" thickBot="1" x14ac:dyDescent="0.3">
      <c r="A766" s="88"/>
      <c r="B766" s="66" t="s">
        <v>289</v>
      </c>
      <c r="C766" s="67"/>
      <c r="D766" s="102"/>
      <c r="E766" s="32"/>
      <c r="F766" s="32"/>
      <c r="G766" s="68" t="s">
        <v>277</v>
      </c>
      <c r="H766" s="69">
        <f t="shared" si="324"/>
        <v>0</v>
      </c>
      <c r="I766" s="70">
        <f t="shared" si="325"/>
        <v>0</v>
      </c>
      <c r="J766" s="73" t="str">
        <f t="shared" si="326"/>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15"/>
        <v>1</v>
      </c>
      <c r="AD766" s="72">
        <f t="shared" si="316"/>
        <v>1</v>
      </c>
      <c r="AE766" s="109" t="str">
        <f t="shared" si="317"/>
        <v>0-0</v>
      </c>
      <c r="AF766" s="109" t="str">
        <f t="shared" si="318"/>
        <v>Y</v>
      </c>
      <c r="AG766" s="109" t="str">
        <f t="shared" si="319"/>
        <v>B</v>
      </c>
      <c r="AM766" s="109">
        <f t="shared" si="320"/>
        <v>0</v>
      </c>
      <c r="AN766" s="109">
        <f t="shared" si="321"/>
        <v>0</v>
      </c>
      <c r="AO766" s="109" t="str">
        <f t="shared" si="322"/>
        <v/>
      </c>
      <c r="AQ766" s="109" t="str">
        <f t="shared" si="323"/>
        <v/>
      </c>
      <c r="BA766" s="229">
        <f>MOD(SUM(E755:E767),12)</f>
        <v>0</v>
      </c>
    </row>
    <row r="767" spans="1:53" ht="15.75" thickBot="1" x14ac:dyDescent="0.3">
      <c r="A767" s="88"/>
      <c r="B767" s="66" t="s">
        <v>290</v>
      </c>
      <c r="C767" s="67"/>
      <c r="D767" s="102"/>
      <c r="E767" s="32"/>
      <c r="F767" s="32"/>
      <c r="G767" s="68" t="s">
        <v>277</v>
      </c>
      <c r="H767" s="69">
        <f t="shared" si="324"/>
        <v>0</v>
      </c>
      <c r="I767" s="70">
        <f t="shared" si="325"/>
        <v>0</v>
      </c>
      <c r="J767" s="73" t="str">
        <f t="shared" si="326"/>
        <v>--</v>
      </c>
      <c r="K767" s="32"/>
      <c r="L767" s="233"/>
      <c r="M767" s="277"/>
      <c r="N767" s="277"/>
      <c r="O767" s="277"/>
      <c r="P767" s="277"/>
      <c r="Q767" s="277"/>
      <c r="R767" s="277"/>
      <c r="S767" s="277"/>
      <c r="T767" s="277"/>
      <c r="U767" s="278"/>
      <c r="V767" s="103"/>
      <c r="W767" s="84">
        <f>Y767+1</f>
        <v>61</v>
      </c>
      <c r="X767" s="84"/>
      <c r="Y767" s="78">
        <f>SUM(E755:E767)</f>
        <v>60</v>
      </c>
      <c r="Z767" s="72" t="str">
        <f t="shared" ref="Z767:Z779" si="329">IF(OR(AND(E$8=216,C766="DBL REV",C767="DBL REV",Y766&lt;=144,Y767&gt;144),AND(E$8=216,C766="TPL REV",C767="TPL REV",Y766&lt;=144,Y767&gt;144),AND(E$8=216,C766="QD REV",C767="QD REV",Y766&lt;=144,Y767&gt;144)),"ERROR","")</f>
        <v/>
      </c>
      <c r="AA767" s="72"/>
      <c r="AB767" s="72"/>
      <c r="AC767" s="72">
        <f t="shared" si="315"/>
        <v>1</v>
      </c>
      <c r="AD767" s="72">
        <f t="shared" si="316"/>
        <v>1</v>
      </c>
      <c r="AE767" s="109" t="str">
        <f t="shared" si="317"/>
        <v>0-0</v>
      </c>
      <c r="AF767" s="109" t="str">
        <f t="shared" si="318"/>
        <v>Y</v>
      </c>
      <c r="AG767" s="109" t="str">
        <f t="shared" si="319"/>
        <v>B</v>
      </c>
      <c r="AM767" s="109">
        <f t="shared" si="320"/>
        <v>0</v>
      </c>
      <c r="AN767" s="109">
        <f t="shared" si="321"/>
        <v>0</v>
      </c>
      <c r="AO767" s="109" t="str">
        <f t="shared" si="322"/>
        <v/>
      </c>
      <c r="AQ767" s="109" t="str">
        <f t="shared" si="323"/>
        <v/>
      </c>
      <c r="BA767" s="229">
        <f>MOD(SUM(E755:E768),12)</f>
        <v>0</v>
      </c>
    </row>
    <row r="768" spans="1:53" ht="15.75" thickBot="1" x14ac:dyDescent="0.3">
      <c r="A768" s="88"/>
      <c r="B768" s="66" t="s">
        <v>291</v>
      </c>
      <c r="C768" s="67"/>
      <c r="D768" s="102"/>
      <c r="E768" s="32"/>
      <c r="F768" s="32"/>
      <c r="G768" s="68" t="s">
        <v>277</v>
      </c>
      <c r="H768" s="69">
        <f t="shared" si="324"/>
        <v>0</v>
      </c>
      <c r="I768" s="70">
        <f t="shared" si="325"/>
        <v>0</v>
      </c>
      <c r="J768" s="73" t="str">
        <f t="shared" si="326"/>
        <v>--</v>
      </c>
      <c r="K768" s="32"/>
      <c r="L768" s="233"/>
      <c r="M768" s="277"/>
      <c r="N768" s="277"/>
      <c r="O768" s="277"/>
      <c r="P768" s="277"/>
      <c r="Q768" s="277"/>
      <c r="R768" s="277"/>
      <c r="S768" s="277"/>
      <c r="T768" s="277"/>
      <c r="U768" s="278"/>
      <c r="V768" s="103"/>
      <c r="W768" s="84">
        <f>Y768+1</f>
        <v>61</v>
      </c>
      <c r="X768" s="84"/>
      <c r="Y768" s="78">
        <f>SUM(E755:E768)</f>
        <v>60</v>
      </c>
      <c r="Z768" s="72" t="str">
        <f t="shared" si="329"/>
        <v/>
      </c>
      <c r="AA768" s="72"/>
      <c r="AB768" s="72"/>
      <c r="AC768" s="72">
        <f t="shared" si="315"/>
        <v>1</v>
      </c>
      <c r="AD768" s="72">
        <f t="shared" si="316"/>
        <v>1</v>
      </c>
      <c r="AE768" s="109" t="str">
        <f t="shared" si="317"/>
        <v>0-0</v>
      </c>
      <c r="AF768" s="109" t="str">
        <f t="shared" si="318"/>
        <v>Y</v>
      </c>
      <c r="AG768" s="109" t="str">
        <f t="shared" si="319"/>
        <v>B</v>
      </c>
      <c r="AM768" s="109">
        <f t="shared" si="320"/>
        <v>0</v>
      </c>
      <c r="AN768" s="109">
        <f t="shared" si="321"/>
        <v>0</v>
      </c>
      <c r="AO768" s="109" t="str">
        <f t="shared" si="322"/>
        <v/>
      </c>
      <c r="AQ768" s="109" t="str">
        <f t="shared" si="323"/>
        <v/>
      </c>
      <c r="BA768" s="229">
        <f>MOD(SUM(E755:E769),12)</f>
        <v>0</v>
      </c>
    </row>
    <row r="769" spans="1:53" ht="15.75" thickBot="1" x14ac:dyDescent="0.3">
      <c r="A769" s="88"/>
      <c r="B769" s="66" t="s">
        <v>292</v>
      </c>
      <c r="C769" s="67"/>
      <c r="D769" s="102"/>
      <c r="E769" s="32"/>
      <c r="F769" s="32"/>
      <c r="G769" s="68" t="s">
        <v>277</v>
      </c>
      <c r="H769" s="69">
        <f t="shared" si="324"/>
        <v>0</v>
      </c>
      <c r="I769" s="70">
        <f t="shared" si="325"/>
        <v>0</v>
      </c>
      <c r="J769" s="73" t="str">
        <f t="shared" si="326"/>
        <v>--</v>
      </c>
      <c r="K769" s="32"/>
      <c r="L769" s="233"/>
      <c r="M769" s="277"/>
      <c r="N769" s="277"/>
      <c r="O769" s="277"/>
      <c r="P769" s="277"/>
      <c r="Q769" s="277"/>
      <c r="R769" s="277"/>
      <c r="S769" s="277"/>
      <c r="T769" s="277"/>
      <c r="U769" s="278"/>
      <c r="V769" s="103"/>
      <c r="W769" s="84">
        <f>Y769+1</f>
        <v>61</v>
      </c>
      <c r="X769" s="84"/>
      <c r="Y769" s="78">
        <f>SUM(E755:E769)</f>
        <v>60</v>
      </c>
      <c r="Z769" s="72" t="str">
        <f t="shared" si="329"/>
        <v/>
      </c>
      <c r="AA769" s="72" t="str">
        <f t="shared" ref="AA769:AA781" si="330">IF(AND(C767&lt;&gt;"Field SPL",W766&lt;=144,Y767&gt;144),"ERROR","")</f>
        <v/>
      </c>
      <c r="AB769" s="72"/>
      <c r="AC769" s="72">
        <f t="shared" si="315"/>
        <v>1</v>
      </c>
      <c r="AD769" s="72">
        <f t="shared" si="316"/>
        <v>1</v>
      </c>
      <c r="AE769" s="109" t="str">
        <f t="shared" si="317"/>
        <v>0-0</v>
      </c>
      <c r="AF769" s="109" t="str">
        <f t="shared" si="318"/>
        <v>Y</v>
      </c>
      <c r="AG769" s="109" t="str">
        <f t="shared" si="319"/>
        <v>B</v>
      </c>
      <c r="AM769" s="109">
        <f t="shared" si="320"/>
        <v>0</v>
      </c>
      <c r="AN769" s="109">
        <f t="shared" si="321"/>
        <v>0</v>
      </c>
      <c r="AO769" s="109" t="str">
        <f t="shared" si="322"/>
        <v/>
      </c>
      <c r="AQ769" s="109" t="str">
        <f t="shared" si="323"/>
        <v/>
      </c>
      <c r="BA769" s="229">
        <f>MOD(SUM(E755:E770),12)</f>
        <v>0</v>
      </c>
    </row>
    <row r="770" spans="1:53" ht="15.75" thickBot="1" x14ac:dyDescent="0.3">
      <c r="A770" s="88"/>
      <c r="B770" s="66" t="s">
        <v>293</v>
      </c>
      <c r="C770" s="67"/>
      <c r="D770" s="102"/>
      <c r="E770" s="32"/>
      <c r="F770" s="32"/>
      <c r="G770" s="68" t="s">
        <v>277</v>
      </c>
      <c r="H770" s="69">
        <f t="shared" si="324"/>
        <v>0</v>
      </c>
      <c r="I770" s="70">
        <f t="shared" si="325"/>
        <v>0</v>
      </c>
      <c r="J770" s="73" t="str">
        <f t="shared" si="326"/>
        <v>--</v>
      </c>
      <c r="K770" s="32"/>
      <c r="L770" s="233"/>
      <c r="M770" s="277"/>
      <c r="N770" s="277"/>
      <c r="O770" s="277"/>
      <c r="P770" s="277"/>
      <c r="Q770" s="277"/>
      <c r="R770" s="277"/>
      <c r="S770" s="277"/>
      <c r="T770" s="277"/>
      <c r="U770" s="278"/>
      <c r="V770" s="103"/>
      <c r="W770" s="84">
        <f t="shared" ref="W770:W778" si="331">Y770+1</f>
        <v>61</v>
      </c>
      <c r="X770" s="84"/>
      <c r="Y770" s="78">
        <f>SUM(E755:E770)</f>
        <v>60</v>
      </c>
      <c r="Z770" s="72" t="str">
        <f t="shared" si="329"/>
        <v/>
      </c>
      <c r="AA770" s="72" t="str">
        <f t="shared" si="330"/>
        <v/>
      </c>
      <c r="AB770" s="72"/>
      <c r="AC770" s="72">
        <f t="shared" si="315"/>
        <v>1</v>
      </c>
      <c r="AD770" s="72">
        <f t="shared" si="316"/>
        <v>1</v>
      </c>
      <c r="AE770" s="109" t="str">
        <f t="shared" si="317"/>
        <v>0-0</v>
      </c>
      <c r="AF770" s="109" t="str">
        <f t="shared" si="318"/>
        <v>Y</v>
      </c>
      <c r="AG770" s="109" t="str">
        <f t="shared" si="319"/>
        <v>B</v>
      </c>
      <c r="AM770" s="109">
        <f t="shared" si="320"/>
        <v>0</v>
      </c>
      <c r="AN770" s="109">
        <f t="shared" si="321"/>
        <v>0</v>
      </c>
      <c r="AO770" s="109" t="str">
        <f t="shared" si="322"/>
        <v/>
      </c>
      <c r="AQ770" s="109" t="str">
        <f t="shared" si="323"/>
        <v/>
      </c>
      <c r="BA770" s="229">
        <f>MOD(SUM(E755:E771),12)</f>
        <v>0</v>
      </c>
    </row>
    <row r="771" spans="1:53" ht="15.75" thickBot="1" x14ac:dyDescent="0.3">
      <c r="A771" s="88"/>
      <c r="B771" s="66" t="s">
        <v>294</v>
      </c>
      <c r="C771" s="67"/>
      <c r="D771" s="102"/>
      <c r="E771" s="32"/>
      <c r="F771" s="32"/>
      <c r="G771" s="68" t="s">
        <v>277</v>
      </c>
      <c r="H771" s="69">
        <f t="shared" si="324"/>
        <v>0</v>
      </c>
      <c r="I771" s="70">
        <f t="shared" si="325"/>
        <v>0</v>
      </c>
      <c r="J771" s="73" t="str">
        <f t="shared" si="326"/>
        <v>--</v>
      </c>
      <c r="K771" s="32"/>
      <c r="L771" s="233"/>
      <c r="M771" s="277"/>
      <c r="N771" s="277"/>
      <c r="O771" s="277"/>
      <c r="P771" s="277"/>
      <c r="Q771" s="277"/>
      <c r="R771" s="277"/>
      <c r="S771" s="277"/>
      <c r="T771" s="277"/>
      <c r="U771" s="278"/>
      <c r="V771" s="103"/>
      <c r="W771" s="84">
        <f t="shared" si="331"/>
        <v>61</v>
      </c>
      <c r="X771" s="84"/>
      <c r="Y771" s="78">
        <f>SUM(E755:E771)</f>
        <v>60</v>
      </c>
      <c r="Z771" s="72" t="str">
        <f t="shared" si="329"/>
        <v/>
      </c>
      <c r="AA771" s="72" t="str">
        <f t="shared" si="330"/>
        <v/>
      </c>
      <c r="AB771" s="72"/>
      <c r="AC771" s="72">
        <f t="shared" si="315"/>
        <v>1</v>
      </c>
      <c r="AD771" s="72">
        <f t="shared" si="316"/>
        <v>1</v>
      </c>
      <c r="AE771" s="109" t="str">
        <f t="shared" si="317"/>
        <v>0-0</v>
      </c>
      <c r="AF771" s="109" t="str">
        <f t="shared" si="318"/>
        <v>Y</v>
      </c>
      <c r="AG771" s="109" t="str">
        <f t="shared" si="319"/>
        <v>B</v>
      </c>
      <c r="AM771" s="109">
        <f t="shared" si="320"/>
        <v>0</v>
      </c>
      <c r="AN771" s="109">
        <f t="shared" si="321"/>
        <v>0</v>
      </c>
      <c r="AO771" s="109" t="str">
        <f t="shared" si="322"/>
        <v/>
      </c>
      <c r="AQ771" s="109" t="str">
        <f t="shared" si="323"/>
        <v/>
      </c>
      <c r="BA771" s="229">
        <f>MOD(SUM(E755:E772),12)</f>
        <v>0</v>
      </c>
    </row>
    <row r="772" spans="1:53" ht="15.75" thickBot="1" x14ac:dyDescent="0.3">
      <c r="A772" s="88"/>
      <c r="B772" s="66" t="s">
        <v>295</v>
      </c>
      <c r="C772" s="67"/>
      <c r="D772" s="102"/>
      <c r="E772" s="32"/>
      <c r="F772" s="32"/>
      <c r="G772" s="68" t="s">
        <v>277</v>
      </c>
      <c r="H772" s="69">
        <f t="shared" si="324"/>
        <v>0</v>
      </c>
      <c r="I772" s="70">
        <f t="shared" si="325"/>
        <v>0</v>
      </c>
      <c r="J772" s="73" t="str">
        <f t="shared" si="326"/>
        <v>--</v>
      </c>
      <c r="K772" s="32"/>
      <c r="L772" s="233"/>
      <c r="M772" s="277"/>
      <c r="N772" s="277"/>
      <c r="O772" s="277"/>
      <c r="P772" s="277"/>
      <c r="Q772" s="277"/>
      <c r="R772" s="277"/>
      <c r="S772" s="277"/>
      <c r="T772" s="277"/>
      <c r="U772" s="278"/>
      <c r="V772" s="103"/>
      <c r="W772" s="84">
        <f t="shared" si="331"/>
        <v>61</v>
      </c>
      <c r="X772" s="84"/>
      <c r="Y772" s="78">
        <f>SUM(E755:E772)</f>
        <v>60</v>
      </c>
      <c r="Z772" s="72" t="str">
        <f t="shared" si="329"/>
        <v/>
      </c>
      <c r="AA772" s="72" t="str">
        <f t="shared" si="330"/>
        <v/>
      </c>
      <c r="AB772" s="72"/>
      <c r="AC772" s="72">
        <f t="shared" si="315"/>
        <v>1</v>
      </c>
      <c r="AD772" s="72">
        <f t="shared" si="316"/>
        <v>1</v>
      </c>
      <c r="AE772" s="109" t="str">
        <f t="shared" si="317"/>
        <v>0-0</v>
      </c>
      <c r="AF772" s="109" t="str">
        <f t="shared" si="318"/>
        <v>Y</v>
      </c>
      <c r="AG772" s="109" t="str">
        <f t="shared" si="319"/>
        <v>B</v>
      </c>
      <c r="AM772" s="109">
        <f t="shared" si="320"/>
        <v>0</v>
      </c>
      <c r="AN772" s="109">
        <f t="shared" si="321"/>
        <v>0</v>
      </c>
      <c r="AO772" s="109" t="str">
        <f t="shared" si="322"/>
        <v/>
      </c>
      <c r="AQ772" s="109" t="str">
        <f t="shared" si="323"/>
        <v/>
      </c>
      <c r="BA772" s="229">
        <f>MOD(SUM(E755:E773),12)</f>
        <v>0</v>
      </c>
    </row>
    <row r="773" spans="1:53" ht="15.75" thickBot="1" x14ac:dyDescent="0.3">
      <c r="A773" s="88"/>
      <c r="B773" s="66" t="s">
        <v>296</v>
      </c>
      <c r="C773" s="67"/>
      <c r="D773" s="102"/>
      <c r="E773" s="32"/>
      <c r="F773" s="32"/>
      <c r="G773" s="68" t="s">
        <v>277</v>
      </c>
      <c r="H773" s="69">
        <f t="shared" si="324"/>
        <v>0</v>
      </c>
      <c r="I773" s="70">
        <f t="shared" si="325"/>
        <v>0</v>
      </c>
      <c r="J773" s="73" t="str">
        <f t="shared" si="326"/>
        <v>--</v>
      </c>
      <c r="K773" s="32"/>
      <c r="L773" s="233"/>
      <c r="M773" s="277"/>
      <c r="N773" s="277"/>
      <c r="O773" s="277"/>
      <c r="P773" s="277"/>
      <c r="Q773" s="277"/>
      <c r="R773" s="277"/>
      <c r="S773" s="277"/>
      <c r="T773" s="277"/>
      <c r="U773" s="278"/>
      <c r="V773" s="103"/>
      <c r="W773" s="84">
        <f t="shared" si="331"/>
        <v>61</v>
      </c>
      <c r="X773" s="84"/>
      <c r="Y773" s="78">
        <f>SUM(E755:E773)</f>
        <v>60</v>
      </c>
      <c r="Z773" s="72" t="str">
        <f t="shared" si="329"/>
        <v/>
      </c>
      <c r="AA773" s="72" t="str">
        <f t="shared" si="330"/>
        <v/>
      </c>
      <c r="AB773" s="72"/>
      <c r="AC773" s="72">
        <f t="shared" si="315"/>
        <v>1</v>
      </c>
      <c r="AD773" s="72">
        <f t="shared" si="316"/>
        <v>1</v>
      </c>
      <c r="AE773" s="109" t="str">
        <f t="shared" si="317"/>
        <v>0-0</v>
      </c>
      <c r="AF773" s="109" t="str">
        <f t="shared" si="318"/>
        <v>Y</v>
      </c>
      <c r="AG773" s="109" t="str">
        <f t="shared" si="319"/>
        <v>B</v>
      </c>
      <c r="AM773" s="109">
        <f t="shared" si="320"/>
        <v>0</v>
      </c>
      <c r="AN773" s="109">
        <f t="shared" si="321"/>
        <v>0</v>
      </c>
      <c r="AO773" s="109" t="str">
        <f t="shared" si="322"/>
        <v/>
      </c>
      <c r="AQ773" s="109" t="str">
        <f t="shared" si="323"/>
        <v/>
      </c>
      <c r="BA773" s="229">
        <f>MOD(SUM(E755:E774),12)</f>
        <v>0</v>
      </c>
    </row>
    <row r="774" spans="1:53" ht="15.75" thickBot="1" x14ac:dyDescent="0.3">
      <c r="A774" s="88"/>
      <c r="B774" s="66" t="s">
        <v>297</v>
      </c>
      <c r="C774" s="67"/>
      <c r="D774" s="102"/>
      <c r="E774" s="32"/>
      <c r="F774" s="32"/>
      <c r="G774" s="68" t="s">
        <v>277</v>
      </c>
      <c r="H774" s="69">
        <f t="shared" si="324"/>
        <v>0</v>
      </c>
      <c r="I774" s="70">
        <f t="shared" si="325"/>
        <v>0</v>
      </c>
      <c r="J774" s="73" t="str">
        <f t="shared" si="326"/>
        <v>--</v>
      </c>
      <c r="K774" s="32"/>
      <c r="L774" s="233"/>
      <c r="M774" s="277"/>
      <c r="N774" s="277"/>
      <c r="O774" s="277"/>
      <c r="P774" s="277"/>
      <c r="Q774" s="277"/>
      <c r="R774" s="277"/>
      <c r="S774" s="277"/>
      <c r="T774" s="277"/>
      <c r="U774" s="278"/>
      <c r="V774" s="103"/>
      <c r="W774" s="84">
        <f t="shared" si="331"/>
        <v>61</v>
      </c>
      <c r="X774" s="84"/>
      <c r="Y774" s="78">
        <f>SUM(E755:E774)</f>
        <v>60</v>
      </c>
      <c r="Z774" s="72" t="str">
        <f t="shared" si="329"/>
        <v/>
      </c>
      <c r="AA774" s="72" t="str">
        <f t="shared" si="330"/>
        <v/>
      </c>
      <c r="AB774" s="72"/>
      <c r="AC774" s="72">
        <f t="shared" si="315"/>
        <v>1</v>
      </c>
      <c r="AD774" s="72">
        <f t="shared" si="316"/>
        <v>1</v>
      </c>
      <c r="AE774" s="109" t="str">
        <f t="shared" si="317"/>
        <v>0-0</v>
      </c>
      <c r="AF774" s="109" t="str">
        <f t="shared" si="318"/>
        <v>Y</v>
      </c>
      <c r="AG774" s="109" t="str">
        <f t="shared" si="319"/>
        <v>B</v>
      </c>
      <c r="AM774" s="109">
        <f t="shared" si="320"/>
        <v>0</v>
      </c>
      <c r="AN774" s="109">
        <f t="shared" si="321"/>
        <v>0</v>
      </c>
      <c r="AO774" s="109" t="str">
        <f t="shared" si="322"/>
        <v/>
      </c>
      <c r="AQ774" s="109" t="str">
        <f t="shared" si="323"/>
        <v/>
      </c>
      <c r="BA774" s="229">
        <f>MOD(SUM(E755:E775),12)</f>
        <v>0</v>
      </c>
    </row>
    <row r="775" spans="1:53" ht="15.75" thickBot="1" x14ac:dyDescent="0.3">
      <c r="A775" s="88"/>
      <c r="B775" s="66" t="s">
        <v>298</v>
      </c>
      <c r="C775" s="67"/>
      <c r="D775" s="102"/>
      <c r="E775" s="32"/>
      <c r="F775" s="32"/>
      <c r="G775" s="68" t="s">
        <v>277</v>
      </c>
      <c r="H775" s="69">
        <f t="shared" si="324"/>
        <v>0</v>
      </c>
      <c r="I775" s="70">
        <f t="shared" si="325"/>
        <v>0</v>
      </c>
      <c r="J775" s="73" t="str">
        <f t="shared" si="326"/>
        <v>--</v>
      </c>
      <c r="K775" s="32"/>
      <c r="L775" s="233"/>
      <c r="M775" s="277"/>
      <c r="N775" s="277"/>
      <c r="O775" s="277"/>
      <c r="P775" s="277"/>
      <c r="Q775" s="277"/>
      <c r="R775" s="277"/>
      <c r="S775" s="277"/>
      <c r="T775" s="277"/>
      <c r="U775" s="278"/>
      <c r="V775" s="103"/>
      <c r="W775" s="84">
        <f t="shared" si="331"/>
        <v>61</v>
      </c>
      <c r="X775" s="84"/>
      <c r="Y775" s="78">
        <f>SUM(E755:E775)</f>
        <v>60</v>
      </c>
      <c r="Z775" s="72" t="str">
        <f t="shared" si="329"/>
        <v/>
      </c>
      <c r="AA775" s="72" t="str">
        <f t="shared" si="330"/>
        <v/>
      </c>
      <c r="AB775" s="72"/>
      <c r="AC775" s="72">
        <f t="shared" si="315"/>
        <v>1</v>
      </c>
      <c r="AD775" s="72">
        <f t="shared" si="316"/>
        <v>1</v>
      </c>
      <c r="AE775" s="109" t="str">
        <f t="shared" si="317"/>
        <v>0-0</v>
      </c>
      <c r="AF775" s="109" t="str">
        <f t="shared" si="318"/>
        <v>Y</v>
      </c>
      <c r="AG775" s="109" t="str">
        <f t="shared" si="319"/>
        <v>B</v>
      </c>
      <c r="AM775" s="109">
        <f t="shared" si="320"/>
        <v>0</v>
      </c>
      <c r="AN775" s="109">
        <f t="shared" si="321"/>
        <v>0</v>
      </c>
      <c r="AO775" s="109" t="str">
        <f t="shared" si="322"/>
        <v/>
      </c>
      <c r="AQ775" s="109" t="str">
        <f t="shared" si="323"/>
        <v/>
      </c>
      <c r="BA775" s="229">
        <f>MOD(SUM(E755:E776),12)</f>
        <v>0</v>
      </c>
    </row>
    <row r="776" spans="1:53" ht="15.75" thickBot="1" x14ac:dyDescent="0.3">
      <c r="A776" s="88"/>
      <c r="B776" s="66" t="s">
        <v>299</v>
      </c>
      <c r="C776" s="67"/>
      <c r="D776" s="102"/>
      <c r="E776" s="32"/>
      <c r="F776" s="32"/>
      <c r="G776" s="68" t="s">
        <v>277</v>
      </c>
      <c r="H776" s="69">
        <f t="shared" si="324"/>
        <v>0</v>
      </c>
      <c r="I776" s="70">
        <f t="shared" si="325"/>
        <v>0</v>
      </c>
      <c r="J776" s="73" t="str">
        <f t="shared" si="326"/>
        <v>--</v>
      </c>
      <c r="K776" s="32"/>
      <c r="L776" s="233"/>
      <c r="M776" s="277"/>
      <c r="N776" s="277"/>
      <c r="O776" s="277"/>
      <c r="P776" s="277"/>
      <c r="Q776" s="277"/>
      <c r="R776" s="277"/>
      <c r="S776" s="277"/>
      <c r="T776" s="277"/>
      <c r="U776" s="278"/>
      <c r="V776" s="103"/>
      <c r="W776" s="84">
        <f t="shared" si="331"/>
        <v>61</v>
      </c>
      <c r="X776" s="84"/>
      <c r="Y776" s="78">
        <f>SUM(E755:E776)</f>
        <v>60</v>
      </c>
      <c r="Z776" s="72" t="str">
        <f t="shared" si="329"/>
        <v/>
      </c>
      <c r="AA776" s="72" t="str">
        <f t="shared" si="330"/>
        <v/>
      </c>
      <c r="AB776" s="72"/>
      <c r="AC776" s="72">
        <f t="shared" si="315"/>
        <v>1</v>
      </c>
      <c r="AD776" s="72">
        <f t="shared" si="316"/>
        <v>1</v>
      </c>
      <c r="AE776" s="109" t="str">
        <f t="shared" si="317"/>
        <v>0-0</v>
      </c>
      <c r="AF776" s="109" t="str">
        <f t="shared" si="318"/>
        <v>Y</v>
      </c>
      <c r="AG776" s="109" t="str">
        <f t="shared" si="319"/>
        <v>B</v>
      </c>
      <c r="AM776" s="109">
        <f t="shared" si="320"/>
        <v>0</v>
      </c>
      <c r="AN776" s="109">
        <f t="shared" si="321"/>
        <v>0</v>
      </c>
      <c r="AO776" s="109" t="str">
        <f t="shared" si="322"/>
        <v/>
      </c>
      <c r="AQ776" s="109" t="str">
        <f t="shared" si="323"/>
        <v/>
      </c>
      <c r="BA776" s="229">
        <f>MOD(SUM(E755:E777),12)</f>
        <v>0</v>
      </c>
    </row>
    <row r="777" spans="1:53" ht="15.75" thickBot="1" x14ac:dyDescent="0.3">
      <c r="A777" s="88"/>
      <c r="B777" s="66" t="s">
        <v>300</v>
      </c>
      <c r="C777" s="67"/>
      <c r="D777" s="102"/>
      <c r="E777" s="32"/>
      <c r="F777" s="32"/>
      <c r="G777" s="68" t="s">
        <v>277</v>
      </c>
      <c r="H777" s="69">
        <f t="shared" si="324"/>
        <v>0</v>
      </c>
      <c r="I777" s="70">
        <f t="shared" si="325"/>
        <v>0</v>
      </c>
      <c r="J777" s="73" t="str">
        <f t="shared" si="326"/>
        <v>--</v>
      </c>
      <c r="K777" s="32"/>
      <c r="L777" s="233"/>
      <c r="M777" s="277"/>
      <c r="N777" s="277"/>
      <c r="O777" s="277"/>
      <c r="P777" s="277"/>
      <c r="Q777" s="277"/>
      <c r="R777" s="277"/>
      <c r="S777" s="277"/>
      <c r="T777" s="277"/>
      <c r="U777" s="278"/>
      <c r="V777" s="103"/>
      <c r="W777" s="84">
        <f t="shared" si="331"/>
        <v>61</v>
      </c>
      <c r="X777" s="84"/>
      <c r="Y777" s="78">
        <f>SUM(E755:E777)</f>
        <v>60</v>
      </c>
      <c r="Z777" s="72" t="str">
        <f t="shared" si="329"/>
        <v/>
      </c>
      <c r="AA777" s="72" t="str">
        <f t="shared" si="330"/>
        <v/>
      </c>
      <c r="AB777" s="72"/>
      <c r="AC777" s="72">
        <f t="shared" si="315"/>
        <v>1</v>
      </c>
      <c r="AD777" s="72">
        <f t="shared" si="316"/>
        <v>1</v>
      </c>
      <c r="AE777" s="109" t="str">
        <f t="shared" si="317"/>
        <v>0-0</v>
      </c>
      <c r="AF777" s="109" t="str">
        <f t="shared" si="318"/>
        <v>Y</v>
      </c>
      <c r="AG777" s="109" t="str">
        <f t="shared" si="319"/>
        <v>B</v>
      </c>
      <c r="AM777" s="109">
        <f t="shared" si="320"/>
        <v>0</v>
      </c>
      <c r="AN777" s="109">
        <f t="shared" si="321"/>
        <v>0</v>
      </c>
      <c r="AO777" s="109" t="str">
        <f t="shared" si="322"/>
        <v/>
      </c>
      <c r="AQ777" s="109" t="str">
        <f t="shared" si="323"/>
        <v/>
      </c>
      <c r="BA777" s="229">
        <f>MOD(SUM(E755:E778),12)</f>
        <v>0</v>
      </c>
    </row>
    <row r="778" spans="1:53" ht="15.75" thickBot="1" x14ac:dyDescent="0.3">
      <c r="A778" s="88"/>
      <c r="B778" s="66" t="s">
        <v>301</v>
      </c>
      <c r="C778" s="67"/>
      <c r="D778" s="102"/>
      <c r="E778" s="32"/>
      <c r="F778" s="32"/>
      <c r="G778" s="68" t="s">
        <v>277</v>
      </c>
      <c r="H778" s="69">
        <f t="shared" si="324"/>
        <v>0</v>
      </c>
      <c r="I778" s="70">
        <f t="shared" si="325"/>
        <v>0</v>
      </c>
      <c r="J778" s="73" t="str">
        <f t="shared" si="326"/>
        <v>--</v>
      </c>
      <c r="K778" s="32"/>
      <c r="L778" s="233"/>
      <c r="M778" s="277"/>
      <c r="N778" s="277"/>
      <c r="O778" s="277"/>
      <c r="P778" s="277"/>
      <c r="Q778" s="277"/>
      <c r="R778" s="277"/>
      <c r="S778" s="277"/>
      <c r="T778" s="277"/>
      <c r="U778" s="278"/>
      <c r="V778" s="103"/>
      <c r="W778" s="84">
        <f t="shared" si="331"/>
        <v>61</v>
      </c>
      <c r="X778" s="84"/>
      <c r="Y778" s="78">
        <f>SUM(E755:E778)</f>
        <v>60</v>
      </c>
      <c r="Z778" s="72" t="str">
        <f t="shared" si="329"/>
        <v/>
      </c>
      <c r="AA778" s="72" t="str">
        <f t="shared" si="330"/>
        <v/>
      </c>
      <c r="AB778" s="72"/>
      <c r="AC778" s="72">
        <f t="shared" si="315"/>
        <v>1</v>
      </c>
      <c r="AD778" s="72">
        <f t="shared" si="316"/>
        <v>1</v>
      </c>
      <c r="AE778" s="109" t="str">
        <f t="shared" si="317"/>
        <v>0-0</v>
      </c>
      <c r="AF778" s="109" t="str">
        <f t="shared" si="318"/>
        <v>Y</v>
      </c>
      <c r="AG778" s="109" t="str">
        <f t="shared" si="319"/>
        <v>B</v>
      </c>
      <c r="AM778" s="109">
        <f t="shared" si="320"/>
        <v>0</v>
      </c>
      <c r="AN778" s="109">
        <f t="shared" si="321"/>
        <v>0</v>
      </c>
      <c r="AO778" s="109" t="str">
        <f t="shared" si="322"/>
        <v/>
      </c>
      <c r="AQ778" s="109" t="str">
        <f t="shared" si="323"/>
        <v/>
      </c>
      <c r="BA778" s="229">
        <f>MOD(SUM(E755:E779),12)</f>
        <v>0</v>
      </c>
    </row>
    <row r="779" spans="1:53" ht="15.75" thickBot="1" x14ac:dyDescent="0.3">
      <c r="A779" s="88"/>
      <c r="B779" s="66" t="s">
        <v>302</v>
      </c>
      <c r="C779" s="67"/>
      <c r="D779" s="102"/>
      <c r="E779" s="32"/>
      <c r="F779" s="32"/>
      <c r="G779" s="68" t="s">
        <v>277</v>
      </c>
      <c r="H779" s="69">
        <f t="shared" si="324"/>
        <v>0</v>
      </c>
      <c r="I779" s="70">
        <f t="shared" si="325"/>
        <v>0</v>
      </c>
      <c r="J779" s="73" t="str">
        <f t="shared" si="326"/>
        <v>--</v>
      </c>
      <c r="K779" s="32"/>
      <c r="L779" s="234"/>
      <c r="M779" s="277"/>
      <c r="N779" s="277"/>
      <c r="O779" s="277"/>
      <c r="P779" s="277"/>
      <c r="Q779" s="277"/>
      <c r="R779" s="277"/>
      <c r="S779" s="277"/>
      <c r="T779" s="277"/>
      <c r="U779" s="278"/>
      <c r="V779" s="103"/>
      <c r="W779" s="72"/>
      <c r="X779" s="72"/>
      <c r="Y779" s="78">
        <f>SUM(E755:E779)</f>
        <v>60</v>
      </c>
      <c r="Z779" s="72" t="str">
        <f t="shared" si="329"/>
        <v/>
      </c>
      <c r="AA779" s="72" t="str">
        <f t="shared" si="330"/>
        <v/>
      </c>
      <c r="AB779" s="72"/>
      <c r="AC779" s="72">
        <f t="shared" si="315"/>
        <v>1</v>
      </c>
      <c r="AD779" s="72">
        <f t="shared" si="316"/>
        <v>1</v>
      </c>
      <c r="AE779" s="109" t="str">
        <f t="shared" si="317"/>
        <v>0-0</v>
      </c>
      <c r="AF779" s="109" t="str">
        <f t="shared" si="318"/>
        <v>Y</v>
      </c>
      <c r="AG779" s="109" t="str">
        <f t="shared" si="319"/>
        <v>B</v>
      </c>
      <c r="AM779" s="109">
        <f t="shared" si="320"/>
        <v>0</v>
      </c>
      <c r="AN779" s="109">
        <f t="shared" si="321"/>
        <v>0</v>
      </c>
      <c r="AO779" s="109" t="str">
        <f t="shared" si="322"/>
        <v/>
      </c>
      <c r="AQ779" s="109" t="str">
        <f t="shared" si="323"/>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30"/>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30"/>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782</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32">IF(B796&lt;&gt;"FST",1,0)</f>
        <v>1</v>
      </c>
      <c r="AD796" s="72">
        <f t="shared" ref="AD796:AD820" si="333">IF(C796&lt;&gt;"FST",1,0)</f>
        <v>0</v>
      </c>
      <c r="AE796" s="109" t="str">
        <f t="shared" ref="AE796:AE820" si="334">CONCATENATE(H796,"-",I796)</f>
        <v>525-528</v>
      </c>
      <c r="AF796" s="109" t="str">
        <f t="shared" ref="AF796:AF820" si="335">IF(C796="Field SPL","N","Y")</f>
        <v>Y</v>
      </c>
      <c r="AG796" s="109" t="str">
        <f t="shared" ref="AG796:AG820" si="336">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37">VALUE(IF(C796="FST","0",IF(C796="REV T","1",IF(C796="DBL REV",".5","0"))))</f>
        <v>0</v>
      </c>
      <c r="AN796" s="109">
        <f t="shared" ref="AN796:AN820" si="338">VALUE(IF(C796="FST","0",IF(C796="REV T","0",IF(C796="DBL REV",".5","0"))))</f>
        <v>0</v>
      </c>
      <c r="AO796" s="109" t="str">
        <f t="shared" ref="AO796:AO820" si="339">IF(C796="TPL REV","Y","")</f>
        <v/>
      </c>
      <c r="AQ796" s="109" t="str">
        <f t="shared" ref="AQ796:AQ820" si="340">IF(C796="QD REV","Y","")</f>
        <v/>
      </c>
      <c r="BA796" s="229">
        <f>MOD(E796,12)</f>
        <v>4</v>
      </c>
    </row>
    <row r="797" spans="1:53" ht="15.75" thickBot="1" x14ac:dyDescent="0.3">
      <c r="A797" s="88"/>
      <c r="B797" s="66" t="s">
        <v>279</v>
      </c>
      <c r="C797" s="67" t="s">
        <v>484</v>
      </c>
      <c r="D797" s="102" t="s">
        <v>783</v>
      </c>
      <c r="E797" s="32">
        <v>8</v>
      </c>
      <c r="F797" s="32" t="s">
        <v>488</v>
      </c>
      <c r="G797" s="68" t="s">
        <v>277</v>
      </c>
      <c r="H797" s="69">
        <f t="shared" ref="H797:H820" si="341">IF(E797=0,0,I797-(E797-1))</f>
        <v>517</v>
      </c>
      <c r="I797" s="70">
        <f t="shared" ref="I797:I820" si="342">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32"/>
        <v>1</v>
      </c>
      <c r="AD797" s="72">
        <f t="shared" si="333"/>
        <v>0</v>
      </c>
      <c r="AE797" s="109" t="str">
        <f t="shared" si="334"/>
        <v>517-524</v>
      </c>
      <c r="AF797" s="109" t="str">
        <f t="shared" si="335"/>
        <v>Y</v>
      </c>
      <c r="AG797" s="109" t="str">
        <f t="shared" si="336"/>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37"/>
        <v>0</v>
      </c>
      <c r="AN797" s="109">
        <f t="shared" si="338"/>
        <v>0</v>
      </c>
      <c r="AO797" s="109" t="str">
        <f t="shared" si="339"/>
        <v/>
      </c>
      <c r="AQ797" s="109" t="str">
        <f t="shared" si="340"/>
        <v/>
      </c>
      <c r="BA797" s="229">
        <f>MOD(SUM(E796:E797),12)</f>
        <v>0</v>
      </c>
    </row>
    <row r="798" spans="1:53" ht="15.75" thickBot="1" x14ac:dyDescent="0.3">
      <c r="A798" s="88"/>
      <c r="B798" s="74" t="s">
        <v>280</v>
      </c>
      <c r="C798" s="67" t="s">
        <v>502</v>
      </c>
      <c r="D798" s="102"/>
      <c r="E798" s="32">
        <v>24</v>
      </c>
      <c r="F798" s="32"/>
      <c r="G798" s="75" t="s">
        <v>277</v>
      </c>
      <c r="H798" s="69">
        <f t="shared" si="341"/>
        <v>493</v>
      </c>
      <c r="I798" s="70">
        <f t="shared" si="342"/>
        <v>516</v>
      </c>
      <c r="J798" s="73" t="str">
        <f t="shared" ref="J798:J820" si="343">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32"/>
        <v>1</v>
      </c>
      <c r="AD798" s="72">
        <f t="shared" si="333"/>
        <v>1</v>
      </c>
      <c r="AE798" s="109" t="str">
        <f t="shared" si="334"/>
        <v>493-516</v>
      </c>
      <c r="AF798" s="109" t="str">
        <f t="shared" si="335"/>
        <v>N</v>
      </c>
      <c r="AG798" s="109" t="str">
        <f t="shared" si="336"/>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37"/>
        <v>0</v>
      </c>
      <c r="AN798" s="109">
        <f t="shared" si="338"/>
        <v>0</v>
      </c>
      <c r="AO798" s="109" t="str">
        <f t="shared" si="339"/>
        <v/>
      </c>
      <c r="AQ798" s="109" t="str">
        <f t="shared" si="340"/>
        <v/>
      </c>
      <c r="BA798" s="229">
        <f>MOD(SUM(E796:E799),12)</f>
        <v>0</v>
      </c>
    </row>
    <row r="799" spans="1:53" ht="15.75" thickBot="1" x14ac:dyDescent="0.3">
      <c r="A799" s="88"/>
      <c r="B799" s="66" t="s">
        <v>281</v>
      </c>
      <c r="C799" s="67"/>
      <c r="D799" s="102"/>
      <c r="E799" s="32"/>
      <c r="F799" s="32"/>
      <c r="G799" s="68" t="s">
        <v>277</v>
      </c>
      <c r="H799" s="69">
        <f t="shared" si="341"/>
        <v>0</v>
      </c>
      <c r="I799" s="70">
        <f t="shared" si="342"/>
        <v>0</v>
      </c>
      <c r="J799" s="73" t="str">
        <f t="shared" si="343"/>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32"/>
        <v>1</v>
      </c>
      <c r="AD799" s="72">
        <f t="shared" si="333"/>
        <v>1</v>
      </c>
      <c r="AE799" s="109" t="str">
        <f t="shared" si="334"/>
        <v>0-0</v>
      </c>
      <c r="AF799" s="109" t="str">
        <f t="shared" si="335"/>
        <v>Y</v>
      </c>
      <c r="AG799" s="109" t="str">
        <f t="shared" si="336"/>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37"/>
        <v>0</v>
      </c>
      <c r="AN799" s="109">
        <f t="shared" si="338"/>
        <v>0</v>
      </c>
      <c r="AO799" s="109" t="str">
        <f t="shared" si="339"/>
        <v/>
      </c>
      <c r="AQ799" s="109" t="str">
        <f t="shared" si="340"/>
        <v/>
      </c>
      <c r="BA799" s="229">
        <f>MOD(SUM(E796:E800),12)</f>
        <v>0</v>
      </c>
    </row>
    <row r="800" spans="1:53" ht="15.75" thickBot="1" x14ac:dyDescent="0.3">
      <c r="A800" s="88"/>
      <c r="B800" s="66" t="s">
        <v>282</v>
      </c>
      <c r="C800" s="67"/>
      <c r="D800" s="102"/>
      <c r="E800" s="32"/>
      <c r="F800" s="32"/>
      <c r="G800" s="68" t="s">
        <v>277</v>
      </c>
      <c r="H800" s="69">
        <f t="shared" si="341"/>
        <v>0</v>
      </c>
      <c r="I800" s="70">
        <f t="shared" si="342"/>
        <v>0</v>
      </c>
      <c r="J800" s="73" t="str">
        <f t="shared" si="343"/>
        <v>--</v>
      </c>
      <c r="K800" s="32"/>
      <c r="L800" s="233"/>
      <c r="M800" s="277"/>
      <c r="N800" s="277"/>
      <c r="O800" s="277"/>
      <c r="P800" s="277"/>
      <c r="Q800" s="277"/>
      <c r="R800" s="277"/>
      <c r="S800" s="277"/>
      <c r="T800" s="277"/>
      <c r="U800" s="278"/>
      <c r="V800" s="103"/>
      <c r="W800" s="72"/>
      <c r="X800" s="72"/>
      <c r="Y800" s="72"/>
      <c r="Z800" s="45">
        <v>13</v>
      </c>
      <c r="AA800" s="77">
        <f t="shared" ref="AA800:AA805" si="344">AB799+1</f>
        <v>145</v>
      </c>
      <c r="AB800" s="77">
        <f t="shared" ref="AB800:AB805" si="345">AB799+12</f>
        <v>156</v>
      </c>
      <c r="AC800" s="72">
        <f t="shared" si="332"/>
        <v>1</v>
      </c>
      <c r="AD800" s="72">
        <f t="shared" si="333"/>
        <v>1</v>
      </c>
      <c r="AE800" s="109" t="str">
        <f t="shared" si="334"/>
        <v>0-0</v>
      </c>
      <c r="AF800" s="109" t="str">
        <f t="shared" si="335"/>
        <v>Y</v>
      </c>
      <c r="AG800" s="109" t="str">
        <f t="shared" si="336"/>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37"/>
        <v>0</v>
      </c>
      <c r="AN800" s="109">
        <f t="shared" si="338"/>
        <v>0</v>
      </c>
      <c r="AO800" s="109" t="str">
        <f t="shared" si="339"/>
        <v/>
      </c>
      <c r="AQ800" s="109" t="str">
        <f t="shared" si="340"/>
        <v/>
      </c>
      <c r="BA800" s="229">
        <f>MOD(SUM(E796:E801),12)</f>
        <v>0</v>
      </c>
    </row>
    <row r="801" spans="1:53" ht="15.75" thickBot="1" x14ac:dyDescent="0.3">
      <c r="A801" s="88"/>
      <c r="B801" s="66" t="s">
        <v>283</v>
      </c>
      <c r="C801" s="67"/>
      <c r="D801" s="102"/>
      <c r="E801" s="32"/>
      <c r="F801" s="32"/>
      <c r="G801" s="68" t="s">
        <v>277</v>
      </c>
      <c r="H801" s="69">
        <f t="shared" si="341"/>
        <v>0</v>
      </c>
      <c r="I801" s="70">
        <f t="shared" si="342"/>
        <v>0</v>
      </c>
      <c r="J801" s="73" t="str">
        <f t="shared" si="343"/>
        <v>--</v>
      </c>
      <c r="K801" s="32"/>
      <c r="L801" s="233"/>
      <c r="M801" s="277"/>
      <c r="N801" s="277"/>
      <c r="O801" s="277"/>
      <c r="P801" s="277"/>
      <c r="Q801" s="277"/>
      <c r="R801" s="277"/>
      <c r="S801" s="277"/>
      <c r="T801" s="277"/>
      <c r="U801" s="278"/>
      <c r="V801" s="103"/>
      <c r="W801" s="72"/>
      <c r="X801" s="72"/>
      <c r="Y801" s="72"/>
      <c r="Z801" s="45">
        <v>14</v>
      </c>
      <c r="AA801" s="77">
        <f t="shared" si="344"/>
        <v>157</v>
      </c>
      <c r="AB801" s="77">
        <f t="shared" si="345"/>
        <v>168</v>
      </c>
      <c r="AC801" s="72">
        <f t="shared" si="332"/>
        <v>1</v>
      </c>
      <c r="AD801" s="72">
        <f t="shared" si="333"/>
        <v>1</v>
      </c>
      <c r="AE801" s="109" t="str">
        <f t="shared" si="334"/>
        <v>0-0</v>
      </c>
      <c r="AF801" s="109" t="str">
        <f t="shared" si="335"/>
        <v>Y</v>
      </c>
      <c r="AG801" s="109" t="str">
        <f t="shared" si="336"/>
        <v>B</v>
      </c>
      <c r="AM801" s="109">
        <f t="shared" si="337"/>
        <v>0</v>
      </c>
      <c r="AN801" s="109">
        <f t="shared" si="338"/>
        <v>0</v>
      </c>
      <c r="AO801" s="109" t="str">
        <f t="shared" si="339"/>
        <v/>
      </c>
      <c r="AQ801" s="109" t="str">
        <f t="shared" si="340"/>
        <v/>
      </c>
      <c r="BA801" s="229">
        <f>MOD(SUM(E796:E802),12)</f>
        <v>0</v>
      </c>
    </row>
    <row r="802" spans="1:53" ht="15.75" thickBot="1" x14ac:dyDescent="0.3">
      <c r="A802" s="88"/>
      <c r="B802" s="66" t="s">
        <v>284</v>
      </c>
      <c r="C802" s="67"/>
      <c r="D802" s="102"/>
      <c r="E802" s="32"/>
      <c r="F802" s="32"/>
      <c r="G802" s="68" t="s">
        <v>277</v>
      </c>
      <c r="H802" s="69">
        <f t="shared" si="341"/>
        <v>0</v>
      </c>
      <c r="I802" s="70">
        <f t="shared" si="342"/>
        <v>0</v>
      </c>
      <c r="J802" s="73" t="str">
        <f t="shared" si="343"/>
        <v>--</v>
      </c>
      <c r="K802" s="32"/>
      <c r="L802" s="233"/>
      <c r="M802" s="277"/>
      <c r="N802" s="277"/>
      <c r="O802" s="277"/>
      <c r="P802" s="277"/>
      <c r="Q802" s="277"/>
      <c r="R802" s="277"/>
      <c r="S802" s="277"/>
      <c r="T802" s="277"/>
      <c r="U802" s="278"/>
      <c r="V802" s="103"/>
      <c r="W802" s="72"/>
      <c r="X802" s="72"/>
      <c r="Y802" s="72"/>
      <c r="Z802" s="45">
        <v>15</v>
      </c>
      <c r="AA802" s="77">
        <f t="shared" si="344"/>
        <v>169</v>
      </c>
      <c r="AB802" s="77">
        <f t="shared" si="345"/>
        <v>180</v>
      </c>
      <c r="AC802" s="72">
        <f t="shared" si="332"/>
        <v>1</v>
      </c>
      <c r="AD802" s="72">
        <f t="shared" si="333"/>
        <v>1</v>
      </c>
      <c r="AE802" s="109" t="str">
        <f t="shared" si="334"/>
        <v>0-0</v>
      </c>
      <c r="AF802" s="109" t="str">
        <f t="shared" si="335"/>
        <v>Y</v>
      </c>
      <c r="AG802" s="109" t="str">
        <f t="shared" si="336"/>
        <v>B</v>
      </c>
      <c r="AM802" s="109">
        <f t="shared" si="337"/>
        <v>0</v>
      </c>
      <c r="AN802" s="109">
        <f t="shared" si="338"/>
        <v>0</v>
      </c>
      <c r="AO802" s="109" t="str">
        <f t="shared" si="339"/>
        <v/>
      </c>
      <c r="AQ802" s="109" t="str">
        <f t="shared" si="340"/>
        <v/>
      </c>
      <c r="BA802" s="229">
        <f>MOD(SUM(E796:E803),12)</f>
        <v>0</v>
      </c>
    </row>
    <row r="803" spans="1:53" ht="15.75" thickBot="1" x14ac:dyDescent="0.3">
      <c r="A803" s="88"/>
      <c r="B803" s="66" t="s">
        <v>285</v>
      </c>
      <c r="C803" s="67"/>
      <c r="D803" s="102"/>
      <c r="E803" s="32"/>
      <c r="F803" s="32"/>
      <c r="G803" s="68" t="s">
        <v>277</v>
      </c>
      <c r="H803" s="69">
        <f t="shared" si="341"/>
        <v>0</v>
      </c>
      <c r="I803" s="70">
        <f t="shared" si="342"/>
        <v>0</v>
      </c>
      <c r="J803" s="73" t="str">
        <f t="shared" si="343"/>
        <v>--</v>
      </c>
      <c r="K803" s="32"/>
      <c r="L803" s="233"/>
      <c r="M803" s="277"/>
      <c r="N803" s="277"/>
      <c r="O803" s="277"/>
      <c r="P803" s="277"/>
      <c r="Q803" s="277"/>
      <c r="R803" s="277"/>
      <c r="S803" s="277"/>
      <c r="T803" s="277"/>
      <c r="U803" s="278"/>
      <c r="V803" s="103"/>
      <c r="W803" s="72"/>
      <c r="X803" s="72"/>
      <c r="Y803" s="72"/>
      <c r="Z803" s="45">
        <f>Z802+1</f>
        <v>16</v>
      </c>
      <c r="AA803" s="77">
        <f t="shared" si="344"/>
        <v>181</v>
      </c>
      <c r="AB803" s="77">
        <f t="shared" si="345"/>
        <v>192</v>
      </c>
      <c r="AC803" s="72">
        <f t="shared" si="332"/>
        <v>1</v>
      </c>
      <c r="AD803" s="72">
        <f t="shared" si="333"/>
        <v>1</v>
      </c>
      <c r="AE803" s="109" t="str">
        <f t="shared" si="334"/>
        <v>0-0</v>
      </c>
      <c r="AF803" s="109" t="str">
        <f t="shared" si="335"/>
        <v>Y</v>
      </c>
      <c r="AG803" s="109" t="str">
        <f t="shared" si="336"/>
        <v>B</v>
      </c>
      <c r="AM803" s="109">
        <f t="shared" si="337"/>
        <v>0</v>
      </c>
      <c r="AN803" s="109">
        <f t="shared" si="338"/>
        <v>0</v>
      </c>
      <c r="AO803" s="109" t="str">
        <f t="shared" si="339"/>
        <v/>
      </c>
      <c r="AQ803" s="109" t="str">
        <f t="shared" si="340"/>
        <v/>
      </c>
      <c r="BA803" s="229">
        <f>MOD(SUM(E796:E804),12)</f>
        <v>0</v>
      </c>
    </row>
    <row r="804" spans="1:53" ht="15.75" thickBot="1" x14ac:dyDescent="0.3">
      <c r="A804" s="88"/>
      <c r="B804" s="66" t="s">
        <v>286</v>
      </c>
      <c r="C804" s="67"/>
      <c r="D804" s="102"/>
      <c r="E804" s="32"/>
      <c r="F804" s="32"/>
      <c r="G804" s="68" t="s">
        <v>277</v>
      </c>
      <c r="H804" s="69">
        <f t="shared" si="341"/>
        <v>0</v>
      </c>
      <c r="I804" s="70">
        <f t="shared" si="342"/>
        <v>0</v>
      </c>
      <c r="J804" s="73" t="str">
        <f t="shared" si="343"/>
        <v>--</v>
      </c>
      <c r="K804" s="32"/>
      <c r="L804" s="233"/>
      <c r="M804" s="277"/>
      <c r="N804" s="277"/>
      <c r="O804" s="277"/>
      <c r="P804" s="277"/>
      <c r="Q804" s="277"/>
      <c r="R804" s="277"/>
      <c r="S804" s="277"/>
      <c r="T804" s="277"/>
      <c r="U804" s="278"/>
      <c r="V804" s="103"/>
      <c r="W804" s="72"/>
      <c r="X804" s="72"/>
      <c r="Y804" s="72"/>
      <c r="Z804" s="45">
        <f>Z803+1</f>
        <v>17</v>
      </c>
      <c r="AA804" s="77">
        <f t="shared" si="344"/>
        <v>193</v>
      </c>
      <c r="AB804" s="77">
        <f t="shared" si="345"/>
        <v>204</v>
      </c>
      <c r="AC804" s="72">
        <f t="shared" si="332"/>
        <v>1</v>
      </c>
      <c r="AD804" s="72">
        <f t="shared" si="333"/>
        <v>1</v>
      </c>
      <c r="AE804" s="109" t="str">
        <f t="shared" si="334"/>
        <v>0-0</v>
      </c>
      <c r="AF804" s="109" t="str">
        <f t="shared" si="335"/>
        <v>Y</v>
      </c>
      <c r="AG804" s="109" t="str">
        <f t="shared" si="336"/>
        <v>B</v>
      </c>
      <c r="AM804" s="109">
        <f t="shared" si="337"/>
        <v>0</v>
      </c>
      <c r="AN804" s="109">
        <f t="shared" si="338"/>
        <v>0</v>
      </c>
      <c r="AO804" s="109" t="str">
        <f t="shared" si="339"/>
        <v/>
      </c>
      <c r="AQ804" s="109" t="str">
        <f t="shared" si="340"/>
        <v/>
      </c>
      <c r="BA804" s="229">
        <f>MOD(SUM(E796:E805),12)</f>
        <v>0</v>
      </c>
    </row>
    <row r="805" spans="1:53" ht="15.75" thickBot="1" x14ac:dyDescent="0.3">
      <c r="A805" s="88"/>
      <c r="B805" s="66" t="s">
        <v>287</v>
      </c>
      <c r="C805" s="67"/>
      <c r="D805" s="102"/>
      <c r="E805" s="32"/>
      <c r="F805" s="32"/>
      <c r="G805" s="68" t="s">
        <v>277</v>
      </c>
      <c r="H805" s="69">
        <f t="shared" si="341"/>
        <v>0</v>
      </c>
      <c r="I805" s="70">
        <f t="shared" si="342"/>
        <v>0</v>
      </c>
      <c r="J805" s="73" t="str">
        <f t="shared" si="343"/>
        <v>--</v>
      </c>
      <c r="K805" s="32"/>
      <c r="L805" s="233"/>
      <c r="M805" s="277"/>
      <c r="N805" s="277"/>
      <c r="O805" s="277"/>
      <c r="P805" s="277"/>
      <c r="Q805" s="277"/>
      <c r="R805" s="277"/>
      <c r="S805" s="277"/>
      <c r="T805" s="277"/>
      <c r="U805" s="278"/>
      <c r="V805" s="103"/>
      <c r="W805" s="72"/>
      <c r="X805" s="72"/>
      <c r="Y805" s="72"/>
      <c r="Z805" s="45">
        <f>Z804+1</f>
        <v>18</v>
      </c>
      <c r="AA805" s="77">
        <f t="shared" si="344"/>
        <v>205</v>
      </c>
      <c r="AB805" s="77">
        <f t="shared" si="345"/>
        <v>216</v>
      </c>
      <c r="AC805" s="72">
        <f t="shared" si="332"/>
        <v>1</v>
      </c>
      <c r="AD805" s="72">
        <f t="shared" si="333"/>
        <v>1</v>
      </c>
      <c r="AE805" s="109" t="str">
        <f t="shared" si="334"/>
        <v>0-0</v>
      </c>
      <c r="AF805" s="109" t="str">
        <f t="shared" si="335"/>
        <v>Y</v>
      </c>
      <c r="AG805" s="109" t="str">
        <f t="shared" si="336"/>
        <v>B</v>
      </c>
      <c r="AM805" s="109">
        <f t="shared" si="337"/>
        <v>0</v>
      </c>
      <c r="AN805" s="109">
        <f t="shared" si="338"/>
        <v>0</v>
      </c>
      <c r="AO805" s="109" t="str">
        <f t="shared" si="339"/>
        <v/>
      </c>
      <c r="AQ805" s="109" t="str">
        <f t="shared" si="340"/>
        <v/>
      </c>
      <c r="BA805" s="229">
        <f>MOD(SUM(E796:E806),12)</f>
        <v>0</v>
      </c>
    </row>
    <row r="806" spans="1:53" ht="15.75" thickBot="1" x14ac:dyDescent="0.3">
      <c r="A806" s="88"/>
      <c r="B806" s="66" t="s">
        <v>288</v>
      </c>
      <c r="C806" s="67"/>
      <c r="D806" s="102"/>
      <c r="E806" s="32"/>
      <c r="F806" s="32"/>
      <c r="G806" s="68" t="s">
        <v>277</v>
      </c>
      <c r="H806" s="69">
        <f t="shared" si="341"/>
        <v>0</v>
      </c>
      <c r="I806" s="70">
        <f t="shared" si="342"/>
        <v>0</v>
      </c>
      <c r="J806" s="73" t="str">
        <f t="shared" si="343"/>
        <v>--</v>
      </c>
      <c r="K806" s="32"/>
      <c r="L806" s="233"/>
      <c r="M806" s="277"/>
      <c r="N806" s="277"/>
      <c r="O806" s="277"/>
      <c r="P806" s="277"/>
      <c r="Q806" s="277"/>
      <c r="R806" s="277"/>
      <c r="S806" s="277"/>
      <c r="T806" s="277"/>
      <c r="U806" s="278"/>
      <c r="V806" s="103"/>
      <c r="W806" s="84"/>
      <c r="X806" s="84"/>
      <c r="Y806" s="72"/>
      <c r="Z806" s="72"/>
      <c r="AA806" s="72"/>
      <c r="AB806" s="72"/>
      <c r="AC806" s="72">
        <f t="shared" si="332"/>
        <v>1</v>
      </c>
      <c r="AD806" s="72">
        <f t="shared" si="333"/>
        <v>1</v>
      </c>
      <c r="AE806" s="109" t="str">
        <f t="shared" si="334"/>
        <v>0-0</v>
      </c>
      <c r="AF806" s="109" t="str">
        <f t="shared" si="335"/>
        <v>Y</v>
      </c>
      <c r="AG806" s="109" t="str">
        <f t="shared" si="336"/>
        <v>B</v>
      </c>
      <c r="AM806" s="109">
        <f t="shared" si="337"/>
        <v>0</v>
      </c>
      <c r="AN806" s="109">
        <f t="shared" si="338"/>
        <v>0</v>
      </c>
      <c r="AO806" s="109" t="str">
        <f t="shared" si="339"/>
        <v/>
      </c>
      <c r="AQ806" s="109" t="str">
        <f t="shared" si="340"/>
        <v/>
      </c>
      <c r="BA806" s="229">
        <f>MOD(SUM(E796:E807),12)</f>
        <v>0</v>
      </c>
    </row>
    <row r="807" spans="1:53" ht="15.75" thickBot="1" x14ac:dyDescent="0.3">
      <c r="A807" s="88"/>
      <c r="B807" s="66" t="s">
        <v>289</v>
      </c>
      <c r="C807" s="67"/>
      <c r="D807" s="102"/>
      <c r="E807" s="32"/>
      <c r="F807" s="32"/>
      <c r="G807" s="68" t="s">
        <v>277</v>
      </c>
      <c r="H807" s="69">
        <f t="shared" si="341"/>
        <v>0</v>
      </c>
      <c r="I807" s="70">
        <f t="shared" si="342"/>
        <v>0</v>
      </c>
      <c r="J807" s="73" t="str">
        <f t="shared" si="343"/>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32"/>
        <v>1</v>
      </c>
      <c r="AD807" s="72">
        <f t="shared" si="333"/>
        <v>1</v>
      </c>
      <c r="AE807" s="109" t="str">
        <f t="shared" si="334"/>
        <v>0-0</v>
      </c>
      <c r="AF807" s="109" t="str">
        <f t="shared" si="335"/>
        <v>Y</v>
      </c>
      <c r="AG807" s="109" t="str">
        <f t="shared" si="336"/>
        <v>B</v>
      </c>
      <c r="AM807" s="109">
        <f t="shared" si="337"/>
        <v>0</v>
      </c>
      <c r="AN807" s="109">
        <f t="shared" si="338"/>
        <v>0</v>
      </c>
      <c r="AO807" s="109" t="str">
        <f t="shared" si="339"/>
        <v/>
      </c>
      <c r="AQ807" s="109" t="str">
        <f t="shared" si="340"/>
        <v/>
      </c>
      <c r="BA807" s="229">
        <f>MOD(SUM(E796:E808),12)</f>
        <v>0</v>
      </c>
    </row>
    <row r="808" spans="1:53" ht="15.75" thickBot="1" x14ac:dyDescent="0.3">
      <c r="A808" s="88"/>
      <c r="B808" s="66" t="s">
        <v>290</v>
      </c>
      <c r="C808" s="67"/>
      <c r="D808" s="102"/>
      <c r="E808" s="32"/>
      <c r="F808" s="32"/>
      <c r="G808" s="68" t="s">
        <v>277</v>
      </c>
      <c r="H808" s="69">
        <f t="shared" si="341"/>
        <v>0</v>
      </c>
      <c r="I808" s="70">
        <f t="shared" si="342"/>
        <v>0</v>
      </c>
      <c r="J808" s="73" t="str">
        <f t="shared" si="343"/>
        <v>--</v>
      </c>
      <c r="K808" s="32"/>
      <c r="L808" s="233"/>
      <c r="M808" s="277"/>
      <c r="N808" s="277"/>
      <c r="O808" s="277"/>
      <c r="P808" s="277"/>
      <c r="Q808" s="277"/>
      <c r="R808" s="277"/>
      <c r="S808" s="277"/>
      <c r="T808" s="277"/>
      <c r="U808" s="278"/>
      <c r="V808" s="103"/>
      <c r="W808" s="84">
        <f>Y808+1</f>
        <v>37</v>
      </c>
      <c r="X808" s="84"/>
      <c r="Y808" s="78">
        <f>SUM(E796:E808)</f>
        <v>36</v>
      </c>
      <c r="Z808" s="72" t="str">
        <f t="shared" ref="Z808:Z820" si="346">IF(OR(AND(E$8=216,C807="DBL REV",C808="DBL REV",Y807&lt;=144,Y808&gt;144),AND(E$8=216,C807="TPL REV",C808="TPL REV",Y807&lt;=144,Y808&gt;144),AND(E$8=216,C807="QD REV",C808="QD REV",Y807&lt;=144,Y808&gt;144)),"ERROR","")</f>
        <v/>
      </c>
      <c r="AA808" s="72"/>
      <c r="AB808" s="72"/>
      <c r="AC808" s="72">
        <f t="shared" si="332"/>
        <v>1</v>
      </c>
      <c r="AD808" s="72">
        <f t="shared" si="333"/>
        <v>1</v>
      </c>
      <c r="AE808" s="109" t="str">
        <f t="shared" si="334"/>
        <v>0-0</v>
      </c>
      <c r="AF808" s="109" t="str">
        <f t="shared" si="335"/>
        <v>Y</v>
      </c>
      <c r="AG808" s="109" t="str">
        <f t="shared" si="336"/>
        <v>B</v>
      </c>
      <c r="AM808" s="109">
        <f t="shared" si="337"/>
        <v>0</v>
      </c>
      <c r="AN808" s="109">
        <f t="shared" si="338"/>
        <v>0</v>
      </c>
      <c r="AO808" s="109" t="str">
        <f t="shared" si="339"/>
        <v/>
      </c>
      <c r="AQ808" s="109" t="str">
        <f t="shared" si="340"/>
        <v/>
      </c>
      <c r="BA808" s="229">
        <f>MOD(SUM(E796:E809),12)</f>
        <v>0</v>
      </c>
    </row>
    <row r="809" spans="1:53" ht="15.75" thickBot="1" x14ac:dyDescent="0.3">
      <c r="A809" s="88"/>
      <c r="B809" s="66" t="s">
        <v>291</v>
      </c>
      <c r="C809" s="67"/>
      <c r="D809" s="102"/>
      <c r="E809" s="32"/>
      <c r="F809" s="32"/>
      <c r="G809" s="68" t="s">
        <v>277</v>
      </c>
      <c r="H809" s="69">
        <f t="shared" si="341"/>
        <v>0</v>
      </c>
      <c r="I809" s="70">
        <f t="shared" si="342"/>
        <v>0</v>
      </c>
      <c r="J809" s="73" t="str">
        <f t="shared" si="343"/>
        <v>--</v>
      </c>
      <c r="K809" s="32"/>
      <c r="L809" s="233"/>
      <c r="M809" s="277"/>
      <c r="N809" s="277"/>
      <c r="O809" s="277"/>
      <c r="P809" s="277"/>
      <c r="Q809" s="277"/>
      <c r="R809" s="277"/>
      <c r="S809" s="277"/>
      <c r="T809" s="277"/>
      <c r="U809" s="278"/>
      <c r="V809" s="103"/>
      <c r="W809" s="84">
        <f>Y809+1</f>
        <v>37</v>
      </c>
      <c r="X809" s="84"/>
      <c r="Y809" s="78">
        <f>SUM(E796:E809)</f>
        <v>36</v>
      </c>
      <c r="Z809" s="72" t="str">
        <f t="shared" si="346"/>
        <v/>
      </c>
      <c r="AA809" s="72"/>
      <c r="AB809" s="72"/>
      <c r="AC809" s="72">
        <f t="shared" si="332"/>
        <v>1</v>
      </c>
      <c r="AD809" s="72">
        <f t="shared" si="333"/>
        <v>1</v>
      </c>
      <c r="AE809" s="109" t="str">
        <f t="shared" si="334"/>
        <v>0-0</v>
      </c>
      <c r="AF809" s="109" t="str">
        <f t="shared" si="335"/>
        <v>Y</v>
      </c>
      <c r="AG809" s="109" t="str">
        <f t="shared" si="336"/>
        <v>B</v>
      </c>
      <c r="AM809" s="109">
        <f t="shared" si="337"/>
        <v>0</v>
      </c>
      <c r="AN809" s="109">
        <f t="shared" si="338"/>
        <v>0</v>
      </c>
      <c r="AO809" s="109" t="str">
        <f t="shared" si="339"/>
        <v/>
      </c>
      <c r="AQ809" s="109" t="str">
        <f t="shared" si="340"/>
        <v/>
      </c>
      <c r="BA809" s="229">
        <f>MOD(SUM(E796:E810),12)</f>
        <v>0</v>
      </c>
    </row>
    <row r="810" spans="1:53" ht="15.75" thickBot="1" x14ac:dyDescent="0.3">
      <c r="A810" s="88"/>
      <c r="B810" s="66" t="s">
        <v>292</v>
      </c>
      <c r="C810" s="67"/>
      <c r="D810" s="102"/>
      <c r="E810" s="32"/>
      <c r="F810" s="32"/>
      <c r="G810" s="68" t="s">
        <v>277</v>
      </c>
      <c r="H810" s="69">
        <f t="shared" si="341"/>
        <v>0</v>
      </c>
      <c r="I810" s="70">
        <f t="shared" si="342"/>
        <v>0</v>
      </c>
      <c r="J810" s="73" t="str">
        <f t="shared" si="343"/>
        <v>--</v>
      </c>
      <c r="K810" s="32"/>
      <c r="L810" s="233"/>
      <c r="M810" s="277"/>
      <c r="N810" s="277"/>
      <c r="O810" s="277"/>
      <c r="P810" s="277"/>
      <c r="Q810" s="277"/>
      <c r="R810" s="277"/>
      <c r="S810" s="277"/>
      <c r="T810" s="277"/>
      <c r="U810" s="278"/>
      <c r="V810" s="103"/>
      <c r="W810" s="84">
        <f>Y810+1</f>
        <v>37</v>
      </c>
      <c r="X810" s="84"/>
      <c r="Y810" s="78">
        <f>SUM(E796:E810)</f>
        <v>36</v>
      </c>
      <c r="Z810" s="72" t="str">
        <f t="shared" si="346"/>
        <v/>
      </c>
      <c r="AA810" s="72" t="str">
        <f t="shared" ref="AA810:AA822" si="347">IF(AND(C808&lt;&gt;"Field SPL",W807&lt;=144,Y808&gt;144),"ERROR","")</f>
        <v/>
      </c>
      <c r="AB810" s="72"/>
      <c r="AC810" s="72">
        <f t="shared" si="332"/>
        <v>1</v>
      </c>
      <c r="AD810" s="72">
        <f t="shared" si="333"/>
        <v>1</v>
      </c>
      <c r="AE810" s="109" t="str">
        <f t="shared" si="334"/>
        <v>0-0</v>
      </c>
      <c r="AF810" s="109" t="str">
        <f t="shared" si="335"/>
        <v>Y</v>
      </c>
      <c r="AG810" s="109" t="str">
        <f t="shared" si="336"/>
        <v>B</v>
      </c>
      <c r="AM810" s="109">
        <f t="shared" si="337"/>
        <v>0</v>
      </c>
      <c r="AN810" s="109">
        <f t="shared" si="338"/>
        <v>0</v>
      </c>
      <c r="AO810" s="109" t="str">
        <f t="shared" si="339"/>
        <v/>
      </c>
      <c r="AQ810" s="109" t="str">
        <f t="shared" si="340"/>
        <v/>
      </c>
      <c r="BA810" s="229">
        <f>MOD(SUM(E796:E811),12)</f>
        <v>0</v>
      </c>
    </row>
    <row r="811" spans="1:53" ht="15.75" thickBot="1" x14ac:dyDescent="0.3">
      <c r="A811" s="88"/>
      <c r="B811" s="66" t="s">
        <v>293</v>
      </c>
      <c r="C811" s="67"/>
      <c r="D811" s="102"/>
      <c r="E811" s="32"/>
      <c r="F811" s="32"/>
      <c r="G811" s="68" t="s">
        <v>277</v>
      </c>
      <c r="H811" s="69">
        <f t="shared" si="341"/>
        <v>0</v>
      </c>
      <c r="I811" s="70">
        <f t="shared" si="342"/>
        <v>0</v>
      </c>
      <c r="J811" s="73" t="str">
        <f t="shared" si="343"/>
        <v>--</v>
      </c>
      <c r="K811" s="32"/>
      <c r="L811" s="233"/>
      <c r="M811" s="277"/>
      <c r="N811" s="277"/>
      <c r="O811" s="277"/>
      <c r="P811" s="277"/>
      <c r="Q811" s="277"/>
      <c r="R811" s="277"/>
      <c r="S811" s="277"/>
      <c r="T811" s="277"/>
      <c r="U811" s="278"/>
      <c r="V811" s="103"/>
      <c r="W811" s="84">
        <f t="shared" ref="W811:W819" si="348">Y811+1</f>
        <v>37</v>
      </c>
      <c r="X811" s="84"/>
      <c r="Y811" s="78">
        <f>SUM(E796:E811)</f>
        <v>36</v>
      </c>
      <c r="Z811" s="72" t="str">
        <f t="shared" si="346"/>
        <v/>
      </c>
      <c r="AA811" s="72" t="str">
        <f t="shared" si="347"/>
        <v/>
      </c>
      <c r="AB811" s="72"/>
      <c r="AC811" s="72">
        <f t="shared" si="332"/>
        <v>1</v>
      </c>
      <c r="AD811" s="72">
        <f t="shared" si="333"/>
        <v>1</v>
      </c>
      <c r="AE811" s="109" t="str">
        <f t="shared" si="334"/>
        <v>0-0</v>
      </c>
      <c r="AF811" s="109" t="str">
        <f t="shared" si="335"/>
        <v>Y</v>
      </c>
      <c r="AG811" s="109" t="str">
        <f t="shared" si="336"/>
        <v>B</v>
      </c>
      <c r="AM811" s="109">
        <f t="shared" si="337"/>
        <v>0</v>
      </c>
      <c r="AN811" s="109">
        <f t="shared" si="338"/>
        <v>0</v>
      </c>
      <c r="AO811" s="109" t="str">
        <f t="shared" si="339"/>
        <v/>
      </c>
      <c r="AQ811" s="109" t="str">
        <f t="shared" si="340"/>
        <v/>
      </c>
      <c r="BA811" s="229">
        <f>MOD(SUM(E796:E812),12)</f>
        <v>0</v>
      </c>
    </row>
    <row r="812" spans="1:53" ht="15.75" thickBot="1" x14ac:dyDescent="0.3">
      <c r="A812" s="88"/>
      <c r="B812" s="66" t="s">
        <v>294</v>
      </c>
      <c r="C812" s="67"/>
      <c r="D812" s="102"/>
      <c r="E812" s="32"/>
      <c r="F812" s="32"/>
      <c r="G812" s="68" t="s">
        <v>277</v>
      </c>
      <c r="H812" s="69">
        <f t="shared" si="341"/>
        <v>0</v>
      </c>
      <c r="I812" s="70">
        <f t="shared" si="342"/>
        <v>0</v>
      </c>
      <c r="J812" s="73" t="str">
        <f t="shared" si="343"/>
        <v>--</v>
      </c>
      <c r="K812" s="32"/>
      <c r="L812" s="233"/>
      <c r="M812" s="277"/>
      <c r="N812" s="277"/>
      <c r="O812" s="277"/>
      <c r="P812" s="277"/>
      <c r="Q812" s="277"/>
      <c r="R812" s="277"/>
      <c r="S812" s="277"/>
      <c r="T812" s="277"/>
      <c r="U812" s="278"/>
      <c r="V812" s="103"/>
      <c r="W812" s="84">
        <f t="shared" si="348"/>
        <v>37</v>
      </c>
      <c r="X812" s="84"/>
      <c r="Y812" s="78">
        <f>SUM(E796:E812)</f>
        <v>36</v>
      </c>
      <c r="Z812" s="72" t="str">
        <f t="shared" si="346"/>
        <v/>
      </c>
      <c r="AA812" s="72" t="str">
        <f t="shared" si="347"/>
        <v/>
      </c>
      <c r="AB812" s="72"/>
      <c r="AC812" s="72">
        <f t="shared" si="332"/>
        <v>1</v>
      </c>
      <c r="AD812" s="72">
        <f t="shared" si="333"/>
        <v>1</v>
      </c>
      <c r="AE812" s="109" t="str">
        <f t="shared" si="334"/>
        <v>0-0</v>
      </c>
      <c r="AF812" s="109" t="str">
        <f t="shared" si="335"/>
        <v>Y</v>
      </c>
      <c r="AG812" s="109" t="str">
        <f t="shared" si="336"/>
        <v>B</v>
      </c>
      <c r="AM812" s="109">
        <f t="shared" si="337"/>
        <v>0</v>
      </c>
      <c r="AN812" s="109">
        <f t="shared" si="338"/>
        <v>0</v>
      </c>
      <c r="AO812" s="109" t="str">
        <f t="shared" si="339"/>
        <v/>
      </c>
      <c r="AQ812" s="109" t="str">
        <f t="shared" si="340"/>
        <v/>
      </c>
      <c r="BA812" s="229">
        <f>MOD(SUM(E796:E813),12)</f>
        <v>0</v>
      </c>
    </row>
    <row r="813" spans="1:53" ht="15.75" thickBot="1" x14ac:dyDescent="0.3">
      <c r="A813" s="88"/>
      <c r="B813" s="66" t="s">
        <v>295</v>
      </c>
      <c r="C813" s="67"/>
      <c r="D813" s="102"/>
      <c r="E813" s="32"/>
      <c r="F813" s="32"/>
      <c r="G813" s="68" t="s">
        <v>277</v>
      </c>
      <c r="H813" s="69">
        <f t="shared" si="341"/>
        <v>0</v>
      </c>
      <c r="I813" s="70">
        <f t="shared" si="342"/>
        <v>0</v>
      </c>
      <c r="J813" s="73" t="str">
        <f t="shared" si="343"/>
        <v>--</v>
      </c>
      <c r="K813" s="32"/>
      <c r="L813" s="233"/>
      <c r="M813" s="277"/>
      <c r="N813" s="277"/>
      <c r="O813" s="277"/>
      <c r="P813" s="277"/>
      <c r="Q813" s="277"/>
      <c r="R813" s="277"/>
      <c r="S813" s="277"/>
      <c r="T813" s="277"/>
      <c r="U813" s="278"/>
      <c r="V813" s="103"/>
      <c r="W813" s="84">
        <f t="shared" si="348"/>
        <v>37</v>
      </c>
      <c r="X813" s="84"/>
      <c r="Y813" s="78">
        <f>SUM(E796:E813)</f>
        <v>36</v>
      </c>
      <c r="Z813" s="72" t="str">
        <f t="shared" si="346"/>
        <v/>
      </c>
      <c r="AA813" s="72" t="str">
        <f t="shared" si="347"/>
        <v/>
      </c>
      <c r="AB813" s="72"/>
      <c r="AC813" s="72">
        <f t="shared" si="332"/>
        <v>1</v>
      </c>
      <c r="AD813" s="72">
        <f t="shared" si="333"/>
        <v>1</v>
      </c>
      <c r="AE813" s="109" t="str">
        <f t="shared" si="334"/>
        <v>0-0</v>
      </c>
      <c r="AF813" s="109" t="str">
        <f t="shared" si="335"/>
        <v>Y</v>
      </c>
      <c r="AG813" s="109" t="str">
        <f t="shared" si="336"/>
        <v>B</v>
      </c>
      <c r="AM813" s="109">
        <f t="shared" si="337"/>
        <v>0</v>
      </c>
      <c r="AN813" s="109">
        <f t="shared" si="338"/>
        <v>0</v>
      </c>
      <c r="AO813" s="109" t="str">
        <f t="shared" si="339"/>
        <v/>
      </c>
      <c r="AQ813" s="109" t="str">
        <f t="shared" si="340"/>
        <v/>
      </c>
      <c r="BA813" s="229">
        <f>MOD(SUM(E796:E814),12)</f>
        <v>0</v>
      </c>
    </row>
    <row r="814" spans="1:53" ht="15.75" thickBot="1" x14ac:dyDescent="0.3">
      <c r="A814" s="88"/>
      <c r="B814" s="66" t="s">
        <v>296</v>
      </c>
      <c r="C814" s="67"/>
      <c r="D814" s="102"/>
      <c r="E814" s="32"/>
      <c r="F814" s="32"/>
      <c r="G814" s="68" t="s">
        <v>277</v>
      </c>
      <c r="H814" s="69">
        <f t="shared" si="341"/>
        <v>0</v>
      </c>
      <c r="I814" s="70">
        <f t="shared" si="342"/>
        <v>0</v>
      </c>
      <c r="J814" s="73" t="str">
        <f t="shared" si="343"/>
        <v>--</v>
      </c>
      <c r="K814" s="32"/>
      <c r="L814" s="233"/>
      <c r="M814" s="277"/>
      <c r="N814" s="277"/>
      <c r="O814" s="277"/>
      <c r="P814" s="277"/>
      <c r="Q814" s="277"/>
      <c r="R814" s="277"/>
      <c r="S814" s="277"/>
      <c r="T814" s="277"/>
      <c r="U814" s="278"/>
      <c r="V814" s="103"/>
      <c r="W814" s="84">
        <f t="shared" si="348"/>
        <v>37</v>
      </c>
      <c r="X814" s="84"/>
      <c r="Y814" s="78">
        <f>SUM(E796:E814)</f>
        <v>36</v>
      </c>
      <c r="Z814" s="72" t="str">
        <f t="shared" si="346"/>
        <v/>
      </c>
      <c r="AA814" s="72" t="str">
        <f t="shared" si="347"/>
        <v/>
      </c>
      <c r="AB814" s="72"/>
      <c r="AC814" s="72">
        <f t="shared" si="332"/>
        <v>1</v>
      </c>
      <c r="AD814" s="72">
        <f t="shared" si="333"/>
        <v>1</v>
      </c>
      <c r="AE814" s="109" t="str">
        <f t="shared" si="334"/>
        <v>0-0</v>
      </c>
      <c r="AF814" s="109" t="str">
        <f t="shared" si="335"/>
        <v>Y</v>
      </c>
      <c r="AG814" s="109" t="str">
        <f t="shared" si="336"/>
        <v>B</v>
      </c>
      <c r="AM814" s="109">
        <f t="shared" si="337"/>
        <v>0</v>
      </c>
      <c r="AN814" s="109">
        <f t="shared" si="338"/>
        <v>0</v>
      </c>
      <c r="AO814" s="109" t="str">
        <f t="shared" si="339"/>
        <v/>
      </c>
      <c r="AQ814" s="109" t="str">
        <f t="shared" si="340"/>
        <v/>
      </c>
      <c r="BA814" s="229">
        <f>MOD(SUM(E796:E815),12)</f>
        <v>0</v>
      </c>
    </row>
    <row r="815" spans="1:53" ht="15.75" thickBot="1" x14ac:dyDescent="0.3">
      <c r="A815" s="88"/>
      <c r="B815" s="66" t="s">
        <v>297</v>
      </c>
      <c r="C815" s="67"/>
      <c r="D815" s="102"/>
      <c r="E815" s="32"/>
      <c r="F815" s="32"/>
      <c r="G815" s="68" t="s">
        <v>277</v>
      </c>
      <c r="H815" s="69">
        <f t="shared" si="341"/>
        <v>0</v>
      </c>
      <c r="I815" s="70">
        <f t="shared" si="342"/>
        <v>0</v>
      </c>
      <c r="J815" s="73" t="str">
        <f t="shared" si="343"/>
        <v>--</v>
      </c>
      <c r="K815" s="32"/>
      <c r="L815" s="233"/>
      <c r="M815" s="277"/>
      <c r="N815" s="277"/>
      <c r="O815" s="277"/>
      <c r="P815" s="277"/>
      <c r="Q815" s="277"/>
      <c r="R815" s="277"/>
      <c r="S815" s="277"/>
      <c r="T815" s="277"/>
      <c r="U815" s="278"/>
      <c r="V815" s="103"/>
      <c r="W815" s="84">
        <f t="shared" si="348"/>
        <v>37</v>
      </c>
      <c r="X815" s="84"/>
      <c r="Y815" s="78">
        <f>SUM(E796:E815)</f>
        <v>36</v>
      </c>
      <c r="Z815" s="72" t="str">
        <f t="shared" si="346"/>
        <v/>
      </c>
      <c r="AA815" s="72" t="str">
        <f t="shared" si="347"/>
        <v/>
      </c>
      <c r="AB815" s="72"/>
      <c r="AC815" s="72">
        <f t="shared" si="332"/>
        <v>1</v>
      </c>
      <c r="AD815" s="72">
        <f t="shared" si="333"/>
        <v>1</v>
      </c>
      <c r="AE815" s="109" t="str">
        <f t="shared" si="334"/>
        <v>0-0</v>
      </c>
      <c r="AF815" s="109" t="str">
        <f t="shared" si="335"/>
        <v>Y</v>
      </c>
      <c r="AG815" s="109" t="str">
        <f t="shared" si="336"/>
        <v>B</v>
      </c>
      <c r="AM815" s="109">
        <f t="shared" si="337"/>
        <v>0</v>
      </c>
      <c r="AN815" s="109">
        <f t="shared" si="338"/>
        <v>0</v>
      </c>
      <c r="AO815" s="109" t="str">
        <f t="shared" si="339"/>
        <v/>
      </c>
      <c r="AQ815" s="109" t="str">
        <f t="shared" si="340"/>
        <v/>
      </c>
      <c r="BA815" s="229">
        <f>MOD(SUM(E796:E816),12)</f>
        <v>0</v>
      </c>
    </row>
    <row r="816" spans="1:53" ht="15.75" thickBot="1" x14ac:dyDescent="0.3">
      <c r="A816" s="88"/>
      <c r="B816" s="66" t="s">
        <v>298</v>
      </c>
      <c r="C816" s="67"/>
      <c r="D816" s="102"/>
      <c r="E816" s="32"/>
      <c r="F816" s="32"/>
      <c r="G816" s="68" t="s">
        <v>277</v>
      </c>
      <c r="H816" s="69">
        <f t="shared" si="341"/>
        <v>0</v>
      </c>
      <c r="I816" s="70">
        <f t="shared" si="342"/>
        <v>0</v>
      </c>
      <c r="J816" s="73" t="str">
        <f t="shared" si="343"/>
        <v>--</v>
      </c>
      <c r="K816" s="32"/>
      <c r="L816" s="233"/>
      <c r="M816" s="277"/>
      <c r="N816" s="277"/>
      <c r="O816" s="277"/>
      <c r="P816" s="277"/>
      <c r="Q816" s="277"/>
      <c r="R816" s="277"/>
      <c r="S816" s="277"/>
      <c r="T816" s="277"/>
      <c r="U816" s="278"/>
      <c r="V816" s="103"/>
      <c r="W816" s="84">
        <f t="shared" si="348"/>
        <v>37</v>
      </c>
      <c r="X816" s="84"/>
      <c r="Y816" s="78">
        <f>SUM(E796:E816)</f>
        <v>36</v>
      </c>
      <c r="Z816" s="72" t="str">
        <f t="shared" si="346"/>
        <v/>
      </c>
      <c r="AA816" s="72" t="str">
        <f t="shared" si="347"/>
        <v/>
      </c>
      <c r="AB816" s="72"/>
      <c r="AC816" s="72">
        <f t="shared" si="332"/>
        <v>1</v>
      </c>
      <c r="AD816" s="72">
        <f t="shared" si="333"/>
        <v>1</v>
      </c>
      <c r="AE816" s="109" t="str">
        <f t="shared" si="334"/>
        <v>0-0</v>
      </c>
      <c r="AF816" s="109" t="str">
        <f t="shared" si="335"/>
        <v>Y</v>
      </c>
      <c r="AG816" s="109" t="str">
        <f t="shared" si="336"/>
        <v>B</v>
      </c>
      <c r="AM816" s="109">
        <f t="shared" si="337"/>
        <v>0</v>
      </c>
      <c r="AN816" s="109">
        <f t="shared" si="338"/>
        <v>0</v>
      </c>
      <c r="AO816" s="109" t="str">
        <f t="shared" si="339"/>
        <v/>
      </c>
      <c r="AQ816" s="109" t="str">
        <f t="shared" si="340"/>
        <v/>
      </c>
      <c r="BA816" s="229">
        <f>MOD(SUM(E796:E817),12)</f>
        <v>0</v>
      </c>
    </row>
    <row r="817" spans="1:53" ht="15.75" thickBot="1" x14ac:dyDescent="0.3">
      <c r="A817" s="88"/>
      <c r="B817" s="66" t="s">
        <v>299</v>
      </c>
      <c r="C817" s="67"/>
      <c r="D817" s="102"/>
      <c r="E817" s="32"/>
      <c r="F817" s="32"/>
      <c r="G817" s="68" t="s">
        <v>277</v>
      </c>
      <c r="H817" s="69">
        <f t="shared" si="341"/>
        <v>0</v>
      </c>
      <c r="I817" s="70">
        <f t="shared" si="342"/>
        <v>0</v>
      </c>
      <c r="J817" s="73" t="str">
        <f t="shared" si="343"/>
        <v>--</v>
      </c>
      <c r="K817" s="32"/>
      <c r="L817" s="233"/>
      <c r="M817" s="277"/>
      <c r="N817" s="277"/>
      <c r="O817" s="277"/>
      <c r="P817" s="277"/>
      <c r="Q817" s="277"/>
      <c r="R817" s="277"/>
      <c r="S817" s="277"/>
      <c r="T817" s="277"/>
      <c r="U817" s="278"/>
      <c r="V817" s="103"/>
      <c r="W817" s="84">
        <f t="shared" si="348"/>
        <v>37</v>
      </c>
      <c r="X817" s="84"/>
      <c r="Y817" s="78">
        <f>SUM(E796:E817)</f>
        <v>36</v>
      </c>
      <c r="Z817" s="72" t="str">
        <f t="shared" si="346"/>
        <v/>
      </c>
      <c r="AA817" s="72" t="str">
        <f t="shared" si="347"/>
        <v/>
      </c>
      <c r="AB817" s="72"/>
      <c r="AC817" s="72">
        <f t="shared" si="332"/>
        <v>1</v>
      </c>
      <c r="AD817" s="72">
        <f t="shared" si="333"/>
        <v>1</v>
      </c>
      <c r="AE817" s="109" t="str">
        <f t="shared" si="334"/>
        <v>0-0</v>
      </c>
      <c r="AF817" s="109" t="str">
        <f t="shared" si="335"/>
        <v>Y</v>
      </c>
      <c r="AG817" s="109" t="str">
        <f t="shared" si="336"/>
        <v>B</v>
      </c>
      <c r="AM817" s="109">
        <f t="shared" si="337"/>
        <v>0</v>
      </c>
      <c r="AN817" s="109">
        <f t="shared" si="338"/>
        <v>0</v>
      </c>
      <c r="AO817" s="109" t="str">
        <f t="shared" si="339"/>
        <v/>
      </c>
      <c r="AQ817" s="109" t="str">
        <f t="shared" si="340"/>
        <v/>
      </c>
      <c r="BA817" s="229">
        <f>MOD(SUM(E796:E818),12)</f>
        <v>0</v>
      </c>
    </row>
    <row r="818" spans="1:53" ht="15.75" thickBot="1" x14ac:dyDescent="0.3">
      <c r="A818" s="88"/>
      <c r="B818" s="66" t="s">
        <v>300</v>
      </c>
      <c r="C818" s="67"/>
      <c r="D818" s="102"/>
      <c r="E818" s="32"/>
      <c r="F818" s="32"/>
      <c r="G818" s="68" t="s">
        <v>277</v>
      </c>
      <c r="H818" s="69">
        <f t="shared" si="341"/>
        <v>0</v>
      </c>
      <c r="I818" s="70">
        <f t="shared" si="342"/>
        <v>0</v>
      </c>
      <c r="J818" s="73" t="str">
        <f t="shared" si="343"/>
        <v>--</v>
      </c>
      <c r="K818" s="32"/>
      <c r="L818" s="233"/>
      <c r="M818" s="277"/>
      <c r="N818" s="277"/>
      <c r="O818" s="277"/>
      <c r="P818" s="277"/>
      <c r="Q818" s="277"/>
      <c r="R818" s="277"/>
      <c r="S818" s="277"/>
      <c r="T818" s="277"/>
      <c r="U818" s="278"/>
      <c r="V818" s="103"/>
      <c r="W818" s="84">
        <f t="shared" si="348"/>
        <v>37</v>
      </c>
      <c r="X818" s="84"/>
      <c r="Y818" s="78">
        <f>SUM(E796:E818)</f>
        <v>36</v>
      </c>
      <c r="Z818" s="72" t="str">
        <f t="shared" si="346"/>
        <v/>
      </c>
      <c r="AA818" s="72" t="str">
        <f t="shared" si="347"/>
        <v/>
      </c>
      <c r="AB818" s="72"/>
      <c r="AC818" s="72">
        <f t="shared" si="332"/>
        <v>1</v>
      </c>
      <c r="AD818" s="72">
        <f t="shared" si="333"/>
        <v>1</v>
      </c>
      <c r="AE818" s="109" t="str">
        <f t="shared" si="334"/>
        <v>0-0</v>
      </c>
      <c r="AF818" s="109" t="str">
        <f t="shared" si="335"/>
        <v>Y</v>
      </c>
      <c r="AG818" s="109" t="str">
        <f t="shared" si="336"/>
        <v>B</v>
      </c>
      <c r="AM818" s="109">
        <f t="shared" si="337"/>
        <v>0</v>
      </c>
      <c r="AN818" s="109">
        <f t="shared" si="338"/>
        <v>0</v>
      </c>
      <c r="AO818" s="109" t="str">
        <f t="shared" si="339"/>
        <v/>
      </c>
      <c r="AQ818" s="109" t="str">
        <f t="shared" si="340"/>
        <v/>
      </c>
      <c r="BA818" s="229">
        <f>MOD(SUM(E796:E819),12)</f>
        <v>0</v>
      </c>
    </row>
    <row r="819" spans="1:53" ht="15.75" thickBot="1" x14ac:dyDescent="0.3">
      <c r="A819" s="88"/>
      <c r="B819" s="66" t="s">
        <v>301</v>
      </c>
      <c r="C819" s="67"/>
      <c r="D819" s="102"/>
      <c r="E819" s="32"/>
      <c r="F819" s="32"/>
      <c r="G819" s="68" t="s">
        <v>277</v>
      </c>
      <c r="H819" s="69">
        <f t="shared" si="341"/>
        <v>0</v>
      </c>
      <c r="I819" s="70">
        <f t="shared" si="342"/>
        <v>0</v>
      </c>
      <c r="J819" s="73" t="str">
        <f t="shared" si="343"/>
        <v>--</v>
      </c>
      <c r="K819" s="32"/>
      <c r="L819" s="233"/>
      <c r="M819" s="277"/>
      <c r="N819" s="277"/>
      <c r="O819" s="277"/>
      <c r="P819" s="277"/>
      <c r="Q819" s="277"/>
      <c r="R819" s="277"/>
      <c r="S819" s="277"/>
      <c r="T819" s="277"/>
      <c r="U819" s="278"/>
      <c r="V819" s="103"/>
      <c r="W819" s="84">
        <f t="shared" si="348"/>
        <v>37</v>
      </c>
      <c r="X819" s="84"/>
      <c r="Y819" s="78">
        <f>SUM(E796:E819)</f>
        <v>36</v>
      </c>
      <c r="Z819" s="72" t="str">
        <f t="shared" si="346"/>
        <v/>
      </c>
      <c r="AA819" s="72" t="str">
        <f t="shared" si="347"/>
        <v/>
      </c>
      <c r="AB819" s="72"/>
      <c r="AC819" s="72">
        <f t="shared" si="332"/>
        <v>1</v>
      </c>
      <c r="AD819" s="72">
        <f t="shared" si="333"/>
        <v>1</v>
      </c>
      <c r="AE819" s="109" t="str">
        <f t="shared" si="334"/>
        <v>0-0</v>
      </c>
      <c r="AF819" s="109" t="str">
        <f t="shared" si="335"/>
        <v>Y</v>
      </c>
      <c r="AG819" s="109" t="str">
        <f t="shared" si="336"/>
        <v>B</v>
      </c>
      <c r="AM819" s="109">
        <f t="shared" si="337"/>
        <v>0</v>
      </c>
      <c r="AN819" s="109">
        <f t="shared" si="338"/>
        <v>0</v>
      </c>
      <c r="AO819" s="109" t="str">
        <f t="shared" si="339"/>
        <v/>
      </c>
      <c r="AQ819" s="109" t="str">
        <f t="shared" si="340"/>
        <v/>
      </c>
      <c r="BA819" s="229">
        <f>MOD(SUM(E796:E820),12)</f>
        <v>0</v>
      </c>
    </row>
    <row r="820" spans="1:53" ht="15.75" thickBot="1" x14ac:dyDescent="0.3">
      <c r="A820" s="88"/>
      <c r="B820" s="66" t="s">
        <v>302</v>
      </c>
      <c r="C820" s="67"/>
      <c r="D820" s="102"/>
      <c r="E820" s="32"/>
      <c r="F820" s="32"/>
      <c r="G820" s="68" t="s">
        <v>277</v>
      </c>
      <c r="H820" s="69">
        <f t="shared" si="341"/>
        <v>0</v>
      </c>
      <c r="I820" s="70">
        <f t="shared" si="342"/>
        <v>0</v>
      </c>
      <c r="J820" s="73" t="str">
        <f t="shared" si="343"/>
        <v>--</v>
      </c>
      <c r="K820" s="32"/>
      <c r="L820" s="234"/>
      <c r="M820" s="277"/>
      <c r="N820" s="277"/>
      <c r="O820" s="277"/>
      <c r="P820" s="277"/>
      <c r="Q820" s="277"/>
      <c r="R820" s="277"/>
      <c r="S820" s="277"/>
      <c r="T820" s="277"/>
      <c r="U820" s="278"/>
      <c r="V820" s="103"/>
      <c r="W820" s="72"/>
      <c r="X820" s="72"/>
      <c r="Y820" s="78">
        <f>SUM(E796:E820)</f>
        <v>36</v>
      </c>
      <c r="Z820" s="72" t="str">
        <f t="shared" si="346"/>
        <v/>
      </c>
      <c r="AA820" s="72" t="str">
        <f t="shared" si="347"/>
        <v/>
      </c>
      <c r="AB820" s="72"/>
      <c r="AC820" s="72">
        <f t="shared" si="332"/>
        <v>1</v>
      </c>
      <c r="AD820" s="72">
        <f t="shared" si="333"/>
        <v>1</v>
      </c>
      <c r="AE820" s="109" t="str">
        <f t="shared" si="334"/>
        <v>0-0</v>
      </c>
      <c r="AF820" s="109" t="str">
        <f t="shared" si="335"/>
        <v>Y</v>
      </c>
      <c r="AG820" s="109" t="str">
        <f t="shared" si="336"/>
        <v>B</v>
      </c>
      <c r="AM820" s="109">
        <f t="shared" si="337"/>
        <v>0</v>
      </c>
      <c r="AN820" s="109">
        <f t="shared" si="338"/>
        <v>0</v>
      </c>
      <c r="AO820" s="109" t="str">
        <f t="shared" si="339"/>
        <v/>
      </c>
      <c r="AQ820" s="109" t="str">
        <f t="shared" si="340"/>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47"/>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47"/>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9">IF(B837&lt;&gt;"FST",1,0)</f>
        <v>1</v>
      </c>
      <c r="AD837" s="72">
        <f t="shared" ref="AD837:AD861" si="350">IF(C837&lt;&gt;"FST",1,0)</f>
        <v>1</v>
      </c>
      <c r="AE837" s="109" t="str">
        <f t="shared" ref="AE837:AE861" si="351">CONCATENATE(H837,"-",I837)</f>
        <v>493-516</v>
      </c>
      <c r="AF837" s="109" t="str">
        <f t="shared" ref="AF837:AF861" si="352">IF(C837="Field SPL","N","Y")</f>
        <v>N</v>
      </c>
      <c r="AG837" s="109" t="str">
        <f t="shared" ref="AG837:AG861" si="353">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54">VALUE(IF(C837="FST","0",IF(C837="REV T","1",IF(C837="DBL REV",".5","0"))))</f>
        <v>0</v>
      </c>
      <c r="AN837" s="109">
        <f t="shared" ref="AN837:AN861" si="355">VALUE(IF(C837="FST","0",IF(C837="REV T","0",IF(C837="DBL REV",".5","0"))))</f>
        <v>0</v>
      </c>
      <c r="AO837" s="109" t="str">
        <f t="shared" ref="AO837:AO861" si="356">IF(C837="TPL REV","Y","")</f>
        <v/>
      </c>
      <c r="AQ837" s="109" t="str">
        <f t="shared" ref="AQ837:AQ861" si="357">IF(C837="QD REV","Y","")</f>
        <v/>
      </c>
      <c r="BA837" s="229">
        <f>MOD(E837,12)</f>
        <v>0</v>
      </c>
    </row>
    <row r="838" spans="1:53" ht="15.75" thickBot="1" x14ac:dyDescent="0.3">
      <c r="A838" s="88"/>
      <c r="B838" s="66" t="s">
        <v>279</v>
      </c>
      <c r="C838" s="67"/>
      <c r="D838" s="102"/>
      <c r="E838" s="32"/>
      <c r="F838" s="32"/>
      <c r="G838" s="68" t="s">
        <v>277</v>
      </c>
      <c r="H838" s="69">
        <f t="shared" ref="H838:H861" si="358">IF(E838=0,0,I838-(E838-1))</f>
        <v>0</v>
      </c>
      <c r="I838" s="70">
        <f t="shared" ref="I838:I861" si="359">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9"/>
        <v>1</v>
      </c>
      <c r="AD838" s="72">
        <f t="shared" si="350"/>
        <v>1</v>
      </c>
      <c r="AE838" s="109" t="str">
        <f t="shared" si="351"/>
        <v>0-0</v>
      </c>
      <c r="AF838" s="109" t="str">
        <f t="shared" si="352"/>
        <v>Y</v>
      </c>
      <c r="AG838" s="109" t="str">
        <f t="shared" si="353"/>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54"/>
        <v>0</v>
      </c>
      <c r="AN838" s="109">
        <f t="shared" si="355"/>
        <v>0</v>
      </c>
      <c r="AO838" s="109" t="str">
        <f t="shared" si="356"/>
        <v/>
      </c>
      <c r="AQ838" s="109" t="str">
        <f t="shared" si="357"/>
        <v/>
      </c>
      <c r="BA838" s="229">
        <f>MOD(SUM(E837:E838),12)</f>
        <v>0</v>
      </c>
    </row>
    <row r="839" spans="1:53" ht="15.75" thickBot="1" x14ac:dyDescent="0.3">
      <c r="A839" s="88"/>
      <c r="B839" s="74" t="s">
        <v>280</v>
      </c>
      <c r="C839" s="67"/>
      <c r="D839" s="102"/>
      <c r="E839" s="32"/>
      <c r="F839" s="32"/>
      <c r="G839" s="75" t="s">
        <v>277</v>
      </c>
      <c r="H839" s="69">
        <f t="shared" si="358"/>
        <v>0</v>
      </c>
      <c r="I839" s="70">
        <f t="shared" si="359"/>
        <v>0</v>
      </c>
      <c r="J839" s="73" t="str">
        <f t="shared" ref="J839:J861" si="360">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9"/>
        <v>1</v>
      </c>
      <c r="AD839" s="72">
        <f t="shared" si="350"/>
        <v>1</v>
      </c>
      <c r="AE839" s="109" t="str">
        <f t="shared" si="351"/>
        <v>0-0</v>
      </c>
      <c r="AF839" s="109" t="str">
        <f t="shared" si="352"/>
        <v>Y</v>
      </c>
      <c r="AG839" s="109" t="str">
        <f t="shared" si="353"/>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54"/>
        <v>0</v>
      </c>
      <c r="AN839" s="109">
        <f t="shared" si="355"/>
        <v>0</v>
      </c>
      <c r="AO839" s="109" t="str">
        <f t="shared" si="356"/>
        <v/>
      </c>
      <c r="AQ839" s="109" t="str">
        <f t="shared" si="357"/>
        <v/>
      </c>
      <c r="BA839" s="229">
        <f>MOD(SUM(E837:E840),12)</f>
        <v>0</v>
      </c>
    </row>
    <row r="840" spans="1:53" ht="15.75" thickBot="1" x14ac:dyDescent="0.3">
      <c r="A840" s="88"/>
      <c r="B840" s="66" t="s">
        <v>281</v>
      </c>
      <c r="C840" s="67"/>
      <c r="D840" s="102"/>
      <c r="E840" s="32"/>
      <c r="F840" s="32"/>
      <c r="G840" s="68" t="s">
        <v>277</v>
      </c>
      <c r="H840" s="69">
        <f t="shared" si="358"/>
        <v>0</v>
      </c>
      <c r="I840" s="70">
        <f t="shared" si="359"/>
        <v>0</v>
      </c>
      <c r="J840" s="73" t="str">
        <f t="shared" si="360"/>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9"/>
        <v>1</v>
      </c>
      <c r="AD840" s="72">
        <f t="shared" si="350"/>
        <v>1</v>
      </c>
      <c r="AE840" s="109" t="str">
        <f t="shared" si="351"/>
        <v>0-0</v>
      </c>
      <c r="AF840" s="109" t="str">
        <f t="shared" si="352"/>
        <v>Y</v>
      </c>
      <c r="AG840" s="109" t="str">
        <f t="shared" si="353"/>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54"/>
        <v>0</v>
      </c>
      <c r="AN840" s="109">
        <f t="shared" si="355"/>
        <v>0</v>
      </c>
      <c r="AO840" s="109" t="str">
        <f t="shared" si="356"/>
        <v/>
      </c>
      <c r="AQ840" s="109" t="str">
        <f t="shared" si="357"/>
        <v/>
      </c>
      <c r="BA840" s="229">
        <f>MOD(SUM(E837:E841),12)</f>
        <v>0</v>
      </c>
    </row>
    <row r="841" spans="1:53" ht="15.75" thickBot="1" x14ac:dyDescent="0.3">
      <c r="A841" s="88"/>
      <c r="B841" s="66" t="s">
        <v>282</v>
      </c>
      <c r="C841" s="67"/>
      <c r="D841" s="102"/>
      <c r="E841" s="32"/>
      <c r="F841" s="32"/>
      <c r="G841" s="68" t="s">
        <v>277</v>
      </c>
      <c r="H841" s="69">
        <f t="shared" si="358"/>
        <v>0</v>
      </c>
      <c r="I841" s="70">
        <f t="shared" si="359"/>
        <v>0</v>
      </c>
      <c r="J841" s="73" t="str">
        <f t="shared" si="360"/>
        <v>--</v>
      </c>
      <c r="K841" s="32"/>
      <c r="L841" s="233"/>
      <c r="M841" s="277"/>
      <c r="N841" s="277"/>
      <c r="O841" s="277"/>
      <c r="P841" s="277"/>
      <c r="Q841" s="277"/>
      <c r="R841" s="277"/>
      <c r="S841" s="277"/>
      <c r="T841" s="277"/>
      <c r="U841" s="278"/>
      <c r="V841" s="103"/>
      <c r="W841" s="72"/>
      <c r="X841" s="72"/>
      <c r="Y841" s="72"/>
      <c r="Z841" s="45">
        <v>13</v>
      </c>
      <c r="AA841" s="77">
        <f t="shared" ref="AA841:AA846" si="361">AB840+1</f>
        <v>145</v>
      </c>
      <c r="AB841" s="77">
        <f t="shared" ref="AB841:AB846" si="362">AB840+12</f>
        <v>156</v>
      </c>
      <c r="AC841" s="72">
        <f t="shared" si="349"/>
        <v>1</v>
      </c>
      <c r="AD841" s="72">
        <f t="shared" si="350"/>
        <v>1</v>
      </c>
      <c r="AE841" s="109" t="str">
        <f t="shared" si="351"/>
        <v>0-0</v>
      </c>
      <c r="AF841" s="109" t="str">
        <f t="shared" si="352"/>
        <v>Y</v>
      </c>
      <c r="AG841" s="109" t="str">
        <f t="shared" si="353"/>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54"/>
        <v>0</v>
      </c>
      <c r="AN841" s="109">
        <f t="shared" si="355"/>
        <v>0</v>
      </c>
      <c r="AO841" s="109" t="str">
        <f t="shared" si="356"/>
        <v/>
      </c>
      <c r="AQ841" s="109" t="str">
        <f t="shared" si="357"/>
        <v/>
      </c>
      <c r="BA841" s="229">
        <f>MOD(SUM(E837:E842),12)</f>
        <v>0</v>
      </c>
    </row>
    <row r="842" spans="1:53" ht="15.75" thickBot="1" x14ac:dyDescent="0.3">
      <c r="A842" s="88"/>
      <c r="B842" s="66" t="s">
        <v>283</v>
      </c>
      <c r="C842" s="67"/>
      <c r="D842" s="102"/>
      <c r="E842" s="32"/>
      <c r="F842" s="32"/>
      <c r="G842" s="68" t="s">
        <v>277</v>
      </c>
      <c r="H842" s="69">
        <f t="shared" si="358"/>
        <v>0</v>
      </c>
      <c r="I842" s="70">
        <f t="shared" si="359"/>
        <v>0</v>
      </c>
      <c r="J842" s="73" t="str">
        <f t="shared" si="360"/>
        <v>--</v>
      </c>
      <c r="K842" s="32"/>
      <c r="L842" s="233"/>
      <c r="M842" s="277"/>
      <c r="N842" s="277"/>
      <c r="O842" s="277"/>
      <c r="P842" s="277"/>
      <c r="Q842" s="277"/>
      <c r="R842" s="277"/>
      <c r="S842" s="277"/>
      <c r="T842" s="277"/>
      <c r="U842" s="278"/>
      <c r="V842" s="103"/>
      <c r="W842" s="72"/>
      <c r="X842" s="72"/>
      <c r="Y842" s="72"/>
      <c r="Z842" s="45">
        <v>14</v>
      </c>
      <c r="AA842" s="77">
        <f t="shared" si="361"/>
        <v>157</v>
      </c>
      <c r="AB842" s="77">
        <f t="shared" si="362"/>
        <v>168</v>
      </c>
      <c r="AC842" s="72">
        <f t="shared" si="349"/>
        <v>1</v>
      </c>
      <c r="AD842" s="72">
        <f t="shared" si="350"/>
        <v>1</v>
      </c>
      <c r="AE842" s="109" t="str">
        <f t="shared" si="351"/>
        <v>0-0</v>
      </c>
      <c r="AF842" s="109" t="str">
        <f t="shared" si="352"/>
        <v>Y</v>
      </c>
      <c r="AG842" s="109" t="str">
        <f t="shared" si="353"/>
        <v>B</v>
      </c>
      <c r="AM842" s="109">
        <f t="shared" si="354"/>
        <v>0</v>
      </c>
      <c r="AN842" s="109">
        <f t="shared" si="355"/>
        <v>0</v>
      </c>
      <c r="AO842" s="109" t="str">
        <f t="shared" si="356"/>
        <v/>
      </c>
      <c r="AQ842" s="109" t="str">
        <f t="shared" si="357"/>
        <v/>
      </c>
      <c r="BA842" s="229">
        <f>MOD(SUM(E837:E843),12)</f>
        <v>0</v>
      </c>
    </row>
    <row r="843" spans="1:53" ht="15.75" thickBot="1" x14ac:dyDescent="0.3">
      <c r="A843" s="88"/>
      <c r="B843" s="66" t="s">
        <v>284</v>
      </c>
      <c r="C843" s="67"/>
      <c r="D843" s="102"/>
      <c r="E843" s="32"/>
      <c r="F843" s="32"/>
      <c r="G843" s="68" t="s">
        <v>277</v>
      </c>
      <c r="H843" s="69">
        <f t="shared" si="358"/>
        <v>0</v>
      </c>
      <c r="I843" s="70">
        <f t="shared" si="359"/>
        <v>0</v>
      </c>
      <c r="J843" s="73" t="str">
        <f t="shared" si="360"/>
        <v>--</v>
      </c>
      <c r="K843" s="32"/>
      <c r="L843" s="233"/>
      <c r="M843" s="277"/>
      <c r="N843" s="277"/>
      <c r="O843" s="277"/>
      <c r="P843" s="277"/>
      <c r="Q843" s="277"/>
      <c r="R843" s="277"/>
      <c r="S843" s="277"/>
      <c r="T843" s="277"/>
      <c r="U843" s="278"/>
      <c r="V843" s="103"/>
      <c r="W843" s="72"/>
      <c r="X843" s="72"/>
      <c r="Y843" s="72"/>
      <c r="Z843" s="45">
        <v>15</v>
      </c>
      <c r="AA843" s="77">
        <f t="shared" si="361"/>
        <v>169</v>
      </c>
      <c r="AB843" s="77">
        <f t="shared" si="362"/>
        <v>180</v>
      </c>
      <c r="AC843" s="72">
        <f t="shared" si="349"/>
        <v>1</v>
      </c>
      <c r="AD843" s="72">
        <f t="shared" si="350"/>
        <v>1</v>
      </c>
      <c r="AE843" s="109" t="str">
        <f t="shared" si="351"/>
        <v>0-0</v>
      </c>
      <c r="AF843" s="109" t="str">
        <f t="shared" si="352"/>
        <v>Y</v>
      </c>
      <c r="AG843" s="109" t="str">
        <f t="shared" si="353"/>
        <v>B</v>
      </c>
      <c r="AM843" s="109">
        <f t="shared" si="354"/>
        <v>0</v>
      </c>
      <c r="AN843" s="109">
        <f t="shared" si="355"/>
        <v>0</v>
      </c>
      <c r="AO843" s="109" t="str">
        <f t="shared" si="356"/>
        <v/>
      </c>
      <c r="AQ843" s="109" t="str">
        <f t="shared" si="357"/>
        <v/>
      </c>
      <c r="BA843" s="229">
        <f>MOD(SUM(E837:E844),12)</f>
        <v>0</v>
      </c>
    </row>
    <row r="844" spans="1:53" ht="15.75" thickBot="1" x14ac:dyDescent="0.3">
      <c r="A844" s="88"/>
      <c r="B844" s="66" t="s">
        <v>285</v>
      </c>
      <c r="C844" s="67"/>
      <c r="D844" s="102"/>
      <c r="E844" s="32"/>
      <c r="F844" s="32"/>
      <c r="G844" s="68" t="s">
        <v>277</v>
      </c>
      <c r="H844" s="69">
        <f t="shared" si="358"/>
        <v>0</v>
      </c>
      <c r="I844" s="70">
        <f t="shared" si="359"/>
        <v>0</v>
      </c>
      <c r="J844" s="73" t="str">
        <f t="shared" si="360"/>
        <v>--</v>
      </c>
      <c r="K844" s="32"/>
      <c r="L844" s="233"/>
      <c r="M844" s="277"/>
      <c r="N844" s="277"/>
      <c r="O844" s="277"/>
      <c r="P844" s="277"/>
      <c r="Q844" s="277"/>
      <c r="R844" s="277"/>
      <c r="S844" s="277"/>
      <c r="T844" s="277"/>
      <c r="U844" s="278"/>
      <c r="V844" s="103"/>
      <c r="W844" s="72"/>
      <c r="X844" s="72"/>
      <c r="Y844" s="72"/>
      <c r="Z844" s="45">
        <f>Z843+1</f>
        <v>16</v>
      </c>
      <c r="AA844" s="77">
        <f t="shared" si="361"/>
        <v>181</v>
      </c>
      <c r="AB844" s="77">
        <f t="shared" si="362"/>
        <v>192</v>
      </c>
      <c r="AC844" s="72">
        <f t="shared" si="349"/>
        <v>1</v>
      </c>
      <c r="AD844" s="72">
        <f t="shared" si="350"/>
        <v>1</v>
      </c>
      <c r="AE844" s="109" t="str">
        <f t="shared" si="351"/>
        <v>0-0</v>
      </c>
      <c r="AF844" s="109" t="str">
        <f t="shared" si="352"/>
        <v>Y</v>
      </c>
      <c r="AG844" s="109" t="str">
        <f t="shared" si="353"/>
        <v>B</v>
      </c>
      <c r="AM844" s="109">
        <f t="shared" si="354"/>
        <v>0</v>
      </c>
      <c r="AN844" s="109">
        <f t="shared" si="355"/>
        <v>0</v>
      </c>
      <c r="AO844" s="109" t="str">
        <f t="shared" si="356"/>
        <v/>
      </c>
      <c r="AQ844" s="109" t="str">
        <f t="shared" si="357"/>
        <v/>
      </c>
      <c r="BA844" s="229">
        <f>MOD(SUM(E837:E845),12)</f>
        <v>0</v>
      </c>
    </row>
    <row r="845" spans="1:53" ht="15.75" thickBot="1" x14ac:dyDescent="0.3">
      <c r="A845" s="88"/>
      <c r="B845" s="66" t="s">
        <v>286</v>
      </c>
      <c r="C845" s="67"/>
      <c r="D845" s="102"/>
      <c r="E845" s="32"/>
      <c r="F845" s="32"/>
      <c r="G845" s="68" t="s">
        <v>277</v>
      </c>
      <c r="H845" s="69">
        <f t="shared" si="358"/>
        <v>0</v>
      </c>
      <c r="I845" s="70">
        <f t="shared" si="359"/>
        <v>0</v>
      </c>
      <c r="J845" s="73" t="str">
        <f t="shared" si="360"/>
        <v>--</v>
      </c>
      <c r="K845" s="32"/>
      <c r="L845" s="233"/>
      <c r="M845" s="277"/>
      <c r="N845" s="277"/>
      <c r="O845" s="277"/>
      <c r="P845" s="277"/>
      <c r="Q845" s="277"/>
      <c r="R845" s="277"/>
      <c r="S845" s="277"/>
      <c r="T845" s="277"/>
      <c r="U845" s="278"/>
      <c r="V845" s="103"/>
      <c r="W845" s="72"/>
      <c r="X845" s="72"/>
      <c r="Y845" s="72"/>
      <c r="Z845" s="45">
        <f>Z844+1</f>
        <v>17</v>
      </c>
      <c r="AA845" s="77">
        <f t="shared" si="361"/>
        <v>193</v>
      </c>
      <c r="AB845" s="77">
        <f t="shared" si="362"/>
        <v>204</v>
      </c>
      <c r="AC845" s="72">
        <f t="shared" si="349"/>
        <v>1</v>
      </c>
      <c r="AD845" s="72">
        <f t="shared" si="350"/>
        <v>1</v>
      </c>
      <c r="AE845" s="109" t="str">
        <f t="shared" si="351"/>
        <v>0-0</v>
      </c>
      <c r="AF845" s="109" t="str">
        <f t="shared" si="352"/>
        <v>Y</v>
      </c>
      <c r="AG845" s="109" t="str">
        <f t="shared" si="353"/>
        <v>B</v>
      </c>
      <c r="AM845" s="109">
        <f t="shared" si="354"/>
        <v>0</v>
      </c>
      <c r="AN845" s="109">
        <f t="shared" si="355"/>
        <v>0</v>
      </c>
      <c r="AO845" s="109" t="str">
        <f t="shared" si="356"/>
        <v/>
      </c>
      <c r="AQ845" s="109" t="str">
        <f t="shared" si="357"/>
        <v/>
      </c>
      <c r="BA845" s="229">
        <f>MOD(SUM(E837:E846),12)</f>
        <v>0</v>
      </c>
    </row>
    <row r="846" spans="1:53" ht="15.75" thickBot="1" x14ac:dyDescent="0.3">
      <c r="A846" s="88"/>
      <c r="B846" s="66" t="s">
        <v>287</v>
      </c>
      <c r="C846" s="67"/>
      <c r="D846" s="102"/>
      <c r="E846" s="32"/>
      <c r="F846" s="32"/>
      <c r="G846" s="68" t="s">
        <v>277</v>
      </c>
      <c r="H846" s="69">
        <f t="shared" si="358"/>
        <v>0</v>
      </c>
      <c r="I846" s="70">
        <f t="shared" si="359"/>
        <v>0</v>
      </c>
      <c r="J846" s="73" t="str">
        <f t="shared" si="360"/>
        <v>--</v>
      </c>
      <c r="K846" s="32"/>
      <c r="L846" s="233"/>
      <c r="M846" s="277"/>
      <c r="N846" s="277"/>
      <c r="O846" s="277"/>
      <c r="P846" s="277"/>
      <c r="Q846" s="277"/>
      <c r="R846" s="277"/>
      <c r="S846" s="277"/>
      <c r="T846" s="277"/>
      <c r="U846" s="278"/>
      <c r="V846" s="103"/>
      <c r="W846" s="72"/>
      <c r="X846" s="72"/>
      <c r="Y846" s="72"/>
      <c r="Z846" s="45">
        <f>Z845+1</f>
        <v>18</v>
      </c>
      <c r="AA846" s="77">
        <f t="shared" si="361"/>
        <v>205</v>
      </c>
      <c r="AB846" s="77">
        <f t="shared" si="362"/>
        <v>216</v>
      </c>
      <c r="AC846" s="72">
        <f t="shared" si="349"/>
        <v>1</v>
      </c>
      <c r="AD846" s="72">
        <f t="shared" si="350"/>
        <v>1</v>
      </c>
      <c r="AE846" s="109" t="str">
        <f t="shared" si="351"/>
        <v>0-0</v>
      </c>
      <c r="AF846" s="109" t="str">
        <f t="shared" si="352"/>
        <v>Y</v>
      </c>
      <c r="AG846" s="109" t="str">
        <f t="shared" si="353"/>
        <v>B</v>
      </c>
      <c r="AM846" s="109">
        <f t="shared" si="354"/>
        <v>0</v>
      </c>
      <c r="AN846" s="109">
        <f t="shared" si="355"/>
        <v>0</v>
      </c>
      <c r="AO846" s="109" t="str">
        <f t="shared" si="356"/>
        <v/>
      </c>
      <c r="AQ846" s="109" t="str">
        <f t="shared" si="357"/>
        <v/>
      </c>
      <c r="BA846" s="229">
        <f>MOD(SUM(E837:E847),12)</f>
        <v>0</v>
      </c>
    </row>
    <row r="847" spans="1:53" ht="15.75" thickBot="1" x14ac:dyDescent="0.3">
      <c r="A847" s="88"/>
      <c r="B847" s="66" t="s">
        <v>288</v>
      </c>
      <c r="C847" s="67"/>
      <c r="D847" s="102"/>
      <c r="E847" s="32"/>
      <c r="F847" s="32"/>
      <c r="G847" s="68" t="s">
        <v>277</v>
      </c>
      <c r="H847" s="69">
        <f t="shared" si="358"/>
        <v>0</v>
      </c>
      <c r="I847" s="70">
        <f t="shared" si="359"/>
        <v>0</v>
      </c>
      <c r="J847" s="73" t="str">
        <f t="shared" si="360"/>
        <v>--</v>
      </c>
      <c r="K847" s="32"/>
      <c r="L847" s="233"/>
      <c r="M847" s="277"/>
      <c r="N847" s="277"/>
      <c r="O847" s="277"/>
      <c r="P847" s="277"/>
      <c r="Q847" s="277"/>
      <c r="R847" s="277"/>
      <c r="S847" s="277"/>
      <c r="T847" s="277"/>
      <c r="U847" s="278"/>
      <c r="V847" s="103"/>
      <c r="W847" s="84"/>
      <c r="X847" s="84"/>
      <c r="Y847" s="72"/>
      <c r="Z847" s="72"/>
      <c r="AA847" s="72"/>
      <c r="AB847" s="72"/>
      <c r="AC847" s="72">
        <f t="shared" si="349"/>
        <v>1</v>
      </c>
      <c r="AD847" s="72">
        <f t="shared" si="350"/>
        <v>1</v>
      </c>
      <c r="AE847" s="109" t="str">
        <f t="shared" si="351"/>
        <v>0-0</v>
      </c>
      <c r="AF847" s="109" t="str">
        <f t="shared" si="352"/>
        <v>Y</v>
      </c>
      <c r="AG847" s="109" t="str">
        <f t="shared" si="353"/>
        <v>B</v>
      </c>
      <c r="AM847" s="109">
        <f t="shared" si="354"/>
        <v>0</v>
      </c>
      <c r="AN847" s="109">
        <f t="shared" si="355"/>
        <v>0</v>
      </c>
      <c r="AO847" s="109" t="str">
        <f t="shared" si="356"/>
        <v/>
      </c>
      <c r="AQ847" s="109" t="str">
        <f t="shared" si="357"/>
        <v/>
      </c>
      <c r="BA847" s="229">
        <f>MOD(SUM(E837:E848),12)</f>
        <v>0</v>
      </c>
    </row>
    <row r="848" spans="1:53" ht="15.75" thickBot="1" x14ac:dyDescent="0.3">
      <c r="A848" s="88"/>
      <c r="B848" s="66" t="s">
        <v>289</v>
      </c>
      <c r="C848" s="67"/>
      <c r="D848" s="102"/>
      <c r="E848" s="32"/>
      <c r="F848" s="32"/>
      <c r="G848" s="68" t="s">
        <v>277</v>
      </c>
      <c r="H848" s="69">
        <f t="shared" si="358"/>
        <v>0</v>
      </c>
      <c r="I848" s="70">
        <f t="shared" si="359"/>
        <v>0</v>
      </c>
      <c r="J848" s="73" t="str">
        <f t="shared" si="360"/>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9"/>
        <v>1</v>
      </c>
      <c r="AD848" s="72">
        <f t="shared" si="350"/>
        <v>1</v>
      </c>
      <c r="AE848" s="109" t="str">
        <f t="shared" si="351"/>
        <v>0-0</v>
      </c>
      <c r="AF848" s="109" t="str">
        <f t="shared" si="352"/>
        <v>Y</v>
      </c>
      <c r="AG848" s="109" t="str">
        <f t="shared" si="353"/>
        <v>B</v>
      </c>
      <c r="AM848" s="109">
        <f t="shared" si="354"/>
        <v>0</v>
      </c>
      <c r="AN848" s="109">
        <f t="shared" si="355"/>
        <v>0</v>
      </c>
      <c r="AO848" s="109" t="str">
        <f t="shared" si="356"/>
        <v/>
      </c>
      <c r="AQ848" s="109" t="str">
        <f t="shared" si="357"/>
        <v/>
      </c>
      <c r="BA848" s="229">
        <f>MOD(SUM(E837:E849),12)</f>
        <v>0</v>
      </c>
    </row>
    <row r="849" spans="1:53" ht="15.75" thickBot="1" x14ac:dyDescent="0.3">
      <c r="A849" s="88"/>
      <c r="B849" s="66" t="s">
        <v>290</v>
      </c>
      <c r="C849" s="67"/>
      <c r="D849" s="102"/>
      <c r="E849" s="32"/>
      <c r="F849" s="32"/>
      <c r="G849" s="68" t="s">
        <v>277</v>
      </c>
      <c r="H849" s="69">
        <f t="shared" si="358"/>
        <v>0</v>
      </c>
      <c r="I849" s="70">
        <f t="shared" si="359"/>
        <v>0</v>
      </c>
      <c r="J849" s="73" t="str">
        <f t="shared" si="360"/>
        <v>--</v>
      </c>
      <c r="K849" s="32"/>
      <c r="L849" s="233"/>
      <c r="M849" s="277"/>
      <c r="N849" s="277"/>
      <c r="O849" s="277"/>
      <c r="P849" s="277"/>
      <c r="Q849" s="277"/>
      <c r="R849" s="277"/>
      <c r="S849" s="277"/>
      <c r="T849" s="277"/>
      <c r="U849" s="278"/>
      <c r="V849" s="103"/>
      <c r="W849" s="84">
        <f>Y849+1</f>
        <v>25</v>
      </c>
      <c r="X849" s="84"/>
      <c r="Y849" s="78">
        <f>SUM(E837:E849)</f>
        <v>24</v>
      </c>
      <c r="Z849" s="72" t="str">
        <f t="shared" ref="Z849:Z861" si="363">IF(OR(AND(E$8=216,C848="DBL REV",C849="DBL REV",Y848&lt;=144,Y849&gt;144),AND(E$8=216,C848="TPL REV",C849="TPL REV",Y848&lt;=144,Y849&gt;144),AND(E$8=216,C848="QD REV",C849="QD REV",Y848&lt;=144,Y849&gt;144)),"ERROR","")</f>
        <v/>
      </c>
      <c r="AA849" s="72"/>
      <c r="AB849" s="72"/>
      <c r="AC849" s="72">
        <f t="shared" si="349"/>
        <v>1</v>
      </c>
      <c r="AD849" s="72">
        <f t="shared" si="350"/>
        <v>1</v>
      </c>
      <c r="AE849" s="109" t="str">
        <f t="shared" si="351"/>
        <v>0-0</v>
      </c>
      <c r="AF849" s="109" t="str">
        <f t="shared" si="352"/>
        <v>Y</v>
      </c>
      <c r="AG849" s="109" t="str">
        <f t="shared" si="353"/>
        <v>B</v>
      </c>
      <c r="AM849" s="109">
        <f t="shared" si="354"/>
        <v>0</v>
      </c>
      <c r="AN849" s="109">
        <f t="shared" si="355"/>
        <v>0</v>
      </c>
      <c r="AO849" s="109" t="str">
        <f t="shared" si="356"/>
        <v/>
      </c>
      <c r="AQ849" s="109" t="str">
        <f t="shared" si="357"/>
        <v/>
      </c>
      <c r="BA849" s="229">
        <f>MOD(SUM(E837:E850),12)</f>
        <v>0</v>
      </c>
    </row>
    <row r="850" spans="1:53" ht="15.75" thickBot="1" x14ac:dyDescent="0.3">
      <c r="A850" s="88"/>
      <c r="B850" s="66" t="s">
        <v>291</v>
      </c>
      <c r="C850" s="67"/>
      <c r="D850" s="102"/>
      <c r="E850" s="32"/>
      <c r="F850" s="32"/>
      <c r="G850" s="68" t="s">
        <v>277</v>
      </c>
      <c r="H850" s="69">
        <f t="shared" si="358"/>
        <v>0</v>
      </c>
      <c r="I850" s="70">
        <f t="shared" si="359"/>
        <v>0</v>
      </c>
      <c r="J850" s="73" t="str">
        <f t="shared" si="360"/>
        <v>--</v>
      </c>
      <c r="K850" s="32"/>
      <c r="L850" s="233"/>
      <c r="M850" s="277"/>
      <c r="N850" s="277"/>
      <c r="O850" s="277"/>
      <c r="P850" s="277"/>
      <c r="Q850" s="277"/>
      <c r="R850" s="277"/>
      <c r="S850" s="277"/>
      <c r="T850" s="277"/>
      <c r="U850" s="278"/>
      <c r="V850" s="103"/>
      <c r="W850" s="84">
        <f>Y850+1</f>
        <v>25</v>
      </c>
      <c r="X850" s="84"/>
      <c r="Y850" s="78">
        <f>SUM(E837:E850)</f>
        <v>24</v>
      </c>
      <c r="Z850" s="72" t="str">
        <f t="shared" si="363"/>
        <v/>
      </c>
      <c r="AA850" s="72"/>
      <c r="AB850" s="72"/>
      <c r="AC850" s="72">
        <f t="shared" si="349"/>
        <v>1</v>
      </c>
      <c r="AD850" s="72">
        <f t="shared" si="350"/>
        <v>1</v>
      </c>
      <c r="AE850" s="109" t="str">
        <f t="shared" si="351"/>
        <v>0-0</v>
      </c>
      <c r="AF850" s="109" t="str">
        <f t="shared" si="352"/>
        <v>Y</v>
      </c>
      <c r="AG850" s="109" t="str">
        <f t="shared" si="353"/>
        <v>B</v>
      </c>
      <c r="AM850" s="109">
        <f t="shared" si="354"/>
        <v>0</v>
      </c>
      <c r="AN850" s="109">
        <f t="shared" si="355"/>
        <v>0</v>
      </c>
      <c r="AO850" s="109" t="str">
        <f t="shared" si="356"/>
        <v/>
      </c>
      <c r="AQ850" s="109" t="str">
        <f t="shared" si="357"/>
        <v/>
      </c>
      <c r="BA850" s="229">
        <f>MOD(SUM(E837:E851),12)</f>
        <v>0</v>
      </c>
    </row>
    <row r="851" spans="1:53" ht="15.75" thickBot="1" x14ac:dyDescent="0.3">
      <c r="A851" s="88"/>
      <c r="B851" s="66" t="s">
        <v>292</v>
      </c>
      <c r="C851" s="67"/>
      <c r="D851" s="102"/>
      <c r="E851" s="32"/>
      <c r="F851" s="32"/>
      <c r="G851" s="68" t="s">
        <v>277</v>
      </c>
      <c r="H851" s="69">
        <f t="shared" si="358"/>
        <v>0</v>
      </c>
      <c r="I851" s="70">
        <f t="shared" si="359"/>
        <v>0</v>
      </c>
      <c r="J851" s="73" t="str">
        <f t="shared" si="360"/>
        <v>--</v>
      </c>
      <c r="K851" s="32"/>
      <c r="L851" s="233"/>
      <c r="M851" s="277"/>
      <c r="N851" s="277"/>
      <c r="O851" s="277"/>
      <c r="P851" s="277"/>
      <c r="Q851" s="277"/>
      <c r="R851" s="277"/>
      <c r="S851" s="277"/>
      <c r="T851" s="277"/>
      <c r="U851" s="278"/>
      <c r="V851" s="103"/>
      <c r="W851" s="84">
        <f>Y851+1</f>
        <v>25</v>
      </c>
      <c r="X851" s="84"/>
      <c r="Y851" s="78">
        <f>SUM(E837:E851)</f>
        <v>24</v>
      </c>
      <c r="Z851" s="72" t="str">
        <f t="shared" si="363"/>
        <v/>
      </c>
      <c r="AA851" s="72" t="str">
        <f t="shared" ref="AA851:AA863" si="364">IF(AND(C849&lt;&gt;"Field SPL",W848&lt;=144,Y849&gt;144),"ERROR","")</f>
        <v/>
      </c>
      <c r="AB851" s="72"/>
      <c r="AC851" s="72">
        <f t="shared" si="349"/>
        <v>1</v>
      </c>
      <c r="AD851" s="72">
        <f t="shared" si="350"/>
        <v>1</v>
      </c>
      <c r="AE851" s="109" t="str">
        <f t="shared" si="351"/>
        <v>0-0</v>
      </c>
      <c r="AF851" s="109" t="str">
        <f t="shared" si="352"/>
        <v>Y</v>
      </c>
      <c r="AG851" s="109" t="str">
        <f t="shared" si="353"/>
        <v>B</v>
      </c>
      <c r="AM851" s="109">
        <f t="shared" si="354"/>
        <v>0</v>
      </c>
      <c r="AN851" s="109">
        <f t="shared" si="355"/>
        <v>0</v>
      </c>
      <c r="AO851" s="109" t="str">
        <f t="shared" si="356"/>
        <v/>
      </c>
      <c r="AQ851" s="109" t="str">
        <f t="shared" si="357"/>
        <v/>
      </c>
      <c r="BA851" s="229">
        <f>MOD(SUM(E837:E852),12)</f>
        <v>0</v>
      </c>
    </row>
    <row r="852" spans="1:53" ht="15.75" thickBot="1" x14ac:dyDescent="0.3">
      <c r="A852" s="88"/>
      <c r="B852" s="66" t="s">
        <v>293</v>
      </c>
      <c r="C852" s="67"/>
      <c r="D852" s="102"/>
      <c r="E852" s="32"/>
      <c r="F852" s="32"/>
      <c r="G852" s="68" t="s">
        <v>277</v>
      </c>
      <c r="H852" s="69">
        <f t="shared" si="358"/>
        <v>0</v>
      </c>
      <c r="I852" s="70">
        <f t="shared" si="359"/>
        <v>0</v>
      </c>
      <c r="J852" s="73" t="str">
        <f t="shared" si="360"/>
        <v>--</v>
      </c>
      <c r="K852" s="32"/>
      <c r="L852" s="233"/>
      <c r="M852" s="277"/>
      <c r="N852" s="277"/>
      <c r="O852" s="277"/>
      <c r="P852" s="277"/>
      <c r="Q852" s="277"/>
      <c r="R852" s="277"/>
      <c r="S852" s="277"/>
      <c r="T852" s="277"/>
      <c r="U852" s="278"/>
      <c r="V852" s="103"/>
      <c r="W852" s="84">
        <f t="shared" ref="W852:W860" si="365">Y852+1</f>
        <v>25</v>
      </c>
      <c r="X852" s="84"/>
      <c r="Y852" s="78">
        <f>SUM(E837:E852)</f>
        <v>24</v>
      </c>
      <c r="Z852" s="72" t="str">
        <f t="shared" si="363"/>
        <v/>
      </c>
      <c r="AA852" s="72" t="str">
        <f t="shared" si="364"/>
        <v/>
      </c>
      <c r="AB852" s="72"/>
      <c r="AC852" s="72">
        <f t="shared" si="349"/>
        <v>1</v>
      </c>
      <c r="AD852" s="72">
        <f t="shared" si="350"/>
        <v>1</v>
      </c>
      <c r="AE852" s="109" t="str">
        <f t="shared" si="351"/>
        <v>0-0</v>
      </c>
      <c r="AF852" s="109" t="str">
        <f t="shared" si="352"/>
        <v>Y</v>
      </c>
      <c r="AG852" s="109" t="str">
        <f t="shared" si="353"/>
        <v>B</v>
      </c>
      <c r="AM852" s="109">
        <f t="shared" si="354"/>
        <v>0</v>
      </c>
      <c r="AN852" s="109">
        <f t="shared" si="355"/>
        <v>0</v>
      </c>
      <c r="AO852" s="109" t="str">
        <f t="shared" si="356"/>
        <v/>
      </c>
      <c r="AQ852" s="109" t="str">
        <f t="shared" si="357"/>
        <v/>
      </c>
      <c r="BA852" s="229">
        <f>MOD(SUM(E837:E853),12)</f>
        <v>0</v>
      </c>
    </row>
    <row r="853" spans="1:53" ht="15.75" thickBot="1" x14ac:dyDescent="0.3">
      <c r="A853" s="88"/>
      <c r="B853" s="66" t="s">
        <v>294</v>
      </c>
      <c r="C853" s="67"/>
      <c r="D853" s="102"/>
      <c r="E853" s="32"/>
      <c r="F853" s="32"/>
      <c r="G853" s="68" t="s">
        <v>277</v>
      </c>
      <c r="H853" s="69">
        <f t="shared" si="358"/>
        <v>0</v>
      </c>
      <c r="I853" s="70">
        <f t="shared" si="359"/>
        <v>0</v>
      </c>
      <c r="J853" s="73" t="str">
        <f t="shared" si="360"/>
        <v>--</v>
      </c>
      <c r="K853" s="32"/>
      <c r="L853" s="233"/>
      <c r="M853" s="277"/>
      <c r="N853" s="277"/>
      <c r="O853" s="277"/>
      <c r="P853" s="277"/>
      <c r="Q853" s="277"/>
      <c r="R853" s="277"/>
      <c r="S853" s="277"/>
      <c r="T853" s="277"/>
      <c r="U853" s="278"/>
      <c r="V853" s="103"/>
      <c r="W853" s="84">
        <f t="shared" si="365"/>
        <v>25</v>
      </c>
      <c r="X853" s="84"/>
      <c r="Y853" s="78">
        <f>SUM(E837:E853)</f>
        <v>24</v>
      </c>
      <c r="Z853" s="72" t="str">
        <f t="shared" si="363"/>
        <v/>
      </c>
      <c r="AA853" s="72" t="str">
        <f t="shared" si="364"/>
        <v/>
      </c>
      <c r="AB853" s="72"/>
      <c r="AC853" s="72">
        <f t="shared" si="349"/>
        <v>1</v>
      </c>
      <c r="AD853" s="72">
        <f t="shared" si="350"/>
        <v>1</v>
      </c>
      <c r="AE853" s="109" t="str">
        <f t="shared" si="351"/>
        <v>0-0</v>
      </c>
      <c r="AF853" s="109" t="str">
        <f t="shared" si="352"/>
        <v>Y</v>
      </c>
      <c r="AG853" s="109" t="str">
        <f t="shared" si="353"/>
        <v>B</v>
      </c>
      <c r="AM853" s="109">
        <f t="shared" si="354"/>
        <v>0</v>
      </c>
      <c r="AN853" s="109">
        <f t="shared" si="355"/>
        <v>0</v>
      </c>
      <c r="AO853" s="109" t="str">
        <f t="shared" si="356"/>
        <v/>
      </c>
      <c r="AQ853" s="109" t="str">
        <f t="shared" si="357"/>
        <v/>
      </c>
      <c r="BA853" s="229">
        <f>MOD(SUM(E837:E854),12)</f>
        <v>0</v>
      </c>
    </row>
    <row r="854" spans="1:53" ht="15.75" thickBot="1" x14ac:dyDescent="0.3">
      <c r="A854" s="88"/>
      <c r="B854" s="66" t="s">
        <v>295</v>
      </c>
      <c r="C854" s="67"/>
      <c r="D854" s="102"/>
      <c r="E854" s="32"/>
      <c r="F854" s="32"/>
      <c r="G854" s="68" t="s">
        <v>277</v>
      </c>
      <c r="H854" s="69">
        <f t="shared" si="358"/>
        <v>0</v>
      </c>
      <c r="I854" s="70">
        <f t="shared" si="359"/>
        <v>0</v>
      </c>
      <c r="J854" s="73" t="str">
        <f t="shared" si="360"/>
        <v>--</v>
      </c>
      <c r="K854" s="32"/>
      <c r="L854" s="233"/>
      <c r="M854" s="277"/>
      <c r="N854" s="277"/>
      <c r="O854" s="277"/>
      <c r="P854" s="277"/>
      <c r="Q854" s="277"/>
      <c r="R854" s="277"/>
      <c r="S854" s="277"/>
      <c r="T854" s="277"/>
      <c r="U854" s="278"/>
      <c r="V854" s="103"/>
      <c r="W854" s="84">
        <f t="shared" si="365"/>
        <v>25</v>
      </c>
      <c r="X854" s="84"/>
      <c r="Y854" s="78">
        <f>SUM(E837:E854)</f>
        <v>24</v>
      </c>
      <c r="Z854" s="72" t="str">
        <f t="shared" si="363"/>
        <v/>
      </c>
      <c r="AA854" s="72" t="str">
        <f t="shared" si="364"/>
        <v/>
      </c>
      <c r="AB854" s="72"/>
      <c r="AC854" s="72">
        <f t="shared" si="349"/>
        <v>1</v>
      </c>
      <c r="AD854" s="72">
        <f t="shared" si="350"/>
        <v>1</v>
      </c>
      <c r="AE854" s="109" t="str">
        <f t="shared" si="351"/>
        <v>0-0</v>
      </c>
      <c r="AF854" s="109" t="str">
        <f t="shared" si="352"/>
        <v>Y</v>
      </c>
      <c r="AG854" s="109" t="str">
        <f t="shared" si="353"/>
        <v>B</v>
      </c>
      <c r="AM854" s="109">
        <f t="shared" si="354"/>
        <v>0</v>
      </c>
      <c r="AN854" s="109">
        <f t="shared" si="355"/>
        <v>0</v>
      </c>
      <c r="AO854" s="109" t="str">
        <f t="shared" si="356"/>
        <v/>
      </c>
      <c r="AQ854" s="109" t="str">
        <f t="shared" si="357"/>
        <v/>
      </c>
      <c r="BA854" s="229">
        <f>MOD(SUM(E837:E855),12)</f>
        <v>0</v>
      </c>
    </row>
    <row r="855" spans="1:53" ht="15.75" thickBot="1" x14ac:dyDescent="0.3">
      <c r="A855" s="88"/>
      <c r="B855" s="66" t="s">
        <v>296</v>
      </c>
      <c r="C855" s="67"/>
      <c r="D855" s="102"/>
      <c r="E855" s="32"/>
      <c r="F855" s="32"/>
      <c r="G855" s="68" t="s">
        <v>277</v>
      </c>
      <c r="H855" s="69">
        <f t="shared" si="358"/>
        <v>0</v>
      </c>
      <c r="I855" s="70">
        <f t="shared" si="359"/>
        <v>0</v>
      </c>
      <c r="J855" s="73" t="str">
        <f t="shared" si="360"/>
        <v>--</v>
      </c>
      <c r="K855" s="32"/>
      <c r="L855" s="233"/>
      <c r="M855" s="277"/>
      <c r="N855" s="277"/>
      <c r="O855" s="277"/>
      <c r="P855" s="277"/>
      <c r="Q855" s="277"/>
      <c r="R855" s="277"/>
      <c r="S855" s="277"/>
      <c r="T855" s="277"/>
      <c r="U855" s="278"/>
      <c r="V855" s="103"/>
      <c r="W855" s="84">
        <f t="shared" si="365"/>
        <v>25</v>
      </c>
      <c r="X855" s="84"/>
      <c r="Y855" s="78">
        <f>SUM(E837:E855)</f>
        <v>24</v>
      </c>
      <c r="Z855" s="72" t="str">
        <f t="shared" si="363"/>
        <v/>
      </c>
      <c r="AA855" s="72" t="str">
        <f t="shared" si="364"/>
        <v/>
      </c>
      <c r="AB855" s="72"/>
      <c r="AC855" s="72">
        <f t="shared" si="349"/>
        <v>1</v>
      </c>
      <c r="AD855" s="72">
        <f t="shared" si="350"/>
        <v>1</v>
      </c>
      <c r="AE855" s="109" t="str">
        <f t="shared" si="351"/>
        <v>0-0</v>
      </c>
      <c r="AF855" s="109" t="str">
        <f t="shared" si="352"/>
        <v>Y</v>
      </c>
      <c r="AG855" s="109" t="str">
        <f t="shared" si="353"/>
        <v>B</v>
      </c>
      <c r="AM855" s="109">
        <f t="shared" si="354"/>
        <v>0</v>
      </c>
      <c r="AN855" s="109">
        <f t="shared" si="355"/>
        <v>0</v>
      </c>
      <c r="AO855" s="109" t="str">
        <f t="shared" si="356"/>
        <v/>
      </c>
      <c r="AQ855" s="109" t="str">
        <f t="shared" si="357"/>
        <v/>
      </c>
      <c r="BA855" s="229">
        <f>MOD(SUM(E837:E856),12)</f>
        <v>0</v>
      </c>
    </row>
    <row r="856" spans="1:53" ht="15.75" thickBot="1" x14ac:dyDescent="0.3">
      <c r="A856" s="88"/>
      <c r="B856" s="66" t="s">
        <v>297</v>
      </c>
      <c r="C856" s="67"/>
      <c r="D856" s="102"/>
      <c r="E856" s="32"/>
      <c r="F856" s="32"/>
      <c r="G856" s="68" t="s">
        <v>277</v>
      </c>
      <c r="H856" s="69">
        <f t="shared" si="358"/>
        <v>0</v>
      </c>
      <c r="I856" s="70">
        <f t="shared" si="359"/>
        <v>0</v>
      </c>
      <c r="J856" s="73" t="str">
        <f t="shared" si="360"/>
        <v>--</v>
      </c>
      <c r="K856" s="32"/>
      <c r="L856" s="233"/>
      <c r="M856" s="277"/>
      <c r="N856" s="277"/>
      <c r="O856" s="277"/>
      <c r="P856" s="277"/>
      <c r="Q856" s="277"/>
      <c r="R856" s="277"/>
      <c r="S856" s="277"/>
      <c r="T856" s="277"/>
      <c r="U856" s="278"/>
      <c r="V856" s="103"/>
      <c r="W856" s="84">
        <f t="shared" si="365"/>
        <v>25</v>
      </c>
      <c r="X856" s="84"/>
      <c r="Y856" s="78">
        <f>SUM(E837:E856)</f>
        <v>24</v>
      </c>
      <c r="Z856" s="72" t="str">
        <f t="shared" si="363"/>
        <v/>
      </c>
      <c r="AA856" s="72" t="str">
        <f t="shared" si="364"/>
        <v/>
      </c>
      <c r="AB856" s="72"/>
      <c r="AC856" s="72">
        <f t="shared" si="349"/>
        <v>1</v>
      </c>
      <c r="AD856" s="72">
        <f t="shared" si="350"/>
        <v>1</v>
      </c>
      <c r="AE856" s="109" t="str">
        <f t="shared" si="351"/>
        <v>0-0</v>
      </c>
      <c r="AF856" s="109" t="str">
        <f t="shared" si="352"/>
        <v>Y</v>
      </c>
      <c r="AG856" s="109" t="str">
        <f t="shared" si="353"/>
        <v>B</v>
      </c>
      <c r="AM856" s="109">
        <f t="shared" si="354"/>
        <v>0</v>
      </c>
      <c r="AN856" s="109">
        <f t="shared" si="355"/>
        <v>0</v>
      </c>
      <c r="AO856" s="109" t="str">
        <f t="shared" si="356"/>
        <v/>
      </c>
      <c r="AQ856" s="109" t="str">
        <f t="shared" si="357"/>
        <v/>
      </c>
      <c r="BA856" s="229">
        <f>MOD(SUM(E837:E857),12)</f>
        <v>0</v>
      </c>
    </row>
    <row r="857" spans="1:53" ht="15.75" thickBot="1" x14ac:dyDescent="0.3">
      <c r="A857" s="88"/>
      <c r="B857" s="66" t="s">
        <v>298</v>
      </c>
      <c r="C857" s="67"/>
      <c r="D857" s="102"/>
      <c r="E857" s="32"/>
      <c r="F857" s="32"/>
      <c r="G857" s="68" t="s">
        <v>277</v>
      </c>
      <c r="H857" s="69">
        <f t="shared" si="358"/>
        <v>0</v>
      </c>
      <c r="I857" s="70">
        <f t="shared" si="359"/>
        <v>0</v>
      </c>
      <c r="J857" s="73" t="str">
        <f t="shared" si="360"/>
        <v>--</v>
      </c>
      <c r="K857" s="32"/>
      <c r="L857" s="233"/>
      <c r="M857" s="277"/>
      <c r="N857" s="277"/>
      <c r="O857" s="277"/>
      <c r="P857" s="277"/>
      <c r="Q857" s="277"/>
      <c r="R857" s="277"/>
      <c r="S857" s="277"/>
      <c r="T857" s="277"/>
      <c r="U857" s="278"/>
      <c r="V857" s="103"/>
      <c r="W857" s="84">
        <f t="shared" si="365"/>
        <v>25</v>
      </c>
      <c r="X857" s="84"/>
      <c r="Y857" s="78">
        <f>SUM(E837:E857)</f>
        <v>24</v>
      </c>
      <c r="Z857" s="72" t="str">
        <f t="shared" si="363"/>
        <v/>
      </c>
      <c r="AA857" s="72" t="str">
        <f t="shared" si="364"/>
        <v/>
      </c>
      <c r="AB857" s="72"/>
      <c r="AC857" s="72">
        <f t="shared" si="349"/>
        <v>1</v>
      </c>
      <c r="AD857" s="72">
        <f t="shared" si="350"/>
        <v>1</v>
      </c>
      <c r="AE857" s="109" t="str">
        <f t="shared" si="351"/>
        <v>0-0</v>
      </c>
      <c r="AF857" s="109" t="str">
        <f t="shared" si="352"/>
        <v>Y</v>
      </c>
      <c r="AG857" s="109" t="str">
        <f t="shared" si="353"/>
        <v>B</v>
      </c>
      <c r="AM857" s="109">
        <f t="shared" si="354"/>
        <v>0</v>
      </c>
      <c r="AN857" s="109">
        <f t="shared" si="355"/>
        <v>0</v>
      </c>
      <c r="AO857" s="109" t="str">
        <f t="shared" si="356"/>
        <v/>
      </c>
      <c r="AQ857" s="109" t="str">
        <f t="shared" si="357"/>
        <v/>
      </c>
      <c r="BA857" s="229">
        <f>MOD(SUM(E837:E858),12)</f>
        <v>0</v>
      </c>
    </row>
    <row r="858" spans="1:53" ht="15.75" thickBot="1" x14ac:dyDescent="0.3">
      <c r="A858" s="88"/>
      <c r="B858" s="66" t="s">
        <v>299</v>
      </c>
      <c r="C858" s="67"/>
      <c r="D858" s="102"/>
      <c r="E858" s="32"/>
      <c r="F858" s="32"/>
      <c r="G858" s="68" t="s">
        <v>277</v>
      </c>
      <c r="H858" s="69">
        <f t="shared" si="358"/>
        <v>0</v>
      </c>
      <c r="I858" s="70">
        <f t="shared" si="359"/>
        <v>0</v>
      </c>
      <c r="J858" s="73" t="str">
        <f t="shared" si="360"/>
        <v>--</v>
      </c>
      <c r="K858" s="32"/>
      <c r="L858" s="233"/>
      <c r="M858" s="277"/>
      <c r="N858" s="277"/>
      <c r="O858" s="277"/>
      <c r="P858" s="277"/>
      <c r="Q858" s="277"/>
      <c r="R858" s="277"/>
      <c r="S858" s="277"/>
      <c r="T858" s="277"/>
      <c r="U858" s="278"/>
      <c r="V858" s="103"/>
      <c r="W858" s="84">
        <f t="shared" si="365"/>
        <v>25</v>
      </c>
      <c r="X858" s="84"/>
      <c r="Y858" s="78">
        <f>SUM(E837:E858)</f>
        <v>24</v>
      </c>
      <c r="Z858" s="72" t="str">
        <f t="shared" si="363"/>
        <v/>
      </c>
      <c r="AA858" s="72" t="str">
        <f t="shared" si="364"/>
        <v/>
      </c>
      <c r="AB858" s="72"/>
      <c r="AC858" s="72">
        <f t="shared" si="349"/>
        <v>1</v>
      </c>
      <c r="AD858" s="72">
        <f t="shared" si="350"/>
        <v>1</v>
      </c>
      <c r="AE858" s="109" t="str">
        <f t="shared" si="351"/>
        <v>0-0</v>
      </c>
      <c r="AF858" s="109" t="str">
        <f t="shared" si="352"/>
        <v>Y</v>
      </c>
      <c r="AG858" s="109" t="str">
        <f t="shared" si="353"/>
        <v>B</v>
      </c>
      <c r="AM858" s="109">
        <f t="shared" si="354"/>
        <v>0</v>
      </c>
      <c r="AN858" s="109">
        <f t="shared" si="355"/>
        <v>0</v>
      </c>
      <c r="AO858" s="109" t="str">
        <f t="shared" si="356"/>
        <v/>
      </c>
      <c r="AQ858" s="109" t="str">
        <f t="shared" si="357"/>
        <v/>
      </c>
      <c r="BA858" s="229">
        <f>MOD(SUM(E837:E859),12)</f>
        <v>0</v>
      </c>
    </row>
    <row r="859" spans="1:53" ht="15.75" thickBot="1" x14ac:dyDescent="0.3">
      <c r="A859" s="88"/>
      <c r="B859" s="66" t="s">
        <v>300</v>
      </c>
      <c r="C859" s="67"/>
      <c r="D859" s="102"/>
      <c r="E859" s="32"/>
      <c r="F859" s="32"/>
      <c r="G859" s="68" t="s">
        <v>277</v>
      </c>
      <c r="H859" s="69">
        <f t="shared" si="358"/>
        <v>0</v>
      </c>
      <c r="I859" s="70">
        <f t="shared" si="359"/>
        <v>0</v>
      </c>
      <c r="J859" s="73" t="str">
        <f t="shared" si="360"/>
        <v>--</v>
      </c>
      <c r="K859" s="32"/>
      <c r="L859" s="233"/>
      <c r="M859" s="277"/>
      <c r="N859" s="277"/>
      <c r="O859" s="277"/>
      <c r="P859" s="277"/>
      <c r="Q859" s="277"/>
      <c r="R859" s="277"/>
      <c r="S859" s="277"/>
      <c r="T859" s="277"/>
      <c r="U859" s="278"/>
      <c r="V859" s="103"/>
      <c r="W859" s="84">
        <f t="shared" si="365"/>
        <v>25</v>
      </c>
      <c r="X859" s="84"/>
      <c r="Y859" s="78">
        <f>SUM(E837:E859)</f>
        <v>24</v>
      </c>
      <c r="Z859" s="72" t="str">
        <f t="shared" si="363"/>
        <v/>
      </c>
      <c r="AA859" s="72" t="str">
        <f t="shared" si="364"/>
        <v/>
      </c>
      <c r="AB859" s="72"/>
      <c r="AC859" s="72">
        <f t="shared" si="349"/>
        <v>1</v>
      </c>
      <c r="AD859" s="72">
        <f t="shared" si="350"/>
        <v>1</v>
      </c>
      <c r="AE859" s="109" t="str">
        <f t="shared" si="351"/>
        <v>0-0</v>
      </c>
      <c r="AF859" s="109" t="str">
        <f t="shared" si="352"/>
        <v>Y</v>
      </c>
      <c r="AG859" s="109" t="str">
        <f t="shared" si="353"/>
        <v>B</v>
      </c>
      <c r="AM859" s="109">
        <f t="shared" si="354"/>
        <v>0</v>
      </c>
      <c r="AN859" s="109">
        <f t="shared" si="355"/>
        <v>0</v>
      </c>
      <c r="AO859" s="109" t="str">
        <f t="shared" si="356"/>
        <v/>
      </c>
      <c r="AQ859" s="109" t="str">
        <f t="shared" si="357"/>
        <v/>
      </c>
      <c r="BA859" s="229">
        <f>MOD(SUM(E837:E860),12)</f>
        <v>0</v>
      </c>
    </row>
    <row r="860" spans="1:53" ht="15.75" thickBot="1" x14ac:dyDescent="0.3">
      <c r="A860" s="88"/>
      <c r="B860" s="66" t="s">
        <v>301</v>
      </c>
      <c r="C860" s="67"/>
      <c r="D860" s="102"/>
      <c r="E860" s="32"/>
      <c r="F860" s="32"/>
      <c r="G860" s="68" t="s">
        <v>277</v>
      </c>
      <c r="H860" s="69">
        <f t="shared" si="358"/>
        <v>0</v>
      </c>
      <c r="I860" s="70">
        <f t="shared" si="359"/>
        <v>0</v>
      </c>
      <c r="J860" s="73" t="str">
        <f t="shared" si="360"/>
        <v>--</v>
      </c>
      <c r="K860" s="32"/>
      <c r="L860" s="233"/>
      <c r="M860" s="277"/>
      <c r="N860" s="277"/>
      <c r="O860" s="277"/>
      <c r="P860" s="277"/>
      <c r="Q860" s="277"/>
      <c r="R860" s="277"/>
      <c r="S860" s="277"/>
      <c r="T860" s="277"/>
      <c r="U860" s="278"/>
      <c r="V860" s="103"/>
      <c r="W860" s="84">
        <f t="shared" si="365"/>
        <v>25</v>
      </c>
      <c r="X860" s="84"/>
      <c r="Y860" s="78">
        <f>SUM(E837:E860)</f>
        <v>24</v>
      </c>
      <c r="Z860" s="72" t="str">
        <f t="shared" si="363"/>
        <v/>
      </c>
      <c r="AA860" s="72" t="str">
        <f t="shared" si="364"/>
        <v/>
      </c>
      <c r="AB860" s="72"/>
      <c r="AC860" s="72">
        <f t="shared" si="349"/>
        <v>1</v>
      </c>
      <c r="AD860" s="72">
        <f t="shared" si="350"/>
        <v>1</v>
      </c>
      <c r="AE860" s="109" t="str">
        <f t="shared" si="351"/>
        <v>0-0</v>
      </c>
      <c r="AF860" s="109" t="str">
        <f t="shared" si="352"/>
        <v>Y</v>
      </c>
      <c r="AG860" s="109" t="str">
        <f t="shared" si="353"/>
        <v>B</v>
      </c>
      <c r="AM860" s="109">
        <f t="shared" si="354"/>
        <v>0</v>
      </c>
      <c r="AN860" s="109">
        <f t="shared" si="355"/>
        <v>0</v>
      </c>
      <c r="AO860" s="109" t="str">
        <f t="shared" si="356"/>
        <v/>
      </c>
      <c r="AQ860" s="109" t="str">
        <f t="shared" si="357"/>
        <v/>
      </c>
      <c r="BA860" s="229">
        <f>MOD(SUM(E837:E861),12)</f>
        <v>0</v>
      </c>
    </row>
    <row r="861" spans="1:53" ht="15.75" thickBot="1" x14ac:dyDescent="0.3">
      <c r="A861" s="88"/>
      <c r="B861" s="66" t="s">
        <v>302</v>
      </c>
      <c r="C861" s="67"/>
      <c r="D861" s="102"/>
      <c r="E861" s="32"/>
      <c r="F861" s="32"/>
      <c r="G861" s="68" t="s">
        <v>277</v>
      </c>
      <c r="H861" s="69">
        <f t="shared" si="358"/>
        <v>0</v>
      </c>
      <c r="I861" s="70">
        <f t="shared" si="359"/>
        <v>0</v>
      </c>
      <c r="J861" s="73" t="str">
        <f t="shared" si="360"/>
        <v>--</v>
      </c>
      <c r="K861" s="32"/>
      <c r="L861" s="234"/>
      <c r="M861" s="277"/>
      <c r="N861" s="277"/>
      <c r="O861" s="277"/>
      <c r="P861" s="277"/>
      <c r="Q861" s="277"/>
      <c r="R861" s="277"/>
      <c r="S861" s="277"/>
      <c r="T861" s="277"/>
      <c r="U861" s="278"/>
      <c r="V861" s="103"/>
      <c r="W861" s="72"/>
      <c r="X861" s="72"/>
      <c r="Y861" s="78">
        <f>SUM(E837:E861)</f>
        <v>24</v>
      </c>
      <c r="Z861" s="72" t="str">
        <f t="shared" si="363"/>
        <v/>
      </c>
      <c r="AA861" s="72" t="str">
        <f t="shared" si="364"/>
        <v/>
      </c>
      <c r="AB861" s="72"/>
      <c r="AC861" s="72">
        <f t="shared" si="349"/>
        <v>1</v>
      </c>
      <c r="AD861" s="72">
        <f t="shared" si="350"/>
        <v>1</v>
      </c>
      <c r="AE861" s="109" t="str">
        <f t="shared" si="351"/>
        <v>0-0</v>
      </c>
      <c r="AF861" s="109" t="str">
        <f t="shared" si="352"/>
        <v>Y</v>
      </c>
      <c r="AG861" s="109" t="str">
        <f t="shared" si="353"/>
        <v>B</v>
      </c>
      <c r="AM861" s="109">
        <f t="shared" si="354"/>
        <v>0</v>
      </c>
      <c r="AN861" s="109">
        <f t="shared" si="355"/>
        <v>0</v>
      </c>
      <c r="AO861" s="109" t="str">
        <f t="shared" si="356"/>
        <v/>
      </c>
      <c r="AQ861" s="109" t="str">
        <f t="shared" si="357"/>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64"/>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64"/>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784</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66">IF(B878&lt;&gt;"FST",1,0)</f>
        <v>1</v>
      </c>
      <c r="AD878" s="72">
        <f t="shared" ref="AD878:AD902" si="367">IF(C878&lt;&gt;"FST",1,0)</f>
        <v>0</v>
      </c>
      <c r="AE878" s="109" t="str">
        <f t="shared" ref="AE878:AE902" si="368">CONCATENATE(H878,"-",I878)</f>
        <v>509-516</v>
      </c>
      <c r="AF878" s="109" t="str">
        <f t="shared" ref="AF878:AF902" si="369">IF(C878="Field SPL","N","Y")</f>
        <v>Y</v>
      </c>
      <c r="AG878" s="109" t="str">
        <f t="shared" ref="AG878:AG902" si="370">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71">VALUE(IF(C878="FST","0",IF(C878="REV T","1",IF(C878="DBL REV",".5","0"))))</f>
        <v>0</v>
      </c>
      <c r="AN878" s="109">
        <f t="shared" ref="AN878:AN902" si="372">VALUE(IF(C878="FST","0",IF(C878="REV T","0",IF(C878="DBL REV",".5","0"))))</f>
        <v>0</v>
      </c>
      <c r="AO878" s="109" t="str">
        <f t="shared" ref="AO878:AO902" si="373">IF(C878="TPL REV","Y","")</f>
        <v/>
      </c>
      <c r="AQ878" s="109" t="str">
        <f t="shared" ref="AQ878:AQ902" si="374">IF(C878="QD REV","Y","")</f>
        <v/>
      </c>
      <c r="BA878" s="229">
        <f>MOD(E878,12)</f>
        <v>8</v>
      </c>
    </row>
    <row r="879" spans="1:53" ht="15.75" thickBot="1" x14ac:dyDescent="0.3">
      <c r="A879" s="88"/>
      <c r="B879" s="66" t="s">
        <v>279</v>
      </c>
      <c r="C879" s="67" t="s">
        <v>484</v>
      </c>
      <c r="D879" s="102" t="s">
        <v>785</v>
      </c>
      <c r="E879" s="32">
        <v>8</v>
      </c>
      <c r="F879" s="32" t="s">
        <v>488</v>
      </c>
      <c r="G879" s="68" t="s">
        <v>277</v>
      </c>
      <c r="H879" s="69">
        <f t="shared" ref="H879:H902" si="375">IF(E879=0,0,I879-(E879-1))</f>
        <v>501</v>
      </c>
      <c r="I879" s="70">
        <f t="shared" ref="I879:I902" si="376">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66"/>
        <v>1</v>
      </c>
      <c r="AD879" s="72">
        <f t="shared" si="367"/>
        <v>0</v>
      </c>
      <c r="AE879" s="109" t="str">
        <f t="shared" si="368"/>
        <v>501-508</v>
      </c>
      <c r="AF879" s="109" t="str">
        <f t="shared" si="369"/>
        <v>Y</v>
      </c>
      <c r="AG879" s="109" t="str">
        <f t="shared" si="370"/>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71"/>
        <v>0</v>
      </c>
      <c r="AN879" s="109">
        <f t="shared" si="372"/>
        <v>0</v>
      </c>
      <c r="AO879" s="109" t="str">
        <f t="shared" si="373"/>
        <v/>
      </c>
      <c r="AQ879" s="109" t="str">
        <f t="shared" si="374"/>
        <v/>
      </c>
      <c r="BA879" s="229">
        <f>MOD(SUM(E878:E879),12)</f>
        <v>4</v>
      </c>
    </row>
    <row r="880" spans="1:53" ht="15.75" thickBot="1" x14ac:dyDescent="0.3">
      <c r="A880" s="88"/>
      <c r="B880" s="74" t="s">
        <v>280</v>
      </c>
      <c r="C880" s="67" t="s">
        <v>484</v>
      </c>
      <c r="D880" s="102" t="s">
        <v>786</v>
      </c>
      <c r="E880" s="32">
        <v>4</v>
      </c>
      <c r="F880" s="32" t="s">
        <v>488</v>
      </c>
      <c r="G880" s="75" t="s">
        <v>277</v>
      </c>
      <c r="H880" s="69">
        <f t="shared" si="375"/>
        <v>497</v>
      </c>
      <c r="I880" s="70">
        <f t="shared" si="376"/>
        <v>500</v>
      </c>
      <c r="J880" s="73" t="str">
        <f t="shared" ref="J880:J902" si="377">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66"/>
        <v>1</v>
      </c>
      <c r="AD880" s="72">
        <f t="shared" si="367"/>
        <v>0</v>
      </c>
      <c r="AE880" s="109" t="str">
        <f t="shared" si="368"/>
        <v>497-500</v>
      </c>
      <c r="AF880" s="109" t="str">
        <f t="shared" si="369"/>
        <v>Y</v>
      </c>
      <c r="AG880" s="109" t="str">
        <f t="shared" si="370"/>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71"/>
        <v>0</v>
      </c>
      <c r="AN880" s="109">
        <f t="shared" si="372"/>
        <v>0</v>
      </c>
      <c r="AO880" s="109" t="str">
        <f t="shared" si="373"/>
        <v/>
      </c>
      <c r="AQ880" s="109" t="str">
        <f t="shared" si="374"/>
        <v/>
      </c>
      <c r="BA880" s="229">
        <f>MOD(SUM(E878:E881),12)</f>
        <v>0</v>
      </c>
    </row>
    <row r="881" spans="1:53" ht="15.75" thickBot="1" x14ac:dyDescent="0.3">
      <c r="A881" s="88"/>
      <c r="B881" s="66" t="s">
        <v>281</v>
      </c>
      <c r="C881" s="67" t="s">
        <v>484</v>
      </c>
      <c r="D881" s="102" t="s">
        <v>787</v>
      </c>
      <c r="E881" s="32">
        <v>4</v>
      </c>
      <c r="F881" s="32" t="s">
        <v>488</v>
      </c>
      <c r="G881" s="68" t="s">
        <v>277</v>
      </c>
      <c r="H881" s="69">
        <f t="shared" si="375"/>
        <v>493</v>
      </c>
      <c r="I881" s="70">
        <f t="shared" si="376"/>
        <v>496</v>
      </c>
      <c r="J881" s="73" t="str">
        <f t="shared" si="377"/>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66"/>
        <v>1</v>
      </c>
      <c r="AD881" s="72">
        <f t="shared" si="367"/>
        <v>0</v>
      </c>
      <c r="AE881" s="109" t="str">
        <f t="shared" si="368"/>
        <v>493-496</v>
      </c>
      <c r="AF881" s="109" t="str">
        <f t="shared" si="369"/>
        <v>Y</v>
      </c>
      <c r="AG881" s="109" t="str">
        <f t="shared" si="370"/>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71"/>
        <v>0</v>
      </c>
      <c r="AN881" s="109">
        <f t="shared" si="372"/>
        <v>0</v>
      </c>
      <c r="AO881" s="109" t="str">
        <f t="shared" si="373"/>
        <v/>
      </c>
      <c r="AQ881" s="109" t="str">
        <f t="shared" si="374"/>
        <v/>
      </c>
      <c r="BA881" s="229">
        <f>MOD(SUM(E878:E882),12)</f>
        <v>0</v>
      </c>
    </row>
    <row r="882" spans="1:53" ht="15.75" thickBot="1" x14ac:dyDescent="0.3">
      <c r="A882" s="88"/>
      <c r="B882" s="66" t="s">
        <v>282</v>
      </c>
      <c r="C882" s="67"/>
      <c r="D882" s="102"/>
      <c r="E882" s="32"/>
      <c r="F882" s="32"/>
      <c r="G882" s="68" t="s">
        <v>277</v>
      </c>
      <c r="H882" s="69">
        <f t="shared" si="375"/>
        <v>0</v>
      </c>
      <c r="I882" s="70">
        <f t="shared" si="376"/>
        <v>0</v>
      </c>
      <c r="J882" s="73" t="str">
        <f t="shared" si="377"/>
        <v>--</v>
      </c>
      <c r="K882" s="32"/>
      <c r="L882" s="233"/>
      <c r="M882" s="277"/>
      <c r="N882" s="277"/>
      <c r="O882" s="277"/>
      <c r="P882" s="277"/>
      <c r="Q882" s="277"/>
      <c r="R882" s="277"/>
      <c r="S882" s="277"/>
      <c r="T882" s="277"/>
      <c r="U882" s="278"/>
      <c r="V882" s="103"/>
      <c r="W882" s="72"/>
      <c r="X882" s="72"/>
      <c r="Y882" s="72"/>
      <c r="Z882" s="45">
        <v>13</v>
      </c>
      <c r="AA882" s="77">
        <f t="shared" ref="AA882:AA887" si="378">AB881+1</f>
        <v>145</v>
      </c>
      <c r="AB882" s="77">
        <f t="shared" ref="AB882:AB887" si="379">AB881+12</f>
        <v>156</v>
      </c>
      <c r="AC882" s="72">
        <f t="shared" si="366"/>
        <v>1</v>
      </c>
      <c r="AD882" s="72">
        <f t="shared" si="367"/>
        <v>1</v>
      </c>
      <c r="AE882" s="109" t="str">
        <f t="shared" si="368"/>
        <v>0-0</v>
      </c>
      <c r="AF882" s="109" t="str">
        <f t="shared" si="369"/>
        <v>Y</v>
      </c>
      <c r="AG882" s="109" t="str">
        <f t="shared" si="370"/>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71"/>
        <v>0</v>
      </c>
      <c r="AN882" s="109">
        <f t="shared" si="372"/>
        <v>0</v>
      </c>
      <c r="AO882" s="109" t="str">
        <f t="shared" si="373"/>
        <v/>
      </c>
      <c r="AQ882" s="109" t="str">
        <f t="shared" si="374"/>
        <v/>
      </c>
      <c r="BA882" s="229">
        <f>MOD(SUM(E878:E883),12)</f>
        <v>0</v>
      </c>
    </row>
    <row r="883" spans="1:53" ht="15.75" thickBot="1" x14ac:dyDescent="0.3">
      <c r="A883" s="88"/>
      <c r="B883" s="66" t="s">
        <v>283</v>
      </c>
      <c r="C883" s="67"/>
      <c r="D883" s="102"/>
      <c r="E883" s="32"/>
      <c r="F883" s="32"/>
      <c r="G883" s="68" t="s">
        <v>277</v>
      </c>
      <c r="H883" s="69">
        <f t="shared" si="375"/>
        <v>0</v>
      </c>
      <c r="I883" s="70">
        <f t="shared" si="376"/>
        <v>0</v>
      </c>
      <c r="J883" s="73" t="str">
        <f t="shared" si="377"/>
        <v>--</v>
      </c>
      <c r="K883" s="32"/>
      <c r="L883" s="233"/>
      <c r="M883" s="277"/>
      <c r="N883" s="277"/>
      <c r="O883" s="277"/>
      <c r="P883" s="277"/>
      <c r="Q883" s="277"/>
      <c r="R883" s="277"/>
      <c r="S883" s="277"/>
      <c r="T883" s="277"/>
      <c r="U883" s="278"/>
      <c r="V883" s="103"/>
      <c r="W883" s="72"/>
      <c r="X883" s="72"/>
      <c r="Y883" s="72"/>
      <c r="Z883" s="45">
        <v>14</v>
      </c>
      <c r="AA883" s="77">
        <f t="shared" si="378"/>
        <v>157</v>
      </c>
      <c r="AB883" s="77">
        <f t="shared" si="379"/>
        <v>168</v>
      </c>
      <c r="AC883" s="72">
        <f t="shared" si="366"/>
        <v>1</v>
      </c>
      <c r="AD883" s="72">
        <f t="shared" si="367"/>
        <v>1</v>
      </c>
      <c r="AE883" s="109" t="str">
        <f t="shared" si="368"/>
        <v>0-0</v>
      </c>
      <c r="AF883" s="109" t="str">
        <f t="shared" si="369"/>
        <v>Y</v>
      </c>
      <c r="AG883" s="109" t="str">
        <f t="shared" si="370"/>
        <v>B</v>
      </c>
      <c r="AM883" s="109">
        <f t="shared" si="371"/>
        <v>0</v>
      </c>
      <c r="AN883" s="109">
        <f t="shared" si="372"/>
        <v>0</v>
      </c>
      <c r="AO883" s="109" t="str">
        <f t="shared" si="373"/>
        <v/>
      </c>
      <c r="AQ883" s="109" t="str">
        <f t="shared" si="374"/>
        <v/>
      </c>
      <c r="BA883" s="229">
        <f>MOD(SUM(E878:E884),12)</f>
        <v>0</v>
      </c>
    </row>
    <row r="884" spans="1:53" ht="15.75" thickBot="1" x14ac:dyDescent="0.3">
      <c r="A884" s="88"/>
      <c r="B884" s="66" t="s">
        <v>284</v>
      </c>
      <c r="C884" s="67"/>
      <c r="D884" s="102"/>
      <c r="E884" s="32"/>
      <c r="F884" s="32"/>
      <c r="G884" s="68" t="s">
        <v>277</v>
      </c>
      <c r="H884" s="69">
        <f t="shared" si="375"/>
        <v>0</v>
      </c>
      <c r="I884" s="70">
        <f t="shared" si="376"/>
        <v>0</v>
      </c>
      <c r="J884" s="73" t="str">
        <f t="shared" si="377"/>
        <v>--</v>
      </c>
      <c r="K884" s="32"/>
      <c r="L884" s="233"/>
      <c r="M884" s="277"/>
      <c r="N884" s="277"/>
      <c r="O884" s="277"/>
      <c r="P884" s="277"/>
      <c r="Q884" s="277"/>
      <c r="R884" s="277"/>
      <c r="S884" s="277"/>
      <c r="T884" s="277"/>
      <c r="U884" s="278"/>
      <c r="V884" s="103"/>
      <c r="W884" s="72"/>
      <c r="X884" s="72"/>
      <c r="Y884" s="72"/>
      <c r="Z884" s="45">
        <v>15</v>
      </c>
      <c r="AA884" s="77">
        <f t="shared" si="378"/>
        <v>169</v>
      </c>
      <c r="AB884" s="77">
        <f t="shared" si="379"/>
        <v>180</v>
      </c>
      <c r="AC884" s="72">
        <f t="shared" si="366"/>
        <v>1</v>
      </c>
      <c r="AD884" s="72">
        <f t="shared" si="367"/>
        <v>1</v>
      </c>
      <c r="AE884" s="109" t="str">
        <f t="shared" si="368"/>
        <v>0-0</v>
      </c>
      <c r="AF884" s="109" t="str">
        <f t="shared" si="369"/>
        <v>Y</v>
      </c>
      <c r="AG884" s="109" t="str">
        <f t="shared" si="370"/>
        <v>B</v>
      </c>
      <c r="AM884" s="109">
        <f t="shared" si="371"/>
        <v>0</v>
      </c>
      <c r="AN884" s="109">
        <f t="shared" si="372"/>
        <v>0</v>
      </c>
      <c r="AO884" s="109" t="str">
        <f t="shared" si="373"/>
        <v/>
      </c>
      <c r="AQ884" s="109" t="str">
        <f t="shared" si="374"/>
        <v/>
      </c>
      <c r="BA884" s="229">
        <f>MOD(SUM(E878:E885),12)</f>
        <v>0</v>
      </c>
    </row>
    <row r="885" spans="1:53" ht="15.75" thickBot="1" x14ac:dyDescent="0.3">
      <c r="A885" s="88"/>
      <c r="B885" s="66" t="s">
        <v>285</v>
      </c>
      <c r="C885" s="67"/>
      <c r="D885" s="102"/>
      <c r="E885" s="32"/>
      <c r="F885" s="32"/>
      <c r="G885" s="68" t="s">
        <v>277</v>
      </c>
      <c r="H885" s="69">
        <f t="shared" si="375"/>
        <v>0</v>
      </c>
      <c r="I885" s="70">
        <f t="shared" si="376"/>
        <v>0</v>
      </c>
      <c r="J885" s="73" t="str">
        <f t="shared" si="377"/>
        <v>--</v>
      </c>
      <c r="K885" s="32"/>
      <c r="L885" s="233"/>
      <c r="M885" s="277"/>
      <c r="N885" s="277"/>
      <c r="O885" s="277"/>
      <c r="P885" s="277"/>
      <c r="Q885" s="277"/>
      <c r="R885" s="277"/>
      <c r="S885" s="277"/>
      <c r="T885" s="277"/>
      <c r="U885" s="278"/>
      <c r="V885" s="103"/>
      <c r="W885" s="72"/>
      <c r="X885" s="72"/>
      <c r="Y885" s="72"/>
      <c r="Z885" s="45">
        <f>Z884+1</f>
        <v>16</v>
      </c>
      <c r="AA885" s="77">
        <f t="shared" si="378"/>
        <v>181</v>
      </c>
      <c r="AB885" s="77">
        <f t="shared" si="379"/>
        <v>192</v>
      </c>
      <c r="AC885" s="72">
        <f t="shared" si="366"/>
        <v>1</v>
      </c>
      <c r="AD885" s="72">
        <f t="shared" si="367"/>
        <v>1</v>
      </c>
      <c r="AE885" s="109" t="str">
        <f t="shared" si="368"/>
        <v>0-0</v>
      </c>
      <c r="AF885" s="109" t="str">
        <f t="shared" si="369"/>
        <v>Y</v>
      </c>
      <c r="AG885" s="109" t="str">
        <f t="shared" si="370"/>
        <v>B</v>
      </c>
      <c r="AM885" s="109">
        <f t="shared" si="371"/>
        <v>0</v>
      </c>
      <c r="AN885" s="109">
        <f t="shared" si="372"/>
        <v>0</v>
      </c>
      <c r="AO885" s="109" t="str">
        <f t="shared" si="373"/>
        <v/>
      </c>
      <c r="AQ885" s="109" t="str">
        <f t="shared" si="374"/>
        <v/>
      </c>
      <c r="BA885" s="229">
        <f>MOD(SUM(E878:E886),12)</f>
        <v>0</v>
      </c>
    </row>
    <row r="886" spans="1:53" ht="15.75" thickBot="1" x14ac:dyDescent="0.3">
      <c r="A886" s="88"/>
      <c r="B886" s="66" t="s">
        <v>286</v>
      </c>
      <c r="C886" s="67"/>
      <c r="D886" s="102"/>
      <c r="E886" s="32"/>
      <c r="F886" s="32"/>
      <c r="G886" s="68" t="s">
        <v>277</v>
      </c>
      <c r="H886" s="69">
        <f t="shared" si="375"/>
        <v>0</v>
      </c>
      <c r="I886" s="70">
        <f t="shared" si="376"/>
        <v>0</v>
      </c>
      <c r="J886" s="73" t="str">
        <f t="shared" si="377"/>
        <v>--</v>
      </c>
      <c r="K886" s="32"/>
      <c r="L886" s="233"/>
      <c r="M886" s="277"/>
      <c r="N886" s="277"/>
      <c r="O886" s="277"/>
      <c r="P886" s="277"/>
      <c r="Q886" s="277"/>
      <c r="R886" s="277"/>
      <c r="S886" s="277"/>
      <c r="T886" s="277"/>
      <c r="U886" s="278"/>
      <c r="V886" s="103"/>
      <c r="W886" s="72"/>
      <c r="X886" s="72"/>
      <c r="Y886" s="72"/>
      <c r="Z886" s="45">
        <f>Z885+1</f>
        <v>17</v>
      </c>
      <c r="AA886" s="77">
        <f t="shared" si="378"/>
        <v>193</v>
      </c>
      <c r="AB886" s="77">
        <f t="shared" si="379"/>
        <v>204</v>
      </c>
      <c r="AC886" s="72">
        <f t="shared" si="366"/>
        <v>1</v>
      </c>
      <c r="AD886" s="72">
        <f t="shared" si="367"/>
        <v>1</v>
      </c>
      <c r="AE886" s="109" t="str">
        <f t="shared" si="368"/>
        <v>0-0</v>
      </c>
      <c r="AF886" s="109" t="str">
        <f t="shared" si="369"/>
        <v>Y</v>
      </c>
      <c r="AG886" s="109" t="str">
        <f t="shared" si="370"/>
        <v>B</v>
      </c>
      <c r="AM886" s="109">
        <f t="shared" si="371"/>
        <v>0</v>
      </c>
      <c r="AN886" s="109">
        <f t="shared" si="372"/>
        <v>0</v>
      </c>
      <c r="AO886" s="109" t="str">
        <f t="shared" si="373"/>
        <v/>
      </c>
      <c r="AQ886" s="109" t="str">
        <f t="shared" si="374"/>
        <v/>
      </c>
      <c r="BA886" s="229">
        <f>MOD(SUM(E878:E887),12)</f>
        <v>0</v>
      </c>
    </row>
    <row r="887" spans="1:53" ht="15.75" thickBot="1" x14ac:dyDescent="0.3">
      <c r="A887" s="88"/>
      <c r="B887" s="66" t="s">
        <v>287</v>
      </c>
      <c r="C887" s="67"/>
      <c r="D887" s="102"/>
      <c r="E887" s="32"/>
      <c r="F887" s="32"/>
      <c r="G887" s="68" t="s">
        <v>277</v>
      </c>
      <c r="H887" s="69">
        <f t="shared" si="375"/>
        <v>0</v>
      </c>
      <c r="I887" s="70">
        <f t="shared" si="376"/>
        <v>0</v>
      </c>
      <c r="J887" s="73" t="str">
        <f t="shared" si="377"/>
        <v>--</v>
      </c>
      <c r="K887" s="32"/>
      <c r="L887" s="233"/>
      <c r="M887" s="277"/>
      <c r="N887" s="277"/>
      <c r="O887" s="277"/>
      <c r="P887" s="277"/>
      <c r="Q887" s="277"/>
      <c r="R887" s="277"/>
      <c r="S887" s="277"/>
      <c r="T887" s="277"/>
      <c r="U887" s="278"/>
      <c r="V887" s="103"/>
      <c r="W887" s="72"/>
      <c r="X887" s="72"/>
      <c r="Y887" s="72"/>
      <c r="Z887" s="45">
        <f>Z886+1</f>
        <v>18</v>
      </c>
      <c r="AA887" s="77">
        <f t="shared" si="378"/>
        <v>205</v>
      </c>
      <c r="AB887" s="77">
        <f t="shared" si="379"/>
        <v>216</v>
      </c>
      <c r="AC887" s="72">
        <f t="shared" si="366"/>
        <v>1</v>
      </c>
      <c r="AD887" s="72">
        <f t="shared" si="367"/>
        <v>1</v>
      </c>
      <c r="AE887" s="109" t="str">
        <f t="shared" si="368"/>
        <v>0-0</v>
      </c>
      <c r="AF887" s="109" t="str">
        <f t="shared" si="369"/>
        <v>Y</v>
      </c>
      <c r="AG887" s="109" t="str">
        <f t="shared" si="370"/>
        <v>B</v>
      </c>
      <c r="AM887" s="109">
        <f t="shared" si="371"/>
        <v>0</v>
      </c>
      <c r="AN887" s="109">
        <f t="shared" si="372"/>
        <v>0</v>
      </c>
      <c r="AO887" s="109" t="str">
        <f t="shared" si="373"/>
        <v/>
      </c>
      <c r="AQ887" s="109" t="str">
        <f t="shared" si="374"/>
        <v/>
      </c>
      <c r="BA887" s="229">
        <f>MOD(SUM(E878:E888),12)</f>
        <v>0</v>
      </c>
    </row>
    <row r="888" spans="1:53" ht="15.75" thickBot="1" x14ac:dyDescent="0.3">
      <c r="A888" s="88"/>
      <c r="B888" s="66" t="s">
        <v>288</v>
      </c>
      <c r="C888" s="67"/>
      <c r="D888" s="102"/>
      <c r="E888" s="32"/>
      <c r="F888" s="32"/>
      <c r="G888" s="68" t="s">
        <v>277</v>
      </c>
      <c r="H888" s="69">
        <f t="shared" si="375"/>
        <v>0</v>
      </c>
      <c r="I888" s="70">
        <f t="shared" si="376"/>
        <v>0</v>
      </c>
      <c r="J888" s="73" t="str">
        <f t="shared" si="377"/>
        <v>--</v>
      </c>
      <c r="K888" s="32"/>
      <c r="L888" s="233"/>
      <c r="M888" s="277"/>
      <c r="N888" s="277"/>
      <c r="O888" s="277"/>
      <c r="P888" s="277"/>
      <c r="Q888" s="277"/>
      <c r="R888" s="277"/>
      <c r="S888" s="277"/>
      <c r="T888" s="277"/>
      <c r="U888" s="278"/>
      <c r="V888" s="103"/>
      <c r="W888" s="84"/>
      <c r="X888" s="84"/>
      <c r="Y888" s="72"/>
      <c r="Z888" s="72"/>
      <c r="AA888" s="72"/>
      <c r="AB888" s="72"/>
      <c r="AC888" s="72">
        <f t="shared" si="366"/>
        <v>1</v>
      </c>
      <c r="AD888" s="72">
        <f t="shared" si="367"/>
        <v>1</v>
      </c>
      <c r="AE888" s="109" t="str">
        <f t="shared" si="368"/>
        <v>0-0</v>
      </c>
      <c r="AF888" s="109" t="str">
        <f t="shared" si="369"/>
        <v>Y</v>
      </c>
      <c r="AG888" s="109" t="str">
        <f t="shared" si="370"/>
        <v>B</v>
      </c>
      <c r="AM888" s="109">
        <f t="shared" si="371"/>
        <v>0</v>
      </c>
      <c r="AN888" s="109">
        <f t="shared" si="372"/>
        <v>0</v>
      </c>
      <c r="AO888" s="109" t="str">
        <f t="shared" si="373"/>
        <v/>
      </c>
      <c r="AQ888" s="109" t="str">
        <f t="shared" si="374"/>
        <v/>
      </c>
      <c r="BA888" s="229">
        <f>MOD(SUM(E878:E889),12)</f>
        <v>0</v>
      </c>
    </row>
    <row r="889" spans="1:53" ht="15.75" thickBot="1" x14ac:dyDescent="0.3">
      <c r="A889" s="88"/>
      <c r="B889" s="66" t="s">
        <v>289</v>
      </c>
      <c r="C889" s="67"/>
      <c r="D889" s="102"/>
      <c r="E889" s="32"/>
      <c r="F889" s="32"/>
      <c r="G889" s="68" t="s">
        <v>277</v>
      </c>
      <c r="H889" s="69">
        <f t="shared" si="375"/>
        <v>0</v>
      </c>
      <c r="I889" s="70">
        <f t="shared" si="376"/>
        <v>0</v>
      </c>
      <c r="J889" s="73" t="str">
        <f t="shared" si="377"/>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66"/>
        <v>1</v>
      </c>
      <c r="AD889" s="72">
        <f t="shared" si="367"/>
        <v>1</v>
      </c>
      <c r="AE889" s="109" t="str">
        <f t="shared" si="368"/>
        <v>0-0</v>
      </c>
      <c r="AF889" s="109" t="str">
        <f t="shared" si="369"/>
        <v>Y</v>
      </c>
      <c r="AG889" s="109" t="str">
        <f t="shared" si="370"/>
        <v>B</v>
      </c>
      <c r="AM889" s="109">
        <f t="shared" si="371"/>
        <v>0</v>
      </c>
      <c r="AN889" s="109">
        <f t="shared" si="372"/>
        <v>0</v>
      </c>
      <c r="AO889" s="109" t="str">
        <f t="shared" si="373"/>
        <v/>
      </c>
      <c r="AQ889" s="109" t="str">
        <f t="shared" si="374"/>
        <v/>
      </c>
      <c r="BA889" s="229">
        <f>MOD(SUM(E878:E890),12)</f>
        <v>0</v>
      </c>
    </row>
    <row r="890" spans="1:53" ht="15.75" thickBot="1" x14ac:dyDescent="0.3">
      <c r="A890" s="88"/>
      <c r="B890" s="66" t="s">
        <v>290</v>
      </c>
      <c r="C890" s="67"/>
      <c r="D890" s="102"/>
      <c r="E890" s="32"/>
      <c r="F890" s="32"/>
      <c r="G890" s="68" t="s">
        <v>277</v>
      </c>
      <c r="H890" s="69">
        <f t="shared" si="375"/>
        <v>0</v>
      </c>
      <c r="I890" s="70">
        <f t="shared" si="376"/>
        <v>0</v>
      </c>
      <c r="J890" s="73" t="str">
        <f t="shared" si="377"/>
        <v>--</v>
      </c>
      <c r="K890" s="32"/>
      <c r="L890" s="233"/>
      <c r="M890" s="277"/>
      <c r="N890" s="277"/>
      <c r="O890" s="277"/>
      <c r="P890" s="277"/>
      <c r="Q890" s="277"/>
      <c r="R890" s="277"/>
      <c r="S890" s="277"/>
      <c r="T890" s="277"/>
      <c r="U890" s="278"/>
      <c r="V890" s="103"/>
      <c r="W890" s="84">
        <f>Y890+1</f>
        <v>25</v>
      </c>
      <c r="X890" s="84"/>
      <c r="Y890" s="78">
        <f>SUM(E878:E890)</f>
        <v>24</v>
      </c>
      <c r="Z890" s="72" t="str">
        <f t="shared" ref="Z890:Z902" si="380">IF(OR(AND(E$8=216,C889="DBL REV",C890="DBL REV",Y889&lt;=144,Y890&gt;144),AND(E$8=216,C889="TPL REV",C890="TPL REV",Y889&lt;=144,Y890&gt;144),AND(E$8=216,C889="QD REV",C890="QD REV",Y889&lt;=144,Y890&gt;144)),"ERROR","")</f>
        <v/>
      </c>
      <c r="AA890" s="72"/>
      <c r="AB890" s="72"/>
      <c r="AC890" s="72">
        <f t="shared" si="366"/>
        <v>1</v>
      </c>
      <c r="AD890" s="72">
        <f t="shared" si="367"/>
        <v>1</v>
      </c>
      <c r="AE890" s="109" t="str">
        <f t="shared" si="368"/>
        <v>0-0</v>
      </c>
      <c r="AF890" s="109" t="str">
        <f t="shared" si="369"/>
        <v>Y</v>
      </c>
      <c r="AG890" s="109" t="str">
        <f t="shared" si="370"/>
        <v>B</v>
      </c>
      <c r="AM890" s="109">
        <f t="shared" si="371"/>
        <v>0</v>
      </c>
      <c r="AN890" s="109">
        <f t="shared" si="372"/>
        <v>0</v>
      </c>
      <c r="AO890" s="109" t="str">
        <f t="shared" si="373"/>
        <v/>
      </c>
      <c r="AQ890" s="109" t="str">
        <f t="shared" si="374"/>
        <v/>
      </c>
      <c r="BA890" s="229">
        <f>MOD(SUM(E878:E891),12)</f>
        <v>0</v>
      </c>
    </row>
    <row r="891" spans="1:53" ht="15.75" thickBot="1" x14ac:dyDescent="0.3">
      <c r="A891" s="88"/>
      <c r="B891" s="66" t="s">
        <v>291</v>
      </c>
      <c r="C891" s="67"/>
      <c r="D891" s="102"/>
      <c r="E891" s="32"/>
      <c r="F891" s="32"/>
      <c r="G891" s="68" t="s">
        <v>277</v>
      </c>
      <c r="H891" s="69">
        <f t="shared" si="375"/>
        <v>0</v>
      </c>
      <c r="I891" s="70">
        <f t="shared" si="376"/>
        <v>0</v>
      </c>
      <c r="J891" s="73" t="str">
        <f t="shared" si="377"/>
        <v>--</v>
      </c>
      <c r="K891" s="32"/>
      <c r="L891" s="233"/>
      <c r="M891" s="277"/>
      <c r="N891" s="277"/>
      <c r="O891" s="277"/>
      <c r="P891" s="277"/>
      <c r="Q891" s="277"/>
      <c r="R891" s="277"/>
      <c r="S891" s="277"/>
      <c r="T891" s="277"/>
      <c r="U891" s="278"/>
      <c r="V891" s="103"/>
      <c r="W891" s="84">
        <f>Y891+1</f>
        <v>25</v>
      </c>
      <c r="X891" s="84"/>
      <c r="Y891" s="78">
        <f>SUM(E878:E891)</f>
        <v>24</v>
      </c>
      <c r="Z891" s="72" t="str">
        <f t="shared" si="380"/>
        <v/>
      </c>
      <c r="AA891" s="72"/>
      <c r="AB891" s="72"/>
      <c r="AC891" s="72">
        <f t="shared" si="366"/>
        <v>1</v>
      </c>
      <c r="AD891" s="72">
        <f t="shared" si="367"/>
        <v>1</v>
      </c>
      <c r="AE891" s="109" t="str">
        <f t="shared" si="368"/>
        <v>0-0</v>
      </c>
      <c r="AF891" s="109" t="str">
        <f t="shared" si="369"/>
        <v>Y</v>
      </c>
      <c r="AG891" s="109" t="str">
        <f t="shared" si="370"/>
        <v>B</v>
      </c>
      <c r="AM891" s="109">
        <f t="shared" si="371"/>
        <v>0</v>
      </c>
      <c r="AN891" s="109">
        <f t="shared" si="372"/>
        <v>0</v>
      </c>
      <c r="AO891" s="109" t="str">
        <f t="shared" si="373"/>
        <v/>
      </c>
      <c r="AQ891" s="109" t="str">
        <f t="shared" si="374"/>
        <v/>
      </c>
      <c r="BA891" s="229">
        <f>MOD(SUM(E878:E892),12)</f>
        <v>0</v>
      </c>
    </row>
    <row r="892" spans="1:53" ht="15.75" thickBot="1" x14ac:dyDescent="0.3">
      <c r="A892" s="88"/>
      <c r="B892" s="66" t="s">
        <v>292</v>
      </c>
      <c r="C892" s="67"/>
      <c r="D892" s="102"/>
      <c r="E892" s="32"/>
      <c r="F892" s="32"/>
      <c r="G892" s="68" t="s">
        <v>277</v>
      </c>
      <c r="H892" s="69">
        <f t="shared" si="375"/>
        <v>0</v>
      </c>
      <c r="I892" s="70">
        <f t="shared" si="376"/>
        <v>0</v>
      </c>
      <c r="J892" s="73" t="str">
        <f t="shared" si="377"/>
        <v>--</v>
      </c>
      <c r="K892" s="32"/>
      <c r="L892" s="233"/>
      <c r="M892" s="277"/>
      <c r="N892" s="277"/>
      <c r="O892" s="277"/>
      <c r="P892" s="277"/>
      <c r="Q892" s="277"/>
      <c r="R892" s="277"/>
      <c r="S892" s="277"/>
      <c r="T892" s="277"/>
      <c r="U892" s="278"/>
      <c r="V892" s="103"/>
      <c r="W892" s="84">
        <f>Y892+1</f>
        <v>25</v>
      </c>
      <c r="X892" s="84"/>
      <c r="Y892" s="78">
        <f>SUM(E878:E892)</f>
        <v>24</v>
      </c>
      <c r="Z892" s="72" t="str">
        <f t="shared" si="380"/>
        <v/>
      </c>
      <c r="AA892" s="72" t="str">
        <f t="shared" ref="AA892:AA904" si="381">IF(AND(C890&lt;&gt;"Field SPL",W889&lt;=144,Y890&gt;144),"ERROR","")</f>
        <v/>
      </c>
      <c r="AB892" s="72"/>
      <c r="AC892" s="72">
        <f t="shared" si="366"/>
        <v>1</v>
      </c>
      <c r="AD892" s="72">
        <f t="shared" si="367"/>
        <v>1</v>
      </c>
      <c r="AE892" s="109" t="str">
        <f t="shared" si="368"/>
        <v>0-0</v>
      </c>
      <c r="AF892" s="109" t="str">
        <f t="shared" si="369"/>
        <v>Y</v>
      </c>
      <c r="AG892" s="109" t="str">
        <f t="shared" si="370"/>
        <v>B</v>
      </c>
      <c r="AM892" s="109">
        <f t="shared" si="371"/>
        <v>0</v>
      </c>
      <c r="AN892" s="109">
        <f t="shared" si="372"/>
        <v>0</v>
      </c>
      <c r="AO892" s="109" t="str">
        <f t="shared" si="373"/>
        <v/>
      </c>
      <c r="AQ892" s="109" t="str">
        <f t="shared" si="374"/>
        <v/>
      </c>
      <c r="BA892" s="229">
        <f>MOD(SUM(E878:E893),12)</f>
        <v>0</v>
      </c>
    </row>
    <row r="893" spans="1:53" ht="15.75" thickBot="1" x14ac:dyDescent="0.3">
      <c r="A893" s="88"/>
      <c r="B893" s="66" t="s">
        <v>293</v>
      </c>
      <c r="C893" s="67"/>
      <c r="D893" s="102"/>
      <c r="E893" s="32"/>
      <c r="F893" s="32"/>
      <c r="G893" s="68" t="s">
        <v>277</v>
      </c>
      <c r="H893" s="69">
        <f t="shared" si="375"/>
        <v>0</v>
      </c>
      <c r="I893" s="70">
        <f t="shared" si="376"/>
        <v>0</v>
      </c>
      <c r="J893" s="73" t="str">
        <f t="shared" si="377"/>
        <v>--</v>
      </c>
      <c r="K893" s="32"/>
      <c r="L893" s="233"/>
      <c r="M893" s="277"/>
      <c r="N893" s="277"/>
      <c r="O893" s="277"/>
      <c r="P893" s="277"/>
      <c r="Q893" s="277"/>
      <c r="R893" s="277"/>
      <c r="S893" s="277"/>
      <c r="T893" s="277"/>
      <c r="U893" s="278"/>
      <c r="V893" s="103"/>
      <c r="W893" s="84">
        <f t="shared" ref="W893:W901" si="382">Y893+1</f>
        <v>25</v>
      </c>
      <c r="X893" s="84"/>
      <c r="Y893" s="78">
        <f>SUM(E878:E893)</f>
        <v>24</v>
      </c>
      <c r="Z893" s="72" t="str">
        <f t="shared" si="380"/>
        <v/>
      </c>
      <c r="AA893" s="72" t="str">
        <f t="shared" si="381"/>
        <v/>
      </c>
      <c r="AB893" s="72"/>
      <c r="AC893" s="72">
        <f t="shared" si="366"/>
        <v>1</v>
      </c>
      <c r="AD893" s="72">
        <f t="shared" si="367"/>
        <v>1</v>
      </c>
      <c r="AE893" s="109" t="str">
        <f t="shared" si="368"/>
        <v>0-0</v>
      </c>
      <c r="AF893" s="109" t="str">
        <f t="shared" si="369"/>
        <v>Y</v>
      </c>
      <c r="AG893" s="109" t="str">
        <f t="shared" si="370"/>
        <v>B</v>
      </c>
      <c r="AM893" s="109">
        <f t="shared" si="371"/>
        <v>0</v>
      </c>
      <c r="AN893" s="109">
        <f t="shared" si="372"/>
        <v>0</v>
      </c>
      <c r="AO893" s="109" t="str">
        <f t="shared" si="373"/>
        <v/>
      </c>
      <c r="AQ893" s="109" t="str">
        <f t="shared" si="374"/>
        <v/>
      </c>
      <c r="BA893" s="229">
        <f>MOD(SUM(E878:E894),12)</f>
        <v>0</v>
      </c>
    </row>
    <row r="894" spans="1:53" ht="15.75" thickBot="1" x14ac:dyDescent="0.3">
      <c r="A894" s="88"/>
      <c r="B894" s="66" t="s">
        <v>294</v>
      </c>
      <c r="C894" s="67"/>
      <c r="D894" s="102"/>
      <c r="E894" s="32"/>
      <c r="F894" s="32"/>
      <c r="G894" s="68" t="s">
        <v>277</v>
      </c>
      <c r="H894" s="69">
        <f t="shared" si="375"/>
        <v>0</v>
      </c>
      <c r="I894" s="70">
        <f t="shared" si="376"/>
        <v>0</v>
      </c>
      <c r="J894" s="73" t="str">
        <f t="shared" si="377"/>
        <v>--</v>
      </c>
      <c r="K894" s="32"/>
      <c r="L894" s="233"/>
      <c r="M894" s="277"/>
      <c r="N894" s="277"/>
      <c r="O894" s="277"/>
      <c r="P894" s="277"/>
      <c r="Q894" s="277"/>
      <c r="R894" s="277"/>
      <c r="S894" s="277"/>
      <c r="T894" s="277"/>
      <c r="U894" s="278"/>
      <c r="V894" s="103"/>
      <c r="W894" s="84">
        <f t="shared" si="382"/>
        <v>25</v>
      </c>
      <c r="X894" s="84"/>
      <c r="Y894" s="78">
        <f>SUM(E878:E894)</f>
        <v>24</v>
      </c>
      <c r="Z894" s="72" t="str">
        <f t="shared" si="380"/>
        <v/>
      </c>
      <c r="AA894" s="72" t="str">
        <f t="shared" si="381"/>
        <v/>
      </c>
      <c r="AB894" s="72"/>
      <c r="AC894" s="72">
        <f t="shared" si="366"/>
        <v>1</v>
      </c>
      <c r="AD894" s="72">
        <f t="shared" si="367"/>
        <v>1</v>
      </c>
      <c r="AE894" s="109" t="str">
        <f t="shared" si="368"/>
        <v>0-0</v>
      </c>
      <c r="AF894" s="109" t="str">
        <f t="shared" si="369"/>
        <v>Y</v>
      </c>
      <c r="AG894" s="109" t="str">
        <f t="shared" si="370"/>
        <v>B</v>
      </c>
      <c r="AM894" s="109">
        <f t="shared" si="371"/>
        <v>0</v>
      </c>
      <c r="AN894" s="109">
        <f t="shared" si="372"/>
        <v>0</v>
      </c>
      <c r="AO894" s="109" t="str">
        <f t="shared" si="373"/>
        <v/>
      </c>
      <c r="AQ894" s="109" t="str">
        <f t="shared" si="374"/>
        <v/>
      </c>
      <c r="BA894" s="229">
        <f>MOD(SUM(E878:E895),12)</f>
        <v>0</v>
      </c>
    </row>
    <row r="895" spans="1:53" ht="15.75" thickBot="1" x14ac:dyDescent="0.3">
      <c r="A895" s="88"/>
      <c r="B895" s="66" t="s">
        <v>295</v>
      </c>
      <c r="C895" s="67"/>
      <c r="D895" s="102"/>
      <c r="E895" s="32"/>
      <c r="F895" s="32"/>
      <c r="G895" s="68" t="s">
        <v>277</v>
      </c>
      <c r="H895" s="69">
        <f t="shared" si="375"/>
        <v>0</v>
      </c>
      <c r="I895" s="70">
        <f t="shared" si="376"/>
        <v>0</v>
      </c>
      <c r="J895" s="73" t="str">
        <f t="shared" si="377"/>
        <v>--</v>
      </c>
      <c r="K895" s="32"/>
      <c r="L895" s="233"/>
      <c r="M895" s="277"/>
      <c r="N895" s="277"/>
      <c r="O895" s="277"/>
      <c r="P895" s="277"/>
      <c r="Q895" s="277"/>
      <c r="R895" s="277"/>
      <c r="S895" s="277"/>
      <c r="T895" s="277"/>
      <c r="U895" s="278"/>
      <c r="V895" s="103"/>
      <c r="W895" s="84">
        <f t="shared" si="382"/>
        <v>25</v>
      </c>
      <c r="X895" s="84"/>
      <c r="Y895" s="78">
        <f>SUM(E878:E895)</f>
        <v>24</v>
      </c>
      <c r="Z895" s="72" t="str">
        <f t="shared" si="380"/>
        <v/>
      </c>
      <c r="AA895" s="72" t="str">
        <f t="shared" si="381"/>
        <v/>
      </c>
      <c r="AB895" s="72"/>
      <c r="AC895" s="72">
        <f t="shared" si="366"/>
        <v>1</v>
      </c>
      <c r="AD895" s="72">
        <f t="shared" si="367"/>
        <v>1</v>
      </c>
      <c r="AE895" s="109" t="str">
        <f t="shared" si="368"/>
        <v>0-0</v>
      </c>
      <c r="AF895" s="109" t="str">
        <f t="shared" si="369"/>
        <v>Y</v>
      </c>
      <c r="AG895" s="109" t="str">
        <f t="shared" si="370"/>
        <v>B</v>
      </c>
      <c r="AM895" s="109">
        <f t="shared" si="371"/>
        <v>0</v>
      </c>
      <c r="AN895" s="109">
        <f t="shared" si="372"/>
        <v>0</v>
      </c>
      <c r="AO895" s="109" t="str">
        <f t="shared" si="373"/>
        <v/>
      </c>
      <c r="AQ895" s="109" t="str">
        <f t="shared" si="374"/>
        <v/>
      </c>
      <c r="BA895" s="229">
        <f>MOD(SUM(E878:E896),12)</f>
        <v>0</v>
      </c>
    </row>
    <row r="896" spans="1:53" ht="15.75" thickBot="1" x14ac:dyDescent="0.3">
      <c r="A896" s="88"/>
      <c r="B896" s="66" t="s">
        <v>296</v>
      </c>
      <c r="C896" s="67"/>
      <c r="D896" s="102"/>
      <c r="E896" s="32"/>
      <c r="F896" s="32"/>
      <c r="G896" s="68" t="s">
        <v>277</v>
      </c>
      <c r="H896" s="69">
        <f t="shared" si="375"/>
        <v>0</v>
      </c>
      <c r="I896" s="70">
        <f t="shared" si="376"/>
        <v>0</v>
      </c>
      <c r="J896" s="73" t="str">
        <f t="shared" si="377"/>
        <v>--</v>
      </c>
      <c r="K896" s="32"/>
      <c r="L896" s="233"/>
      <c r="M896" s="277"/>
      <c r="N896" s="277"/>
      <c r="O896" s="277"/>
      <c r="P896" s="277"/>
      <c r="Q896" s="277"/>
      <c r="R896" s="277"/>
      <c r="S896" s="277"/>
      <c r="T896" s="277"/>
      <c r="U896" s="278"/>
      <c r="V896" s="103"/>
      <c r="W896" s="84">
        <f t="shared" si="382"/>
        <v>25</v>
      </c>
      <c r="X896" s="84"/>
      <c r="Y896" s="78">
        <f>SUM(E878:E896)</f>
        <v>24</v>
      </c>
      <c r="Z896" s="72" t="str">
        <f t="shared" si="380"/>
        <v/>
      </c>
      <c r="AA896" s="72" t="str">
        <f t="shared" si="381"/>
        <v/>
      </c>
      <c r="AB896" s="72"/>
      <c r="AC896" s="72">
        <f t="shared" si="366"/>
        <v>1</v>
      </c>
      <c r="AD896" s="72">
        <f t="shared" si="367"/>
        <v>1</v>
      </c>
      <c r="AE896" s="109" t="str">
        <f t="shared" si="368"/>
        <v>0-0</v>
      </c>
      <c r="AF896" s="109" t="str">
        <f t="shared" si="369"/>
        <v>Y</v>
      </c>
      <c r="AG896" s="109" t="str">
        <f t="shared" si="370"/>
        <v>B</v>
      </c>
      <c r="AM896" s="109">
        <f t="shared" si="371"/>
        <v>0</v>
      </c>
      <c r="AN896" s="109">
        <f t="shared" si="372"/>
        <v>0</v>
      </c>
      <c r="AO896" s="109" t="str">
        <f t="shared" si="373"/>
        <v/>
      </c>
      <c r="AQ896" s="109" t="str">
        <f t="shared" si="374"/>
        <v/>
      </c>
      <c r="BA896" s="229">
        <f>MOD(SUM(E878:E897),12)</f>
        <v>0</v>
      </c>
    </row>
    <row r="897" spans="1:53" ht="15.75" thickBot="1" x14ac:dyDescent="0.3">
      <c r="A897" s="88"/>
      <c r="B897" s="66" t="s">
        <v>297</v>
      </c>
      <c r="C897" s="67"/>
      <c r="D897" s="102"/>
      <c r="E897" s="32"/>
      <c r="F897" s="32"/>
      <c r="G897" s="68" t="s">
        <v>277</v>
      </c>
      <c r="H897" s="69">
        <f t="shared" si="375"/>
        <v>0</v>
      </c>
      <c r="I897" s="70">
        <f t="shared" si="376"/>
        <v>0</v>
      </c>
      <c r="J897" s="73" t="str">
        <f t="shared" si="377"/>
        <v>--</v>
      </c>
      <c r="K897" s="32"/>
      <c r="L897" s="233"/>
      <c r="M897" s="277"/>
      <c r="N897" s="277"/>
      <c r="O897" s="277"/>
      <c r="P897" s="277"/>
      <c r="Q897" s="277"/>
      <c r="R897" s="277"/>
      <c r="S897" s="277"/>
      <c r="T897" s="277"/>
      <c r="U897" s="278"/>
      <c r="V897" s="103"/>
      <c r="W897" s="84">
        <f t="shared" si="382"/>
        <v>25</v>
      </c>
      <c r="X897" s="84"/>
      <c r="Y897" s="78">
        <f>SUM(E878:E897)</f>
        <v>24</v>
      </c>
      <c r="Z897" s="72" t="str">
        <f t="shared" si="380"/>
        <v/>
      </c>
      <c r="AA897" s="72" t="str">
        <f t="shared" si="381"/>
        <v/>
      </c>
      <c r="AB897" s="72"/>
      <c r="AC897" s="72">
        <f t="shared" si="366"/>
        <v>1</v>
      </c>
      <c r="AD897" s="72">
        <f t="shared" si="367"/>
        <v>1</v>
      </c>
      <c r="AE897" s="109" t="str">
        <f t="shared" si="368"/>
        <v>0-0</v>
      </c>
      <c r="AF897" s="109" t="str">
        <f t="shared" si="369"/>
        <v>Y</v>
      </c>
      <c r="AG897" s="109" t="str">
        <f t="shared" si="370"/>
        <v>B</v>
      </c>
      <c r="AM897" s="109">
        <f t="shared" si="371"/>
        <v>0</v>
      </c>
      <c r="AN897" s="109">
        <f t="shared" si="372"/>
        <v>0</v>
      </c>
      <c r="AO897" s="109" t="str">
        <f t="shared" si="373"/>
        <v/>
      </c>
      <c r="AQ897" s="109" t="str">
        <f t="shared" si="374"/>
        <v/>
      </c>
      <c r="BA897" s="229">
        <f>MOD(SUM(E878:E898),12)</f>
        <v>0</v>
      </c>
    </row>
    <row r="898" spans="1:53" ht="15.75" thickBot="1" x14ac:dyDescent="0.3">
      <c r="A898" s="88"/>
      <c r="B898" s="66" t="s">
        <v>298</v>
      </c>
      <c r="C898" s="67"/>
      <c r="D898" s="102"/>
      <c r="E898" s="32"/>
      <c r="F898" s="32"/>
      <c r="G898" s="68" t="s">
        <v>277</v>
      </c>
      <c r="H898" s="69">
        <f t="shared" si="375"/>
        <v>0</v>
      </c>
      <c r="I898" s="70">
        <f t="shared" si="376"/>
        <v>0</v>
      </c>
      <c r="J898" s="73" t="str">
        <f t="shared" si="377"/>
        <v>--</v>
      </c>
      <c r="K898" s="32"/>
      <c r="L898" s="233"/>
      <c r="M898" s="277"/>
      <c r="N898" s="277"/>
      <c r="O898" s="277"/>
      <c r="P898" s="277"/>
      <c r="Q898" s="277"/>
      <c r="R898" s="277"/>
      <c r="S898" s="277"/>
      <c r="T898" s="277"/>
      <c r="U898" s="278"/>
      <c r="V898" s="103"/>
      <c r="W898" s="84">
        <f t="shared" si="382"/>
        <v>25</v>
      </c>
      <c r="X898" s="84"/>
      <c r="Y898" s="78">
        <f>SUM(E878:E898)</f>
        <v>24</v>
      </c>
      <c r="Z898" s="72" t="str">
        <f t="shared" si="380"/>
        <v/>
      </c>
      <c r="AA898" s="72" t="str">
        <f t="shared" si="381"/>
        <v/>
      </c>
      <c r="AB898" s="72"/>
      <c r="AC898" s="72">
        <f t="shared" si="366"/>
        <v>1</v>
      </c>
      <c r="AD898" s="72">
        <f t="shared" si="367"/>
        <v>1</v>
      </c>
      <c r="AE898" s="109" t="str">
        <f t="shared" si="368"/>
        <v>0-0</v>
      </c>
      <c r="AF898" s="109" t="str">
        <f t="shared" si="369"/>
        <v>Y</v>
      </c>
      <c r="AG898" s="109" t="str">
        <f t="shared" si="370"/>
        <v>B</v>
      </c>
      <c r="AM898" s="109">
        <f t="shared" si="371"/>
        <v>0</v>
      </c>
      <c r="AN898" s="109">
        <f t="shared" si="372"/>
        <v>0</v>
      </c>
      <c r="AO898" s="109" t="str">
        <f t="shared" si="373"/>
        <v/>
      </c>
      <c r="AQ898" s="109" t="str">
        <f t="shared" si="374"/>
        <v/>
      </c>
      <c r="BA898" s="229">
        <f>MOD(SUM(E878:E899),12)</f>
        <v>0</v>
      </c>
    </row>
    <row r="899" spans="1:53" ht="15.75" thickBot="1" x14ac:dyDescent="0.3">
      <c r="A899" s="88"/>
      <c r="B899" s="66" t="s">
        <v>299</v>
      </c>
      <c r="C899" s="67"/>
      <c r="D899" s="102"/>
      <c r="E899" s="32"/>
      <c r="F899" s="32"/>
      <c r="G899" s="68" t="s">
        <v>277</v>
      </c>
      <c r="H899" s="69">
        <f t="shared" si="375"/>
        <v>0</v>
      </c>
      <c r="I899" s="70">
        <f t="shared" si="376"/>
        <v>0</v>
      </c>
      <c r="J899" s="73" t="str">
        <f t="shared" si="377"/>
        <v>--</v>
      </c>
      <c r="K899" s="32"/>
      <c r="L899" s="233"/>
      <c r="M899" s="277"/>
      <c r="N899" s="277"/>
      <c r="O899" s="277"/>
      <c r="P899" s="277"/>
      <c r="Q899" s="277"/>
      <c r="R899" s="277"/>
      <c r="S899" s="277"/>
      <c r="T899" s="277"/>
      <c r="U899" s="278"/>
      <c r="V899" s="103"/>
      <c r="W899" s="84">
        <f t="shared" si="382"/>
        <v>25</v>
      </c>
      <c r="X899" s="84"/>
      <c r="Y899" s="78">
        <f>SUM(E878:E899)</f>
        <v>24</v>
      </c>
      <c r="Z899" s="72" t="str">
        <f t="shared" si="380"/>
        <v/>
      </c>
      <c r="AA899" s="72" t="str">
        <f t="shared" si="381"/>
        <v/>
      </c>
      <c r="AB899" s="72"/>
      <c r="AC899" s="72">
        <f t="shared" si="366"/>
        <v>1</v>
      </c>
      <c r="AD899" s="72">
        <f t="shared" si="367"/>
        <v>1</v>
      </c>
      <c r="AE899" s="109" t="str">
        <f t="shared" si="368"/>
        <v>0-0</v>
      </c>
      <c r="AF899" s="109" t="str">
        <f t="shared" si="369"/>
        <v>Y</v>
      </c>
      <c r="AG899" s="109" t="str">
        <f t="shared" si="370"/>
        <v>B</v>
      </c>
      <c r="AM899" s="109">
        <f t="shared" si="371"/>
        <v>0</v>
      </c>
      <c r="AN899" s="109">
        <f t="shared" si="372"/>
        <v>0</v>
      </c>
      <c r="AO899" s="109" t="str">
        <f t="shared" si="373"/>
        <v/>
      </c>
      <c r="AQ899" s="109" t="str">
        <f t="shared" si="374"/>
        <v/>
      </c>
      <c r="BA899" s="229">
        <f>MOD(SUM(E878:E900),12)</f>
        <v>0</v>
      </c>
    </row>
    <row r="900" spans="1:53" ht="15.75" thickBot="1" x14ac:dyDescent="0.3">
      <c r="A900" s="88"/>
      <c r="B900" s="66" t="s">
        <v>300</v>
      </c>
      <c r="C900" s="67"/>
      <c r="D900" s="102"/>
      <c r="E900" s="32"/>
      <c r="F900" s="32"/>
      <c r="G900" s="68" t="s">
        <v>277</v>
      </c>
      <c r="H900" s="69">
        <f t="shared" si="375"/>
        <v>0</v>
      </c>
      <c r="I900" s="70">
        <f t="shared" si="376"/>
        <v>0</v>
      </c>
      <c r="J900" s="73" t="str">
        <f t="shared" si="377"/>
        <v>--</v>
      </c>
      <c r="K900" s="32"/>
      <c r="L900" s="233"/>
      <c r="M900" s="277"/>
      <c r="N900" s="277"/>
      <c r="O900" s="277"/>
      <c r="P900" s="277"/>
      <c r="Q900" s="277"/>
      <c r="R900" s="277"/>
      <c r="S900" s="277"/>
      <c r="T900" s="277"/>
      <c r="U900" s="278"/>
      <c r="V900" s="103"/>
      <c r="W900" s="84">
        <f t="shared" si="382"/>
        <v>25</v>
      </c>
      <c r="X900" s="84"/>
      <c r="Y900" s="78">
        <f>SUM(E878:E900)</f>
        <v>24</v>
      </c>
      <c r="Z900" s="72" t="str">
        <f t="shared" si="380"/>
        <v/>
      </c>
      <c r="AA900" s="72" t="str">
        <f t="shared" si="381"/>
        <v/>
      </c>
      <c r="AB900" s="72"/>
      <c r="AC900" s="72">
        <f t="shared" si="366"/>
        <v>1</v>
      </c>
      <c r="AD900" s="72">
        <f t="shared" si="367"/>
        <v>1</v>
      </c>
      <c r="AE900" s="109" t="str">
        <f t="shared" si="368"/>
        <v>0-0</v>
      </c>
      <c r="AF900" s="109" t="str">
        <f t="shared" si="369"/>
        <v>Y</v>
      </c>
      <c r="AG900" s="109" t="str">
        <f t="shared" si="370"/>
        <v>B</v>
      </c>
      <c r="AM900" s="109">
        <f t="shared" si="371"/>
        <v>0</v>
      </c>
      <c r="AN900" s="109">
        <f t="shared" si="372"/>
        <v>0</v>
      </c>
      <c r="AO900" s="109" t="str">
        <f t="shared" si="373"/>
        <v/>
      </c>
      <c r="AQ900" s="109" t="str">
        <f t="shared" si="374"/>
        <v/>
      </c>
      <c r="BA900" s="229">
        <f>MOD(SUM(E878:E901),12)</f>
        <v>0</v>
      </c>
    </row>
    <row r="901" spans="1:53" ht="15.75" thickBot="1" x14ac:dyDescent="0.3">
      <c r="A901" s="88"/>
      <c r="B901" s="66" t="s">
        <v>301</v>
      </c>
      <c r="C901" s="67"/>
      <c r="D901" s="102"/>
      <c r="E901" s="32"/>
      <c r="F901" s="32"/>
      <c r="G901" s="68" t="s">
        <v>277</v>
      </c>
      <c r="H901" s="69">
        <f t="shared" si="375"/>
        <v>0</v>
      </c>
      <c r="I901" s="70">
        <f t="shared" si="376"/>
        <v>0</v>
      </c>
      <c r="J901" s="73" t="str">
        <f t="shared" si="377"/>
        <v>--</v>
      </c>
      <c r="K901" s="32"/>
      <c r="L901" s="233"/>
      <c r="M901" s="277"/>
      <c r="N901" s="277"/>
      <c r="O901" s="277"/>
      <c r="P901" s="277"/>
      <c r="Q901" s="277"/>
      <c r="R901" s="277"/>
      <c r="S901" s="277"/>
      <c r="T901" s="277"/>
      <c r="U901" s="278"/>
      <c r="V901" s="103"/>
      <c r="W901" s="84">
        <f t="shared" si="382"/>
        <v>25</v>
      </c>
      <c r="X901" s="84"/>
      <c r="Y901" s="78">
        <f>SUM(E878:E901)</f>
        <v>24</v>
      </c>
      <c r="Z901" s="72" t="str">
        <f t="shared" si="380"/>
        <v/>
      </c>
      <c r="AA901" s="72" t="str">
        <f t="shared" si="381"/>
        <v/>
      </c>
      <c r="AB901" s="72"/>
      <c r="AC901" s="72">
        <f t="shared" si="366"/>
        <v>1</v>
      </c>
      <c r="AD901" s="72">
        <f t="shared" si="367"/>
        <v>1</v>
      </c>
      <c r="AE901" s="109" t="str">
        <f t="shared" si="368"/>
        <v>0-0</v>
      </c>
      <c r="AF901" s="109" t="str">
        <f t="shared" si="369"/>
        <v>Y</v>
      </c>
      <c r="AG901" s="109" t="str">
        <f t="shared" si="370"/>
        <v>B</v>
      </c>
      <c r="AM901" s="109">
        <f t="shared" si="371"/>
        <v>0</v>
      </c>
      <c r="AN901" s="109">
        <f t="shared" si="372"/>
        <v>0</v>
      </c>
      <c r="AO901" s="109" t="str">
        <f t="shared" si="373"/>
        <v/>
      </c>
      <c r="AQ901" s="109" t="str">
        <f t="shared" si="374"/>
        <v/>
      </c>
      <c r="BA901" s="229">
        <f>MOD(SUM(E878:E902),12)</f>
        <v>0</v>
      </c>
    </row>
    <row r="902" spans="1:53" ht="15.75" thickBot="1" x14ac:dyDescent="0.3">
      <c r="A902" s="88"/>
      <c r="B902" s="66" t="s">
        <v>302</v>
      </c>
      <c r="C902" s="67"/>
      <c r="D902" s="102"/>
      <c r="E902" s="32"/>
      <c r="F902" s="32"/>
      <c r="G902" s="68" t="s">
        <v>277</v>
      </c>
      <c r="H902" s="69">
        <f t="shared" si="375"/>
        <v>0</v>
      </c>
      <c r="I902" s="70">
        <f t="shared" si="376"/>
        <v>0</v>
      </c>
      <c r="J902" s="73" t="str">
        <f t="shared" si="377"/>
        <v>--</v>
      </c>
      <c r="K902" s="32"/>
      <c r="L902" s="234"/>
      <c r="M902" s="277"/>
      <c r="N902" s="277"/>
      <c r="O902" s="277"/>
      <c r="P902" s="277"/>
      <c r="Q902" s="277"/>
      <c r="R902" s="277"/>
      <c r="S902" s="277"/>
      <c r="T902" s="277"/>
      <c r="U902" s="278"/>
      <c r="V902" s="103"/>
      <c r="W902" s="72"/>
      <c r="X902" s="72"/>
      <c r="Y902" s="78">
        <f>SUM(E878:E902)</f>
        <v>24</v>
      </c>
      <c r="Z902" s="72" t="str">
        <f t="shared" si="380"/>
        <v/>
      </c>
      <c r="AA902" s="72" t="str">
        <f t="shared" si="381"/>
        <v/>
      </c>
      <c r="AB902" s="72"/>
      <c r="AC902" s="72">
        <f t="shared" si="366"/>
        <v>1</v>
      </c>
      <c r="AD902" s="72">
        <f t="shared" si="367"/>
        <v>1</v>
      </c>
      <c r="AE902" s="109" t="str">
        <f t="shared" si="368"/>
        <v>0-0</v>
      </c>
      <c r="AF902" s="109" t="str">
        <f t="shared" si="369"/>
        <v>Y</v>
      </c>
      <c r="AG902" s="109" t="str">
        <f t="shared" si="370"/>
        <v>B</v>
      </c>
      <c r="AM902" s="109">
        <f t="shared" si="371"/>
        <v>0</v>
      </c>
      <c r="AN902" s="109">
        <f t="shared" si="372"/>
        <v>0</v>
      </c>
      <c r="AO902" s="109" t="str">
        <f t="shared" si="373"/>
        <v/>
      </c>
      <c r="AQ902" s="109" t="str">
        <f t="shared" si="374"/>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81"/>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81"/>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132</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12</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1" t="s">
        <v>242</v>
      </c>
      <c r="H911" s="43" t="s">
        <v>243</v>
      </c>
      <c r="I911" s="35">
        <f>IF(E911&lt;&gt;0,1,0)</f>
        <v>1</v>
      </c>
      <c r="J911" s="291" t="s">
        <v>244</v>
      </c>
      <c r="K911" s="292"/>
      <c r="L911" s="44">
        <f>'Cable Calculator'!DJ3</f>
        <v>1135</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492</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132</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777</v>
      </c>
      <c r="E919" s="32">
        <v>2</v>
      </c>
      <c r="F919" s="32" t="s">
        <v>488</v>
      </c>
      <c r="G919" s="68" t="s">
        <v>277</v>
      </c>
      <c r="H919" s="69">
        <f>IF(I919=0,0,I919-(E919-1))</f>
        <v>491</v>
      </c>
      <c r="I919" s="70">
        <f>IF(E919=0,0,I914)</f>
        <v>492</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83">IF(B919&lt;&gt;"FST",1,0)</f>
        <v>1</v>
      </c>
      <c r="AD919" s="72">
        <f t="shared" ref="AD919:AD943" si="384">IF(C919&lt;&gt;"FST",1,0)</f>
        <v>0</v>
      </c>
      <c r="AE919" s="109" t="str">
        <f t="shared" ref="AE919:AE943" si="385">CONCATENATE(H919,"-",I919)</f>
        <v>491-492</v>
      </c>
      <c r="AF919" s="109" t="str">
        <f t="shared" ref="AF919:AF943" si="386">IF(C919="Field SPL","N","Y")</f>
        <v>Y</v>
      </c>
      <c r="AG919" s="109" t="str">
        <f t="shared" ref="AG919:AG943" si="387">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88">VALUE(IF(C919="FST","0",IF(C919="REV T","1",IF(C919="DBL REV",".5","0"))))</f>
        <v>0</v>
      </c>
      <c r="AN919" s="109">
        <f t="shared" ref="AN919:AN943" si="389">VALUE(IF(C919="FST","0",IF(C919="REV T","0",IF(C919="DBL REV",".5","0"))))</f>
        <v>0</v>
      </c>
      <c r="AO919" s="109" t="str">
        <f t="shared" ref="AO919:AO943" si="390">IF(C919="TPL REV","Y","")</f>
        <v/>
      </c>
      <c r="AQ919" s="109" t="str">
        <f t="shared" ref="AQ919:AQ943" si="391">IF(C919="QD REV","Y","")</f>
        <v/>
      </c>
      <c r="BA919" s="229">
        <f>MOD(E919,12)</f>
        <v>2</v>
      </c>
    </row>
    <row r="920" spans="1:53" ht="15.75" thickBot="1" x14ac:dyDescent="0.3">
      <c r="A920" s="88"/>
      <c r="B920" s="66" t="s">
        <v>279</v>
      </c>
      <c r="C920" s="67" t="s">
        <v>484</v>
      </c>
      <c r="D920" s="102" t="s">
        <v>778</v>
      </c>
      <c r="E920" s="32">
        <v>2</v>
      </c>
      <c r="F920" s="32" t="s">
        <v>488</v>
      </c>
      <c r="G920" s="68" t="s">
        <v>277</v>
      </c>
      <c r="H920" s="69">
        <f t="shared" ref="H920:H943" si="392">IF(E920=0,0,I920-(E920-1))</f>
        <v>489</v>
      </c>
      <c r="I920" s="70">
        <f t="shared" ref="I920:I943" si="393">IF(E920=0,0,H919-1)</f>
        <v>490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83"/>
        <v>1</v>
      </c>
      <c r="AD920" s="72">
        <f t="shared" si="384"/>
        <v>0</v>
      </c>
      <c r="AE920" s="109" t="str">
        <f t="shared" si="385"/>
        <v>489-490</v>
      </c>
      <c r="AF920" s="109" t="str">
        <f t="shared" si="386"/>
        <v>Y</v>
      </c>
      <c r="AG920" s="109" t="str">
        <f t="shared" si="387"/>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88"/>
        <v>0</v>
      </c>
      <c r="AN920" s="109">
        <f t="shared" si="389"/>
        <v>0</v>
      </c>
      <c r="AO920" s="109" t="str">
        <f t="shared" si="390"/>
        <v/>
      </c>
      <c r="AQ920" s="109" t="str">
        <f t="shared" si="391"/>
        <v/>
      </c>
      <c r="BA920" s="229">
        <f>MOD(SUM(E919:E920),12)</f>
        <v>4</v>
      </c>
    </row>
    <row r="921" spans="1:53" ht="15.75" thickBot="1" x14ac:dyDescent="0.3">
      <c r="A921" s="88"/>
      <c r="B921" s="74" t="s">
        <v>280</v>
      </c>
      <c r="C921" s="67" t="s">
        <v>484</v>
      </c>
      <c r="D921" s="102" t="s">
        <v>779</v>
      </c>
      <c r="E921" s="32">
        <v>8</v>
      </c>
      <c r="F921" s="32" t="s">
        <v>488</v>
      </c>
      <c r="G921" s="75" t="s">
        <v>277</v>
      </c>
      <c r="H921" s="69">
        <f t="shared" si="392"/>
        <v>481</v>
      </c>
      <c r="I921" s="70">
        <f t="shared" si="393"/>
        <v>488</v>
      </c>
      <c r="J921" s="73" t="str">
        <f t="shared" ref="J921:J943" si="394">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83"/>
        <v>1</v>
      </c>
      <c r="AD921" s="72">
        <f t="shared" si="384"/>
        <v>0</v>
      </c>
      <c r="AE921" s="109" t="str">
        <f t="shared" si="385"/>
        <v>481-488</v>
      </c>
      <c r="AF921" s="109" t="str">
        <f t="shared" si="386"/>
        <v>Y</v>
      </c>
      <c r="AG921" s="109" t="str">
        <f t="shared" si="387"/>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88"/>
        <v>0</v>
      </c>
      <c r="AN921" s="109">
        <f t="shared" si="389"/>
        <v>0</v>
      </c>
      <c r="AO921" s="109" t="str">
        <f t="shared" si="390"/>
        <v/>
      </c>
      <c r="AQ921" s="109" t="str">
        <f t="shared" si="391"/>
        <v/>
      </c>
      <c r="BA921" s="229">
        <f>MOD(SUM(E919:E922),12)</f>
        <v>0</v>
      </c>
    </row>
    <row r="922" spans="1:53" ht="15.75" thickBot="1" x14ac:dyDescent="0.3">
      <c r="A922" s="88"/>
      <c r="B922" s="66" t="s">
        <v>281</v>
      </c>
      <c r="C922" s="67" t="s">
        <v>502</v>
      </c>
      <c r="D922" s="102"/>
      <c r="E922" s="32">
        <v>120</v>
      </c>
      <c r="F922" s="32"/>
      <c r="G922" s="68" t="s">
        <v>277</v>
      </c>
      <c r="H922" s="69">
        <f t="shared" si="392"/>
        <v>361</v>
      </c>
      <c r="I922" s="70">
        <f t="shared" si="393"/>
        <v>480</v>
      </c>
      <c r="J922" s="73" t="str">
        <f t="shared" si="394"/>
        <v>--</v>
      </c>
      <c r="K922" s="32"/>
      <c r="L922" s="233"/>
      <c r="M922" s="277" t="s">
        <v>433</v>
      </c>
      <c r="N922" s="277"/>
      <c r="O922" s="277"/>
      <c r="P922" s="277"/>
      <c r="Q922" s="277"/>
      <c r="R922" s="277"/>
      <c r="S922" s="277"/>
      <c r="T922" s="277"/>
      <c r="U922" s="278"/>
      <c r="V922" s="103"/>
      <c r="W922" s="72"/>
      <c r="X922" s="72"/>
      <c r="Y922" s="72"/>
      <c r="Z922" s="45">
        <v>12</v>
      </c>
      <c r="AA922" s="76">
        <v>133</v>
      </c>
      <c r="AB922" s="76">
        <v>144</v>
      </c>
      <c r="AC922" s="72">
        <f t="shared" si="383"/>
        <v>1</v>
      </c>
      <c r="AD922" s="72">
        <f t="shared" si="384"/>
        <v>1</v>
      </c>
      <c r="AE922" s="109" t="str">
        <f t="shared" si="385"/>
        <v>361-480</v>
      </c>
      <c r="AF922" s="109" t="str">
        <f t="shared" si="386"/>
        <v>N</v>
      </c>
      <c r="AG922" s="109" t="str">
        <f t="shared" si="387"/>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88"/>
        <v>0</v>
      </c>
      <c r="AN922" s="109">
        <f t="shared" si="389"/>
        <v>0</v>
      </c>
      <c r="AO922" s="109" t="str">
        <f t="shared" si="390"/>
        <v/>
      </c>
      <c r="AQ922" s="109" t="str">
        <f t="shared" si="391"/>
        <v/>
      </c>
      <c r="BA922" s="229">
        <f>MOD(SUM(E919:E923),12)</f>
        <v>0</v>
      </c>
    </row>
    <row r="923" spans="1:53" ht="15.75" thickBot="1" x14ac:dyDescent="0.3">
      <c r="A923" s="88"/>
      <c r="B923" s="66" t="s">
        <v>282</v>
      </c>
      <c r="C923" s="67"/>
      <c r="D923" s="102"/>
      <c r="E923" s="32"/>
      <c r="F923" s="32"/>
      <c r="G923" s="68" t="s">
        <v>277</v>
      </c>
      <c r="H923" s="69">
        <f t="shared" si="392"/>
        <v>0</v>
      </c>
      <c r="I923" s="70">
        <f t="shared" si="393"/>
        <v>0</v>
      </c>
      <c r="J923" s="73" t="str">
        <f t="shared" si="394"/>
        <v>--</v>
      </c>
      <c r="K923" s="32"/>
      <c r="L923" s="233"/>
      <c r="M923" s="277"/>
      <c r="N923" s="277"/>
      <c r="O923" s="277"/>
      <c r="P923" s="277"/>
      <c r="Q923" s="277"/>
      <c r="R923" s="277"/>
      <c r="S923" s="277"/>
      <c r="T923" s="277"/>
      <c r="U923" s="278"/>
      <c r="V923" s="103"/>
      <c r="W923" s="72"/>
      <c r="X923" s="72"/>
      <c r="Y923" s="72"/>
      <c r="Z923" s="45">
        <v>13</v>
      </c>
      <c r="AA923" s="77">
        <f t="shared" ref="AA923:AA928" si="395">AB922+1</f>
        <v>145</v>
      </c>
      <c r="AB923" s="77">
        <f t="shared" ref="AB923:AB928" si="396">AB922+12</f>
        <v>156</v>
      </c>
      <c r="AC923" s="72">
        <f t="shared" si="383"/>
        <v>1</v>
      </c>
      <c r="AD923" s="72">
        <f t="shared" si="384"/>
        <v>1</v>
      </c>
      <c r="AE923" s="109" t="str">
        <f t="shared" si="385"/>
        <v>0-0</v>
      </c>
      <c r="AF923" s="109" t="str">
        <f t="shared" si="386"/>
        <v>Y</v>
      </c>
      <c r="AG923" s="109" t="str">
        <f t="shared" si="387"/>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88"/>
        <v>0</v>
      </c>
      <c r="AN923" s="109">
        <f t="shared" si="389"/>
        <v>0</v>
      </c>
      <c r="AO923" s="109" t="str">
        <f t="shared" si="390"/>
        <v/>
      </c>
      <c r="AQ923" s="109" t="str">
        <f t="shared" si="391"/>
        <v/>
      </c>
      <c r="BA923" s="229">
        <f>MOD(SUM(E919:E924),12)</f>
        <v>0</v>
      </c>
    </row>
    <row r="924" spans="1:53" ht="15.75" thickBot="1" x14ac:dyDescent="0.3">
      <c r="A924" s="88"/>
      <c r="B924" s="66" t="s">
        <v>283</v>
      </c>
      <c r="C924" s="67"/>
      <c r="D924" s="102"/>
      <c r="E924" s="32"/>
      <c r="F924" s="32"/>
      <c r="G924" s="68" t="s">
        <v>277</v>
      </c>
      <c r="H924" s="69">
        <f t="shared" si="392"/>
        <v>0</v>
      </c>
      <c r="I924" s="70">
        <f t="shared" si="393"/>
        <v>0</v>
      </c>
      <c r="J924" s="73" t="str">
        <f t="shared" si="394"/>
        <v>--</v>
      </c>
      <c r="K924" s="32"/>
      <c r="L924" s="233"/>
      <c r="M924" s="277"/>
      <c r="N924" s="277"/>
      <c r="O924" s="277"/>
      <c r="P924" s="277"/>
      <c r="Q924" s="277"/>
      <c r="R924" s="277"/>
      <c r="S924" s="277"/>
      <c r="T924" s="277"/>
      <c r="U924" s="278"/>
      <c r="V924" s="103"/>
      <c r="W924" s="72"/>
      <c r="X924" s="72"/>
      <c r="Y924" s="72"/>
      <c r="Z924" s="45">
        <v>14</v>
      </c>
      <c r="AA924" s="77">
        <f t="shared" si="395"/>
        <v>157</v>
      </c>
      <c r="AB924" s="77">
        <f t="shared" si="396"/>
        <v>168</v>
      </c>
      <c r="AC924" s="72">
        <f t="shared" si="383"/>
        <v>1</v>
      </c>
      <c r="AD924" s="72">
        <f t="shared" si="384"/>
        <v>1</v>
      </c>
      <c r="AE924" s="109" t="str">
        <f t="shared" si="385"/>
        <v>0-0</v>
      </c>
      <c r="AF924" s="109" t="str">
        <f t="shared" si="386"/>
        <v>Y</v>
      </c>
      <c r="AG924" s="109" t="str">
        <f t="shared" si="387"/>
        <v>B</v>
      </c>
      <c r="AM924" s="109">
        <f t="shared" si="388"/>
        <v>0</v>
      </c>
      <c r="AN924" s="109">
        <f t="shared" si="389"/>
        <v>0</v>
      </c>
      <c r="AO924" s="109" t="str">
        <f t="shared" si="390"/>
        <v/>
      </c>
      <c r="AQ924" s="109" t="str">
        <f t="shared" si="391"/>
        <v/>
      </c>
      <c r="BA924" s="229">
        <f>MOD(SUM(E919:E925),12)</f>
        <v>0</v>
      </c>
    </row>
    <row r="925" spans="1:53" ht="15.75" thickBot="1" x14ac:dyDescent="0.3">
      <c r="A925" s="88"/>
      <c r="B925" s="66" t="s">
        <v>284</v>
      </c>
      <c r="C925" s="67"/>
      <c r="D925" s="102"/>
      <c r="E925" s="32"/>
      <c r="F925" s="32"/>
      <c r="G925" s="68" t="s">
        <v>277</v>
      </c>
      <c r="H925" s="69">
        <f t="shared" si="392"/>
        <v>0</v>
      </c>
      <c r="I925" s="70">
        <f t="shared" si="393"/>
        <v>0</v>
      </c>
      <c r="J925" s="73" t="str">
        <f t="shared" si="394"/>
        <v>--</v>
      </c>
      <c r="K925" s="32"/>
      <c r="L925" s="233"/>
      <c r="M925" s="277"/>
      <c r="N925" s="277"/>
      <c r="O925" s="277"/>
      <c r="P925" s="277"/>
      <c r="Q925" s="277"/>
      <c r="R925" s="277"/>
      <c r="S925" s="277"/>
      <c r="T925" s="277"/>
      <c r="U925" s="278"/>
      <c r="V925" s="103"/>
      <c r="W925" s="72"/>
      <c r="X925" s="72"/>
      <c r="Y925" s="72"/>
      <c r="Z925" s="45">
        <v>15</v>
      </c>
      <c r="AA925" s="77">
        <f t="shared" si="395"/>
        <v>169</v>
      </c>
      <c r="AB925" s="77">
        <f t="shared" si="396"/>
        <v>180</v>
      </c>
      <c r="AC925" s="72">
        <f t="shared" si="383"/>
        <v>1</v>
      </c>
      <c r="AD925" s="72">
        <f t="shared" si="384"/>
        <v>1</v>
      </c>
      <c r="AE925" s="109" t="str">
        <f t="shared" si="385"/>
        <v>0-0</v>
      </c>
      <c r="AF925" s="109" t="str">
        <f t="shared" si="386"/>
        <v>Y</v>
      </c>
      <c r="AG925" s="109" t="str">
        <f t="shared" si="387"/>
        <v>B</v>
      </c>
      <c r="AM925" s="109">
        <f t="shared" si="388"/>
        <v>0</v>
      </c>
      <c r="AN925" s="109">
        <f t="shared" si="389"/>
        <v>0</v>
      </c>
      <c r="AO925" s="109" t="str">
        <f t="shared" si="390"/>
        <v/>
      </c>
      <c r="AQ925" s="109" t="str">
        <f t="shared" si="391"/>
        <v/>
      </c>
      <c r="BA925" s="229">
        <f>MOD(SUM(E919:E926),12)</f>
        <v>0</v>
      </c>
    </row>
    <row r="926" spans="1:53" ht="15.75" thickBot="1" x14ac:dyDescent="0.3">
      <c r="A926" s="88"/>
      <c r="B926" s="66" t="s">
        <v>285</v>
      </c>
      <c r="C926" s="67"/>
      <c r="D926" s="102"/>
      <c r="E926" s="32"/>
      <c r="F926" s="32"/>
      <c r="G926" s="68" t="s">
        <v>277</v>
      </c>
      <c r="H926" s="69">
        <f t="shared" si="392"/>
        <v>0</v>
      </c>
      <c r="I926" s="70">
        <f t="shared" si="393"/>
        <v>0</v>
      </c>
      <c r="J926" s="73" t="str">
        <f t="shared" si="394"/>
        <v>--</v>
      </c>
      <c r="K926" s="32"/>
      <c r="L926" s="233"/>
      <c r="M926" s="277"/>
      <c r="N926" s="277"/>
      <c r="O926" s="277"/>
      <c r="P926" s="277"/>
      <c r="Q926" s="277"/>
      <c r="R926" s="277"/>
      <c r="S926" s="277"/>
      <c r="T926" s="277"/>
      <c r="U926" s="278"/>
      <c r="V926" s="103"/>
      <c r="W926" s="72"/>
      <c r="X926" s="72"/>
      <c r="Y926" s="72"/>
      <c r="Z926" s="45">
        <f>Z925+1</f>
        <v>16</v>
      </c>
      <c r="AA926" s="77">
        <f t="shared" si="395"/>
        <v>181</v>
      </c>
      <c r="AB926" s="77">
        <f t="shared" si="396"/>
        <v>192</v>
      </c>
      <c r="AC926" s="72">
        <f t="shared" si="383"/>
        <v>1</v>
      </c>
      <c r="AD926" s="72">
        <f t="shared" si="384"/>
        <v>1</v>
      </c>
      <c r="AE926" s="109" t="str">
        <f t="shared" si="385"/>
        <v>0-0</v>
      </c>
      <c r="AF926" s="109" t="str">
        <f t="shared" si="386"/>
        <v>Y</v>
      </c>
      <c r="AG926" s="109" t="str">
        <f t="shared" si="387"/>
        <v>B</v>
      </c>
      <c r="AM926" s="109">
        <f t="shared" si="388"/>
        <v>0</v>
      </c>
      <c r="AN926" s="109">
        <f t="shared" si="389"/>
        <v>0</v>
      </c>
      <c r="AO926" s="109" t="str">
        <f t="shared" si="390"/>
        <v/>
      </c>
      <c r="AQ926" s="109" t="str">
        <f t="shared" si="391"/>
        <v/>
      </c>
      <c r="BA926" s="229">
        <f>MOD(SUM(E919:E927),12)</f>
        <v>0</v>
      </c>
    </row>
    <row r="927" spans="1:53" ht="15.75" thickBot="1" x14ac:dyDescent="0.3">
      <c r="A927" s="88"/>
      <c r="B927" s="66" t="s">
        <v>286</v>
      </c>
      <c r="C927" s="67"/>
      <c r="D927" s="102"/>
      <c r="E927" s="32"/>
      <c r="F927" s="32"/>
      <c r="G927" s="68" t="s">
        <v>277</v>
      </c>
      <c r="H927" s="69">
        <f t="shared" si="392"/>
        <v>0</v>
      </c>
      <c r="I927" s="70">
        <f t="shared" si="393"/>
        <v>0</v>
      </c>
      <c r="J927" s="73" t="str">
        <f t="shared" si="394"/>
        <v>--</v>
      </c>
      <c r="K927" s="32"/>
      <c r="L927" s="233"/>
      <c r="M927" s="277"/>
      <c r="N927" s="277"/>
      <c r="O927" s="277"/>
      <c r="P927" s="277"/>
      <c r="Q927" s="277"/>
      <c r="R927" s="277"/>
      <c r="S927" s="277"/>
      <c r="T927" s="277"/>
      <c r="U927" s="278"/>
      <c r="V927" s="103"/>
      <c r="W927" s="72"/>
      <c r="X927" s="72"/>
      <c r="Y927" s="72"/>
      <c r="Z927" s="45">
        <f>Z926+1</f>
        <v>17</v>
      </c>
      <c r="AA927" s="77">
        <f t="shared" si="395"/>
        <v>193</v>
      </c>
      <c r="AB927" s="77">
        <f t="shared" si="396"/>
        <v>204</v>
      </c>
      <c r="AC927" s="72">
        <f t="shared" si="383"/>
        <v>1</v>
      </c>
      <c r="AD927" s="72">
        <f t="shared" si="384"/>
        <v>1</v>
      </c>
      <c r="AE927" s="109" t="str">
        <f t="shared" si="385"/>
        <v>0-0</v>
      </c>
      <c r="AF927" s="109" t="str">
        <f t="shared" si="386"/>
        <v>Y</v>
      </c>
      <c r="AG927" s="109" t="str">
        <f t="shared" si="387"/>
        <v>B</v>
      </c>
      <c r="AM927" s="109">
        <f t="shared" si="388"/>
        <v>0</v>
      </c>
      <c r="AN927" s="109">
        <f t="shared" si="389"/>
        <v>0</v>
      </c>
      <c r="AO927" s="109" t="str">
        <f t="shared" si="390"/>
        <v/>
      </c>
      <c r="AQ927" s="109" t="str">
        <f t="shared" si="391"/>
        <v/>
      </c>
      <c r="BA927" s="229">
        <f>MOD(SUM(E919:E928),12)</f>
        <v>0</v>
      </c>
    </row>
    <row r="928" spans="1:53" ht="15.75" thickBot="1" x14ac:dyDescent="0.3">
      <c r="A928" s="88"/>
      <c r="B928" s="66" t="s">
        <v>287</v>
      </c>
      <c r="C928" s="67"/>
      <c r="D928" s="102"/>
      <c r="E928" s="32"/>
      <c r="F928" s="32"/>
      <c r="G928" s="68" t="s">
        <v>277</v>
      </c>
      <c r="H928" s="69">
        <f t="shared" si="392"/>
        <v>0</v>
      </c>
      <c r="I928" s="70">
        <f t="shared" si="393"/>
        <v>0</v>
      </c>
      <c r="J928" s="73" t="str">
        <f t="shared" si="394"/>
        <v>--</v>
      </c>
      <c r="K928" s="32"/>
      <c r="L928" s="233"/>
      <c r="M928" s="277"/>
      <c r="N928" s="277"/>
      <c r="O928" s="277"/>
      <c r="P928" s="277"/>
      <c r="Q928" s="277"/>
      <c r="R928" s="277"/>
      <c r="S928" s="277"/>
      <c r="T928" s="277"/>
      <c r="U928" s="278"/>
      <c r="V928" s="103"/>
      <c r="W928" s="72"/>
      <c r="X928" s="72"/>
      <c r="Y928" s="72"/>
      <c r="Z928" s="45">
        <f>Z927+1</f>
        <v>18</v>
      </c>
      <c r="AA928" s="77">
        <f t="shared" si="395"/>
        <v>205</v>
      </c>
      <c r="AB928" s="77">
        <f t="shared" si="396"/>
        <v>216</v>
      </c>
      <c r="AC928" s="72">
        <f t="shared" si="383"/>
        <v>1</v>
      </c>
      <c r="AD928" s="72">
        <f t="shared" si="384"/>
        <v>1</v>
      </c>
      <c r="AE928" s="109" t="str">
        <f t="shared" si="385"/>
        <v>0-0</v>
      </c>
      <c r="AF928" s="109" t="str">
        <f t="shared" si="386"/>
        <v>Y</v>
      </c>
      <c r="AG928" s="109" t="str">
        <f t="shared" si="387"/>
        <v>B</v>
      </c>
      <c r="AM928" s="109">
        <f t="shared" si="388"/>
        <v>0</v>
      </c>
      <c r="AN928" s="109">
        <f t="shared" si="389"/>
        <v>0</v>
      </c>
      <c r="AO928" s="109" t="str">
        <f t="shared" si="390"/>
        <v/>
      </c>
      <c r="AQ928" s="109" t="str">
        <f t="shared" si="391"/>
        <v/>
      </c>
      <c r="BA928" s="229">
        <f>MOD(SUM(E919:E929),12)</f>
        <v>0</v>
      </c>
    </row>
    <row r="929" spans="1:53" ht="15.75" thickBot="1" x14ac:dyDescent="0.3">
      <c r="A929" s="88"/>
      <c r="B929" s="66" t="s">
        <v>288</v>
      </c>
      <c r="C929" s="67"/>
      <c r="D929" s="102"/>
      <c r="E929" s="32"/>
      <c r="F929" s="32"/>
      <c r="G929" s="68" t="s">
        <v>277</v>
      </c>
      <c r="H929" s="69">
        <f t="shared" si="392"/>
        <v>0</v>
      </c>
      <c r="I929" s="70">
        <f t="shared" si="393"/>
        <v>0</v>
      </c>
      <c r="J929" s="73" t="str">
        <f t="shared" si="394"/>
        <v>--</v>
      </c>
      <c r="K929" s="32"/>
      <c r="L929" s="233"/>
      <c r="M929" s="277"/>
      <c r="N929" s="277"/>
      <c r="O929" s="277"/>
      <c r="P929" s="277"/>
      <c r="Q929" s="277"/>
      <c r="R929" s="277"/>
      <c r="S929" s="277"/>
      <c r="T929" s="277"/>
      <c r="U929" s="278"/>
      <c r="V929" s="103"/>
      <c r="W929" s="84"/>
      <c r="X929" s="84"/>
      <c r="Y929" s="72"/>
      <c r="Z929" s="72"/>
      <c r="AA929" s="72"/>
      <c r="AB929" s="72"/>
      <c r="AC929" s="72">
        <f t="shared" si="383"/>
        <v>1</v>
      </c>
      <c r="AD929" s="72">
        <f t="shared" si="384"/>
        <v>1</v>
      </c>
      <c r="AE929" s="109" t="str">
        <f t="shared" si="385"/>
        <v>0-0</v>
      </c>
      <c r="AF929" s="109" t="str">
        <f t="shared" si="386"/>
        <v>Y</v>
      </c>
      <c r="AG929" s="109" t="str">
        <f t="shared" si="387"/>
        <v>B</v>
      </c>
      <c r="AM929" s="109">
        <f t="shared" si="388"/>
        <v>0</v>
      </c>
      <c r="AN929" s="109">
        <f t="shared" si="389"/>
        <v>0</v>
      </c>
      <c r="AO929" s="109" t="str">
        <f t="shared" si="390"/>
        <v/>
      </c>
      <c r="AQ929" s="109" t="str">
        <f t="shared" si="391"/>
        <v/>
      </c>
      <c r="BA929" s="229">
        <f>MOD(SUM(E919:E930),12)</f>
        <v>0</v>
      </c>
    </row>
    <row r="930" spans="1:53" ht="15.75" thickBot="1" x14ac:dyDescent="0.3">
      <c r="A930" s="88"/>
      <c r="B930" s="66" t="s">
        <v>289</v>
      </c>
      <c r="C930" s="67"/>
      <c r="D930" s="102"/>
      <c r="E930" s="32"/>
      <c r="F930" s="32"/>
      <c r="G930" s="68" t="s">
        <v>277</v>
      </c>
      <c r="H930" s="69">
        <f t="shared" si="392"/>
        <v>0</v>
      </c>
      <c r="I930" s="70">
        <f t="shared" si="393"/>
        <v>0</v>
      </c>
      <c r="J930" s="73" t="str">
        <f t="shared" si="394"/>
        <v>--</v>
      </c>
      <c r="K930" s="32"/>
      <c r="L930" s="233"/>
      <c r="M930" s="277"/>
      <c r="N930" s="277"/>
      <c r="O930" s="277"/>
      <c r="P930" s="277"/>
      <c r="Q930" s="277"/>
      <c r="R930" s="277"/>
      <c r="S930" s="277"/>
      <c r="T930" s="277"/>
      <c r="U930" s="278"/>
      <c r="V930" s="103"/>
      <c r="W930" s="84">
        <f>Y930+1</f>
        <v>133</v>
      </c>
      <c r="X930" s="84"/>
      <c r="Y930" s="78">
        <f>SUM(E919:E930)</f>
        <v>132</v>
      </c>
      <c r="Z930" s="72"/>
      <c r="AA930" s="72"/>
      <c r="AB930" s="72"/>
      <c r="AC930" s="72">
        <f t="shared" si="383"/>
        <v>1</v>
      </c>
      <c r="AD930" s="72">
        <f t="shared" si="384"/>
        <v>1</v>
      </c>
      <c r="AE930" s="109" t="str">
        <f t="shared" si="385"/>
        <v>0-0</v>
      </c>
      <c r="AF930" s="109" t="str">
        <f t="shared" si="386"/>
        <v>Y</v>
      </c>
      <c r="AG930" s="109" t="str">
        <f t="shared" si="387"/>
        <v>B</v>
      </c>
      <c r="AM930" s="109">
        <f t="shared" si="388"/>
        <v>0</v>
      </c>
      <c r="AN930" s="109">
        <f t="shared" si="389"/>
        <v>0</v>
      </c>
      <c r="AO930" s="109" t="str">
        <f t="shared" si="390"/>
        <v/>
      </c>
      <c r="AQ930" s="109" t="str">
        <f t="shared" si="391"/>
        <v/>
      </c>
      <c r="BA930" s="229">
        <f>MOD(SUM(E919:E931),12)</f>
        <v>0</v>
      </c>
    </row>
    <row r="931" spans="1:53" ht="15.75" thickBot="1" x14ac:dyDescent="0.3">
      <c r="A931" s="88"/>
      <c r="B931" s="66" t="s">
        <v>290</v>
      </c>
      <c r="C931" s="67"/>
      <c r="D931" s="102"/>
      <c r="E931" s="32"/>
      <c r="F931" s="32"/>
      <c r="G931" s="68" t="s">
        <v>277</v>
      </c>
      <c r="H931" s="69">
        <f t="shared" si="392"/>
        <v>0</v>
      </c>
      <c r="I931" s="70">
        <f t="shared" si="393"/>
        <v>0</v>
      </c>
      <c r="J931" s="73" t="str">
        <f t="shared" si="394"/>
        <v>--</v>
      </c>
      <c r="K931" s="32"/>
      <c r="L931" s="233"/>
      <c r="M931" s="277"/>
      <c r="N931" s="277"/>
      <c r="O931" s="277"/>
      <c r="P931" s="277"/>
      <c r="Q931" s="277"/>
      <c r="R931" s="277"/>
      <c r="S931" s="277"/>
      <c r="T931" s="277"/>
      <c r="U931" s="278"/>
      <c r="V931" s="103"/>
      <c r="W931" s="84">
        <f>Y931+1</f>
        <v>133</v>
      </c>
      <c r="X931" s="84"/>
      <c r="Y931" s="78">
        <f>SUM(E919:E931)</f>
        <v>132</v>
      </c>
      <c r="Z931" s="72" t="str">
        <f t="shared" ref="Z931:Z943" si="397">IF(OR(AND(E$8=216,C930="DBL REV",C931="DBL REV",Y930&lt;=144,Y931&gt;144),AND(E$8=216,C930="TPL REV",C931="TPL REV",Y930&lt;=144,Y931&gt;144),AND(E$8=216,C930="QD REV",C931="QD REV",Y930&lt;=144,Y931&gt;144)),"ERROR","")</f>
        <v/>
      </c>
      <c r="AA931" s="72"/>
      <c r="AB931" s="72"/>
      <c r="AC931" s="72">
        <f t="shared" si="383"/>
        <v>1</v>
      </c>
      <c r="AD931" s="72">
        <f t="shared" si="384"/>
        <v>1</v>
      </c>
      <c r="AE931" s="109" t="str">
        <f t="shared" si="385"/>
        <v>0-0</v>
      </c>
      <c r="AF931" s="109" t="str">
        <f t="shared" si="386"/>
        <v>Y</v>
      </c>
      <c r="AG931" s="109" t="str">
        <f t="shared" si="387"/>
        <v>B</v>
      </c>
      <c r="AM931" s="109">
        <f t="shared" si="388"/>
        <v>0</v>
      </c>
      <c r="AN931" s="109">
        <f t="shared" si="389"/>
        <v>0</v>
      </c>
      <c r="AO931" s="109" t="str">
        <f t="shared" si="390"/>
        <v/>
      </c>
      <c r="AQ931" s="109" t="str">
        <f t="shared" si="391"/>
        <v/>
      </c>
      <c r="BA931" s="229">
        <f>MOD(SUM(E919:E932),12)</f>
        <v>0</v>
      </c>
    </row>
    <row r="932" spans="1:53" ht="15.75" thickBot="1" x14ac:dyDescent="0.3">
      <c r="A932" s="88"/>
      <c r="B932" s="66" t="s">
        <v>291</v>
      </c>
      <c r="C932" s="67"/>
      <c r="D932" s="102"/>
      <c r="E932" s="32"/>
      <c r="F932" s="32"/>
      <c r="G932" s="68" t="s">
        <v>277</v>
      </c>
      <c r="H932" s="69">
        <f t="shared" si="392"/>
        <v>0</v>
      </c>
      <c r="I932" s="70">
        <f t="shared" si="393"/>
        <v>0</v>
      </c>
      <c r="J932" s="73" t="str">
        <f t="shared" si="394"/>
        <v>--</v>
      </c>
      <c r="K932" s="32"/>
      <c r="L932" s="233"/>
      <c r="M932" s="277"/>
      <c r="N932" s="277"/>
      <c r="O932" s="277"/>
      <c r="P932" s="277"/>
      <c r="Q932" s="277"/>
      <c r="R932" s="277"/>
      <c r="S932" s="277"/>
      <c r="T932" s="277"/>
      <c r="U932" s="278"/>
      <c r="V932" s="103"/>
      <c r="W932" s="84">
        <f>Y932+1</f>
        <v>133</v>
      </c>
      <c r="X932" s="84"/>
      <c r="Y932" s="78">
        <f>SUM(E919:E932)</f>
        <v>132</v>
      </c>
      <c r="Z932" s="72" t="str">
        <f t="shared" si="397"/>
        <v/>
      </c>
      <c r="AA932" s="72"/>
      <c r="AB932" s="72"/>
      <c r="AC932" s="72">
        <f t="shared" si="383"/>
        <v>1</v>
      </c>
      <c r="AD932" s="72">
        <f t="shared" si="384"/>
        <v>1</v>
      </c>
      <c r="AE932" s="109" t="str">
        <f t="shared" si="385"/>
        <v>0-0</v>
      </c>
      <c r="AF932" s="109" t="str">
        <f t="shared" si="386"/>
        <v>Y</v>
      </c>
      <c r="AG932" s="109" t="str">
        <f t="shared" si="387"/>
        <v>B</v>
      </c>
      <c r="AM932" s="109">
        <f t="shared" si="388"/>
        <v>0</v>
      </c>
      <c r="AN932" s="109">
        <f t="shared" si="389"/>
        <v>0</v>
      </c>
      <c r="AO932" s="109" t="str">
        <f t="shared" si="390"/>
        <v/>
      </c>
      <c r="AQ932" s="109" t="str">
        <f t="shared" si="391"/>
        <v/>
      </c>
      <c r="BA932" s="229">
        <f>MOD(SUM(E919:E933),12)</f>
        <v>0</v>
      </c>
    </row>
    <row r="933" spans="1:53" ht="15.75" thickBot="1" x14ac:dyDescent="0.3">
      <c r="A933" s="88"/>
      <c r="B933" s="66" t="s">
        <v>292</v>
      </c>
      <c r="C933" s="67"/>
      <c r="D933" s="102"/>
      <c r="E933" s="32"/>
      <c r="F933" s="32"/>
      <c r="G933" s="68" t="s">
        <v>277</v>
      </c>
      <c r="H933" s="69">
        <f t="shared" si="392"/>
        <v>0</v>
      </c>
      <c r="I933" s="70">
        <f t="shared" si="393"/>
        <v>0</v>
      </c>
      <c r="J933" s="73" t="str">
        <f t="shared" si="394"/>
        <v>--</v>
      </c>
      <c r="K933" s="32"/>
      <c r="L933" s="233"/>
      <c r="M933" s="277"/>
      <c r="N933" s="277"/>
      <c r="O933" s="277"/>
      <c r="P933" s="277"/>
      <c r="Q933" s="277"/>
      <c r="R933" s="277"/>
      <c r="S933" s="277"/>
      <c r="T933" s="277"/>
      <c r="U933" s="278"/>
      <c r="V933" s="103"/>
      <c r="W933" s="84">
        <f>Y933+1</f>
        <v>133</v>
      </c>
      <c r="X933" s="84"/>
      <c r="Y933" s="78">
        <f>SUM(E919:E933)</f>
        <v>132</v>
      </c>
      <c r="Z933" s="72" t="str">
        <f t="shared" si="397"/>
        <v/>
      </c>
      <c r="AA933" s="72" t="str">
        <f t="shared" ref="AA933:AA945" si="398">IF(AND(C931&lt;&gt;"Field SPL",W930&lt;=144,Y931&gt;144),"ERROR","")</f>
        <v/>
      </c>
      <c r="AB933" s="72"/>
      <c r="AC933" s="72">
        <f t="shared" si="383"/>
        <v>1</v>
      </c>
      <c r="AD933" s="72">
        <f t="shared" si="384"/>
        <v>1</v>
      </c>
      <c r="AE933" s="109" t="str">
        <f t="shared" si="385"/>
        <v>0-0</v>
      </c>
      <c r="AF933" s="109" t="str">
        <f t="shared" si="386"/>
        <v>Y</v>
      </c>
      <c r="AG933" s="109" t="str">
        <f t="shared" si="387"/>
        <v>B</v>
      </c>
      <c r="AM933" s="109">
        <f t="shared" si="388"/>
        <v>0</v>
      </c>
      <c r="AN933" s="109">
        <f t="shared" si="389"/>
        <v>0</v>
      </c>
      <c r="AO933" s="109" t="str">
        <f t="shared" si="390"/>
        <v/>
      </c>
      <c r="AQ933" s="109" t="str">
        <f t="shared" si="391"/>
        <v/>
      </c>
      <c r="BA933" s="229">
        <f>MOD(SUM(E919:E934),12)</f>
        <v>0</v>
      </c>
    </row>
    <row r="934" spans="1:53" ht="15.75" thickBot="1" x14ac:dyDescent="0.3">
      <c r="A934" s="88"/>
      <c r="B934" s="66" t="s">
        <v>293</v>
      </c>
      <c r="C934" s="67"/>
      <c r="D934" s="102"/>
      <c r="E934" s="32"/>
      <c r="F934" s="32"/>
      <c r="G934" s="68" t="s">
        <v>277</v>
      </c>
      <c r="H934" s="69">
        <f t="shared" si="392"/>
        <v>0</v>
      </c>
      <c r="I934" s="70">
        <f t="shared" si="393"/>
        <v>0</v>
      </c>
      <c r="J934" s="73" t="str">
        <f t="shared" si="394"/>
        <v>--</v>
      </c>
      <c r="K934" s="32"/>
      <c r="L934" s="233"/>
      <c r="M934" s="277"/>
      <c r="N934" s="277"/>
      <c r="O934" s="277"/>
      <c r="P934" s="277"/>
      <c r="Q934" s="277"/>
      <c r="R934" s="277"/>
      <c r="S934" s="277"/>
      <c r="T934" s="277"/>
      <c r="U934" s="278"/>
      <c r="V934" s="103"/>
      <c r="W934" s="84">
        <f t="shared" ref="W934:W942" si="399">Y934+1</f>
        <v>133</v>
      </c>
      <c r="X934" s="84"/>
      <c r="Y934" s="78">
        <f>SUM(E919:E934)</f>
        <v>132</v>
      </c>
      <c r="Z934" s="72" t="str">
        <f t="shared" si="397"/>
        <v/>
      </c>
      <c r="AA934" s="72" t="str">
        <f t="shared" si="398"/>
        <v/>
      </c>
      <c r="AB934" s="72"/>
      <c r="AC934" s="72">
        <f t="shared" si="383"/>
        <v>1</v>
      </c>
      <c r="AD934" s="72">
        <f t="shared" si="384"/>
        <v>1</v>
      </c>
      <c r="AE934" s="109" t="str">
        <f t="shared" si="385"/>
        <v>0-0</v>
      </c>
      <c r="AF934" s="109" t="str">
        <f t="shared" si="386"/>
        <v>Y</v>
      </c>
      <c r="AG934" s="109" t="str">
        <f t="shared" si="387"/>
        <v>B</v>
      </c>
      <c r="AM934" s="109">
        <f t="shared" si="388"/>
        <v>0</v>
      </c>
      <c r="AN934" s="109">
        <f t="shared" si="389"/>
        <v>0</v>
      </c>
      <c r="AO934" s="109" t="str">
        <f t="shared" si="390"/>
        <v/>
      </c>
      <c r="AQ934" s="109" t="str">
        <f t="shared" si="391"/>
        <v/>
      </c>
      <c r="BA934" s="229">
        <f>MOD(SUM(E919:E935),12)</f>
        <v>0</v>
      </c>
    </row>
    <row r="935" spans="1:53" ht="15.75" thickBot="1" x14ac:dyDescent="0.3">
      <c r="A935" s="88"/>
      <c r="B935" s="66" t="s">
        <v>294</v>
      </c>
      <c r="C935" s="67"/>
      <c r="D935" s="102"/>
      <c r="E935" s="32"/>
      <c r="F935" s="32"/>
      <c r="G935" s="68" t="s">
        <v>277</v>
      </c>
      <c r="H935" s="69">
        <f t="shared" si="392"/>
        <v>0</v>
      </c>
      <c r="I935" s="70">
        <f t="shared" si="393"/>
        <v>0</v>
      </c>
      <c r="J935" s="73" t="str">
        <f t="shared" si="394"/>
        <v>--</v>
      </c>
      <c r="K935" s="32"/>
      <c r="L935" s="233"/>
      <c r="M935" s="277"/>
      <c r="N935" s="277"/>
      <c r="O935" s="277"/>
      <c r="P935" s="277"/>
      <c r="Q935" s="277"/>
      <c r="R935" s="277"/>
      <c r="S935" s="277"/>
      <c r="T935" s="277"/>
      <c r="U935" s="278"/>
      <c r="V935" s="103"/>
      <c r="W935" s="84">
        <f t="shared" si="399"/>
        <v>133</v>
      </c>
      <c r="X935" s="84"/>
      <c r="Y935" s="78">
        <f>SUM(E919:E935)</f>
        <v>132</v>
      </c>
      <c r="Z935" s="72" t="str">
        <f t="shared" si="397"/>
        <v/>
      </c>
      <c r="AA935" s="72" t="str">
        <f t="shared" si="398"/>
        <v/>
      </c>
      <c r="AB935" s="72"/>
      <c r="AC935" s="72">
        <f t="shared" si="383"/>
        <v>1</v>
      </c>
      <c r="AD935" s="72">
        <f t="shared" si="384"/>
        <v>1</v>
      </c>
      <c r="AE935" s="109" t="str">
        <f t="shared" si="385"/>
        <v>0-0</v>
      </c>
      <c r="AF935" s="109" t="str">
        <f t="shared" si="386"/>
        <v>Y</v>
      </c>
      <c r="AG935" s="109" t="str">
        <f t="shared" si="387"/>
        <v>B</v>
      </c>
      <c r="AM935" s="109">
        <f t="shared" si="388"/>
        <v>0</v>
      </c>
      <c r="AN935" s="109">
        <f t="shared" si="389"/>
        <v>0</v>
      </c>
      <c r="AO935" s="109" t="str">
        <f t="shared" si="390"/>
        <v/>
      </c>
      <c r="AQ935" s="109" t="str">
        <f t="shared" si="391"/>
        <v/>
      </c>
      <c r="BA935" s="229">
        <f>MOD(SUM(E919:E936),12)</f>
        <v>0</v>
      </c>
    </row>
    <row r="936" spans="1:53" ht="15.75" thickBot="1" x14ac:dyDescent="0.3">
      <c r="A936" s="88"/>
      <c r="B936" s="66" t="s">
        <v>295</v>
      </c>
      <c r="C936" s="67"/>
      <c r="D936" s="102"/>
      <c r="E936" s="32"/>
      <c r="F936" s="32"/>
      <c r="G936" s="68" t="s">
        <v>277</v>
      </c>
      <c r="H936" s="69">
        <f t="shared" si="392"/>
        <v>0</v>
      </c>
      <c r="I936" s="70">
        <f t="shared" si="393"/>
        <v>0</v>
      </c>
      <c r="J936" s="73" t="str">
        <f t="shared" si="394"/>
        <v>--</v>
      </c>
      <c r="K936" s="32"/>
      <c r="L936" s="233"/>
      <c r="M936" s="277"/>
      <c r="N936" s="277"/>
      <c r="O936" s="277"/>
      <c r="P936" s="277"/>
      <c r="Q936" s="277"/>
      <c r="R936" s="277"/>
      <c r="S936" s="277"/>
      <c r="T936" s="277"/>
      <c r="U936" s="278"/>
      <c r="V936" s="103"/>
      <c r="W936" s="84">
        <f t="shared" si="399"/>
        <v>133</v>
      </c>
      <c r="X936" s="84"/>
      <c r="Y936" s="78">
        <f>SUM(E919:E936)</f>
        <v>132</v>
      </c>
      <c r="Z936" s="72" t="str">
        <f t="shared" si="397"/>
        <v/>
      </c>
      <c r="AA936" s="72" t="str">
        <f t="shared" si="398"/>
        <v/>
      </c>
      <c r="AB936" s="72"/>
      <c r="AC936" s="72">
        <f t="shared" si="383"/>
        <v>1</v>
      </c>
      <c r="AD936" s="72">
        <f t="shared" si="384"/>
        <v>1</v>
      </c>
      <c r="AE936" s="109" t="str">
        <f t="shared" si="385"/>
        <v>0-0</v>
      </c>
      <c r="AF936" s="109" t="str">
        <f t="shared" si="386"/>
        <v>Y</v>
      </c>
      <c r="AG936" s="109" t="str">
        <f t="shared" si="387"/>
        <v>B</v>
      </c>
      <c r="AM936" s="109">
        <f t="shared" si="388"/>
        <v>0</v>
      </c>
      <c r="AN936" s="109">
        <f t="shared" si="389"/>
        <v>0</v>
      </c>
      <c r="AO936" s="109" t="str">
        <f t="shared" si="390"/>
        <v/>
      </c>
      <c r="AQ936" s="109" t="str">
        <f t="shared" si="391"/>
        <v/>
      </c>
      <c r="BA936" s="229">
        <f>MOD(SUM(E919:E937),12)</f>
        <v>0</v>
      </c>
    </row>
    <row r="937" spans="1:53" ht="15.75" thickBot="1" x14ac:dyDescent="0.3">
      <c r="A937" s="88"/>
      <c r="B937" s="66" t="s">
        <v>296</v>
      </c>
      <c r="C937" s="67"/>
      <c r="D937" s="102"/>
      <c r="E937" s="32"/>
      <c r="F937" s="32"/>
      <c r="G937" s="68" t="s">
        <v>277</v>
      </c>
      <c r="H937" s="69">
        <f t="shared" si="392"/>
        <v>0</v>
      </c>
      <c r="I937" s="70">
        <f t="shared" si="393"/>
        <v>0</v>
      </c>
      <c r="J937" s="73" t="str">
        <f t="shared" si="394"/>
        <v>--</v>
      </c>
      <c r="K937" s="32"/>
      <c r="L937" s="233"/>
      <c r="M937" s="277"/>
      <c r="N937" s="277"/>
      <c r="O937" s="277"/>
      <c r="P937" s="277"/>
      <c r="Q937" s="277"/>
      <c r="R937" s="277"/>
      <c r="S937" s="277"/>
      <c r="T937" s="277"/>
      <c r="U937" s="278"/>
      <c r="V937" s="103"/>
      <c r="W937" s="84">
        <f t="shared" si="399"/>
        <v>133</v>
      </c>
      <c r="X937" s="84"/>
      <c r="Y937" s="78">
        <f>SUM(E919:E937)</f>
        <v>132</v>
      </c>
      <c r="Z937" s="72" t="str">
        <f t="shared" si="397"/>
        <v/>
      </c>
      <c r="AA937" s="72" t="str">
        <f t="shared" si="398"/>
        <v/>
      </c>
      <c r="AB937" s="72"/>
      <c r="AC937" s="72">
        <f t="shared" si="383"/>
        <v>1</v>
      </c>
      <c r="AD937" s="72">
        <f t="shared" si="384"/>
        <v>1</v>
      </c>
      <c r="AE937" s="109" t="str">
        <f t="shared" si="385"/>
        <v>0-0</v>
      </c>
      <c r="AF937" s="109" t="str">
        <f t="shared" si="386"/>
        <v>Y</v>
      </c>
      <c r="AG937" s="109" t="str">
        <f t="shared" si="387"/>
        <v>B</v>
      </c>
      <c r="AM937" s="109">
        <f t="shared" si="388"/>
        <v>0</v>
      </c>
      <c r="AN937" s="109">
        <f t="shared" si="389"/>
        <v>0</v>
      </c>
      <c r="AO937" s="109" t="str">
        <f t="shared" si="390"/>
        <v/>
      </c>
      <c r="AQ937" s="109" t="str">
        <f t="shared" si="391"/>
        <v/>
      </c>
      <c r="BA937" s="229">
        <f>MOD(SUM(E919:E938),12)</f>
        <v>0</v>
      </c>
    </row>
    <row r="938" spans="1:53" ht="15.75" thickBot="1" x14ac:dyDescent="0.3">
      <c r="A938" s="88"/>
      <c r="B938" s="66" t="s">
        <v>297</v>
      </c>
      <c r="C938" s="67"/>
      <c r="D938" s="102"/>
      <c r="E938" s="32"/>
      <c r="F938" s="32"/>
      <c r="G938" s="68" t="s">
        <v>277</v>
      </c>
      <c r="H938" s="69">
        <f t="shared" si="392"/>
        <v>0</v>
      </c>
      <c r="I938" s="70">
        <f t="shared" si="393"/>
        <v>0</v>
      </c>
      <c r="J938" s="73" t="str">
        <f t="shared" si="394"/>
        <v>--</v>
      </c>
      <c r="K938" s="32"/>
      <c r="L938" s="233"/>
      <c r="M938" s="277"/>
      <c r="N938" s="277"/>
      <c r="O938" s="277"/>
      <c r="P938" s="277"/>
      <c r="Q938" s="277"/>
      <c r="R938" s="277"/>
      <c r="S938" s="277"/>
      <c r="T938" s="277"/>
      <c r="U938" s="278"/>
      <c r="V938" s="103"/>
      <c r="W938" s="84">
        <f t="shared" si="399"/>
        <v>133</v>
      </c>
      <c r="X938" s="84"/>
      <c r="Y938" s="78">
        <f>SUM(E919:E938)</f>
        <v>132</v>
      </c>
      <c r="Z938" s="72" t="str">
        <f t="shared" si="397"/>
        <v/>
      </c>
      <c r="AA938" s="72" t="str">
        <f t="shared" si="398"/>
        <v/>
      </c>
      <c r="AB938" s="72"/>
      <c r="AC938" s="72">
        <f t="shared" si="383"/>
        <v>1</v>
      </c>
      <c r="AD938" s="72">
        <f t="shared" si="384"/>
        <v>1</v>
      </c>
      <c r="AE938" s="109" t="str">
        <f t="shared" si="385"/>
        <v>0-0</v>
      </c>
      <c r="AF938" s="109" t="str">
        <f t="shared" si="386"/>
        <v>Y</v>
      </c>
      <c r="AG938" s="109" t="str">
        <f t="shared" si="387"/>
        <v>B</v>
      </c>
      <c r="AM938" s="109">
        <f t="shared" si="388"/>
        <v>0</v>
      </c>
      <c r="AN938" s="109">
        <f t="shared" si="389"/>
        <v>0</v>
      </c>
      <c r="AO938" s="109" t="str">
        <f t="shared" si="390"/>
        <v/>
      </c>
      <c r="AQ938" s="109" t="str">
        <f t="shared" si="391"/>
        <v/>
      </c>
      <c r="BA938" s="229">
        <f>MOD(SUM(E919:E939),12)</f>
        <v>0</v>
      </c>
    </row>
    <row r="939" spans="1:53" ht="15.75" thickBot="1" x14ac:dyDescent="0.3">
      <c r="A939" s="88"/>
      <c r="B939" s="66" t="s">
        <v>298</v>
      </c>
      <c r="C939" s="67"/>
      <c r="D939" s="102"/>
      <c r="E939" s="32"/>
      <c r="F939" s="32"/>
      <c r="G939" s="68" t="s">
        <v>277</v>
      </c>
      <c r="H939" s="69">
        <f t="shared" si="392"/>
        <v>0</v>
      </c>
      <c r="I939" s="70">
        <f t="shared" si="393"/>
        <v>0</v>
      </c>
      <c r="J939" s="73" t="str">
        <f t="shared" si="394"/>
        <v>--</v>
      </c>
      <c r="K939" s="32"/>
      <c r="L939" s="233"/>
      <c r="M939" s="277"/>
      <c r="N939" s="277"/>
      <c r="O939" s="277"/>
      <c r="P939" s="277"/>
      <c r="Q939" s="277"/>
      <c r="R939" s="277"/>
      <c r="S939" s="277"/>
      <c r="T939" s="277"/>
      <c r="U939" s="278"/>
      <c r="V939" s="103"/>
      <c r="W939" s="84">
        <f t="shared" si="399"/>
        <v>133</v>
      </c>
      <c r="X939" s="84"/>
      <c r="Y939" s="78">
        <f>SUM(E919:E939)</f>
        <v>132</v>
      </c>
      <c r="Z939" s="72" t="str">
        <f t="shared" si="397"/>
        <v/>
      </c>
      <c r="AA939" s="72" t="str">
        <f t="shared" si="398"/>
        <v/>
      </c>
      <c r="AB939" s="72"/>
      <c r="AC939" s="72">
        <f t="shared" si="383"/>
        <v>1</v>
      </c>
      <c r="AD939" s="72">
        <f t="shared" si="384"/>
        <v>1</v>
      </c>
      <c r="AE939" s="109" t="str">
        <f t="shared" si="385"/>
        <v>0-0</v>
      </c>
      <c r="AF939" s="109" t="str">
        <f t="shared" si="386"/>
        <v>Y</v>
      </c>
      <c r="AG939" s="109" t="str">
        <f t="shared" si="387"/>
        <v>B</v>
      </c>
      <c r="AM939" s="109">
        <f t="shared" si="388"/>
        <v>0</v>
      </c>
      <c r="AN939" s="109">
        <f t="shared" si="389"/>
        <v>0</v>
      </c>
      <c r="AO939" s="109" t="str">
        <f t="shared" si="390"/>
        <v/>
      </c>
      <c r="AQ939" s="109" t="str">
        <f t="shared" si="391"/>
        <v/>
      </c>
      <c r="BA939" s="229">
        <f>MOD(SUM(E919:E940),12)</f>
        <v>0</v>
      </c>
    </row>
    <row r="940" spans="1:53" ht="15.75" thickBot="1" x14ac:dyDescent="0.3">
      <c r="A940" s="88"/>
      <c r="B940" s="66" t="s">
        <v>299</v>
      </c>
      <c r="C940" s="67"/>
      <c r="D940" s="102"/>
      <c r="E940" s="32"/>
      <c r="F940" s="32"/>
      <c r="G940" s="68" t="s">
        <v>277</v>
      </c>
      <c r="H940" s="69">
        <f t="shared" si="392"/>
        <v>0</v>
      </c>
      <c r="I940" s="70">
        <f t="shared" si="393"/>
        <v>0</v>
      </c>
      <c r="J940" s="73" t="str">
        <f t="shared" si="394"/>
        <v>--</v>
      </c>
      <c r="K940" s="32"/>
      <c r="L940" s="233"/>
      <c r="M940" s="277"/>
      <c r="N940" s="277"/>
      <c r="O940" s="277"/>
      <c r="P940" s="277"/>
      <c r="Q940" s="277"/>
      <c r="R940" s="277"/>
      <c r="S940" s="277"/>
      <c r="T940" s="277"/>
      <c r="U940" s="278"/>
      <c r="V940" s="103"/>
      <c r="W940" s="84">
        <f t="shared" si="399"/>
        <v>133</v>
      </c>
      <c r="X940" s="84"/>
      <c r="Y940" s="78">
        <f>SUM(E919:E940)</f>
        <v>132</v>
      </c>
      <c r="Z940" s="72" t="str">
        <f t="shared" si="397"/>
        <v/>
      </c>
      <c r="AA940" s="72" t="str">
        <f t="shared" si="398"/>
        <v/>
      </c>
      <c r="AB940" s="72"/>
      <c r="AC940" s="72">
        <f t="shared" si="383"/>
        <v>1</v>
      </c>
      <c r="AD940" s="72">
        <f t="shared" si="384"/>
        <v>1</v>
      </c>
      <c r="AE940" s="109" t="str">
        <f t="shared" si="385"/>
        <v>0-0</v>
      </c>
      <c r="AF940" s="109" t="str">
        <f t="shared" si="386"/>
        <v>Y</v>
      </c>
      <c r="AG940" s="109" t="str">
        <f t="shared" si="387"/>
        <v>B</v>
      </c>
      <c r="AM940" s="109">
        <f t="shared" si="388"/>
        <v>0</v>
      </c>
      <c r="AN940" s="109">
        <f t="shared" si="389"/>
        <v>0</v>
      </c>
      <c r="AO940" s="109" t="str">
        <f t="shared" si="390"/>
        <v/>
      </c>
      <c r="AQ940" s="109" t="str">
        <f t="shared" si="391"/>
        <v/>
      </c>
      <c r="BA940" s="229">
        <f>MOD(SUM(E919:E941),12)</f>
        <v>0</v>
      </c>
    </row>
    <row r="941" spans="1:53" ht="15.75" thickBot="1" x14ac:dyDescent="0.3">
      <c r="A941" s="88"/>
      <c r="B941" s="66" t="s">
        <v>300</v>
      </c>
      <c r="C941" s="67"/>
      <c r="D941" s="102"/>
      <c r="E941" s="32"/>
      <c r="F941" s="32"/>
      <c r="G941" s="68" t="s">
        <v>277</v>
      </c>
      <c r="H941" s="69">
        <f t="shared" si="392"/>
        <v>0</v>
      </c>
      <c r="I941" s="70">
        <f t="shared" si="393"/>
        <v>0</v>
      </c>
      <c r="J941" s="73" t="str">
        <f t="shared" si="394"/>
        <v>--</v>
      </c>
      <c r="K941" s="32"/>
      <c r="L941" s="233"/>
      <c r="M941" s="277"/>
      <c r="N941" s="277"/>
      <c r="O941" s="277"/>
      <c r="P941" s="277"/>
      <c r="Q941" s="277"/>
      <c r="R941" s="277"/>
      <c r="S941" s="277"/>
      <c r="T941" s="277"/>
      <c r="U941" s="278"/>
      <c r="V941" s="103"/>
      <c r="W941" s="84">
        <f t="shared" si="399"/>
        <v>133</v>
      </c>
      <c r="X941" s="84"/>
      <c r="Y941" s="78">
        <f>SUM(E919:E941)</f>
        <v>132</v>
      </c>
      <c r="Z941" s="72" t="str">
        <f t="shared" si="397"/>
        <v/>
      </c>
      <c r="AA941" s="72" t="str">
        <f t="shared" si="398"/>
        <v/>
      </c>
      <c r="AB941" s="72"/>
      <c r="AC941" s="72">
        <f t="shared" si="383"/>
        <v>1</v>
      </c>
      <c r="AD941" s="72">
        <f t="shared" si="384"/>
        <v>1</v>
      </c>
      <c r="AE941" s="109" t="str">
        <f t="shared" si="385"/>
        <v>0-0</v>
      </c>
      <c r="AF941" s="109" t="str">
        <f t="shared" si="386"/>
        <v>Y</v>
      </c>
      <c r="AG941" s="109" t="str">
        <f t="shared" si="387"/>
        <v>B</v>
      </c>
      <c r="AM941" s="109">
        <f t="shared" si="388"/>
        <v>0</v>
      </c>
      <c r="AN941" s="109">
        <f t="shared" si="389"/>
        <v>0</v>
      </c>
      <c r="AO941" s="109" t="str">
        <f t="shared" si="390"/>
        <v/>
      </c>
      <c r="AQ941" s="109" t="str">
        <f t="shared" si="391"/>
        <v/>
      </c>
      <c r="BA941" s="229">
        <f>MOD(SUM(E919:E942),12)</f>
        <v>0</v>
      </c>
    </row>
    <row r="942" spans="1:53" ht="15.75" thickBot="1" x14ac:dyDescent="0.3">
      <c r="A942" s="88"/>
      <c r="B942" s="66" t="s">
        <v>301</v>
      </c>
      <c r="C942" s="67"/>
      <c r="D942" s="102"/>
      <c r="E942" s="32"/>
      <c r="F942" s="32"/>
      <c r="G942" s="68" t="s">
        <v>277</v>
      </c>
      <c r="H942" s="69">
        <f t="shared" si="392"/>
        <v>0</v>
      </c>
      <c r="I942" s="70">
        <f t="shared" si="393"/>
        <v>0</v>
      </c>
      <c r="J942" s="73" t="str">
        <f t="shared" si="394"/>
        <v>--</v>
      </c>
      <c r="K942" s="32"/>
      <c r="L942" s="233"/>
      <c r="M942" s="277"/>
      <c r="N942" s="277"/>
      <c r="O942" s="277"/>
      <c r="P942" s="277"/>
      <c r="Q942" s="277"/>
      <c r="R942" s="277"/>
      <c r="S942" s="277"/>
      <c r="T942" s="277"/>
      <c r="U942" s="278"/>
      <c r="V942" s="103"/>
      <c r="W942" s="84">
        <f t="shared" si="399"/>
        <v>133</v>
      </c>
      <c r="X942" s="84"/>
      <c r="Y942" s="78">
        <f>SUM(E919:E942)</f>
        <v>132</v>
      </c>
      <c r="Z942" s="72" t="str">
        <f t="shared" si="397"/>
        <v/>
      </c>
      <c r="AA942" s="72" t="str">
        <f t="shared" si="398"/>
        <v/>
      </c>
      <c r="AB942" s="72"/>
      <c r="AC942" s="72">
        <f t="shared" si="383"/>
        <v>1</v>
      </c>
      <c r="AD942" s="72">
        <f t="shared" si="384"/>
        <v>1</v>
      </c>
      <c r="AE942" s="109" t="str">
        <f t="shared" si="385"/>
        <v>0-0</v>
      </c>
      <c r="AF942" s="109" t="str">
        <f t="shared" si="386"/>
        <v>Y</v>
      </c>
      <c r="AG942" s="109" t="str">
        <f t="shared" si="387"/>
        <v>B</v>
      </c>
      <c r="AM942" s="109">
        <f t="shared" si="388"/>
        <v>0</v>
      </c>
      <c r="AN942" s="109">
        <f t="shared" si="389"/>
        <v>0</v>
      </c>
      <c r="AO942" s="109" t="str">
        <f t="shared" si="390"/>
        <v/>
      </c>
      <c r="AQ942" s="109" t="str">
        <f t="shared" si="391"/>
        <v/>
      </c>
      <c r="BA942" s="229">
        <f>MOD(SUM(E919:E943),12)</f>
        <v>0</v>
      </c>
    </row>
    <row r="943" spans="1:53" ht="15.75" thickBot="1" x14ac:dyDescent="0.3">
      <c r="A943" s="88"/>
      <c r="B943" s="66" t="s">
        <v>302</v>
      </c>
      <c r="C943" s="67"/>
      <c r="D943" s="102"/>
      <c r="E943" s="32"/>
      <c r="F943" s="32"/>
      <c r="G943" s="68" t="s">
        <v>277</v>
      </c>
      <c r="H943" s="69">
        <f t="shared" si="392"/>
        <v>0</v>
      </c>
      <c r="I943" s="70">
        <f t="shared" si="393"/>
        <v>0</v>
      </c>
      <c r="J943" s="73" t="str">
        <f t="shared" si="394"/>
        <v>--</v>
      </c>
      <c r="K943" s="32"/>
      <c r="L943" s="234"/>
      <c r="M943" s="277"/>
      <c r="N943" s="277"/>
      <c r="O943" s="277"/>
      <c r="P943" s="277"/>
      <c r="Q943" s="277"/>
      <c r="R943" s="277"/>
      <c r="S943" s="277"/>
      <c r="T943" s="277"/>
      <c r="U943" s="278"/>
      <c r="V943" s="103"/>
      <c r="W943" s="72"/>
      <c r="X943" s="72"/>
      <c r="Y943" s="78">
        <f>SUM(E919:E943)</f>
        <v>132</v>
      </c>
      <c r="Z943" s="72" t="str">
        <f t="shared" si="397"/>
        <v/>
      </c>
      <c r="AA943" s="72" t="str">
        <f t="shared" si="398"/>
        <v/>
      </c>
      <c r="AB943" s="72"/>
      <c r="AC943" s="72">
        <f t="shared" si="383"/>
        <v>1</v>
      </c>
      <c r="AD943" s="72">
        <f t="shared" si="384"/>
        <v>1</v>
      </c>
      <c r="AE943" s="109" t="str">
        <f t="shared" si="385"/>
        <v>0-0</v>
      </c>
      <c r="AF943" s="109" t="str">
        <f t="shared" si="386"/>
        <v>Y</v>
      </c>
      <c r="AG943" s="109" t="str">
        <f t="shared" si="387"/>
        <v>B</v>
      </c>
      <c r="AM943" s="109">
        <f t="shared" si="388"/>
        <v>0</v>
      </c>
      <c r="AN943" s="109">
        <f t="shared" si="389"/>
        <v>0</v>
      </c>
      <c r="AO943" s="109" t="str">
        <f t="shared" si="390"/>
        <v/>
      </c>
      <c r="AQ943" s="109" t="str">
        <f t="shared" si="391"/>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98"/>
        <v/>
      </c>
      <c r="AB944" s="72"/>
      <c r="AC944" s="72">
        <f>SUM(AC919:AC943)</f>
        <v>25</v>
      </c>
      <c r="AD944" s="72">
        <f>SUM(AD919:AD943)</f>
        <v>22</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98"/>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788</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400">IF(B960&lt;&gt;"FST",1,0)</f>
        <v>1</v>
      </c>
      <c r="AD960" s="72">
        <f t="shared" ref="AD960:AD984" si="401">IF(C960&lt;&gt;"FST",1,0)</f>
        <v>0</v>
      </c>
      <c r="AE960" s="109" t="str">
        <f t="shared" ref="AE960:AE984" si="402">CONCATENATE(H960,"-",I960)</f>
        <v>465-468</v>
      </c>
      <c r="AF960" s="109" t="str">
        <f t="shared" ref="AF960:AF984" si="403">IF(C960="Field SPL","N","Y")</f>
        <v>Y</v>
      </c>
      <c r="AG960" s="109" t="str">
        <f t="shared" ref="AG960:AG984" si="404">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405">VALUE(IF(C960="FST","0",IF(C960="REV T","1",IF(C960="DBL REV",".5","0"))))</f>
        <v>0</v>
      </c>
      <c r="AN960" s="109">
        <f t="shared" ref="AN960:AN984" si="406">VALUE(IF(C960="FST","0",IF(C960="REV T","0",IF(C960="DBL REV",".5","0"))))</f>
        <v>0</v>
      </c>
      <c r="AO960" s="109" t="str">
        <f t="shared" ref="AO960:AO984" si="407">IF(C960="TPL REV","Y","")</f>
        <v/>
      </c>
      <c r="AQ960" s="109" t="str">
        <f t="shared" ref="AQ960:AQ984" si="408">IF(C960="QD REV","Y","")</f>
        <v/>
      </c>
      <c r="BA960" s="229">
        <f>MOD(E960,12)</f>
        <v>4</v>
      </c>
    </row>
    <row r="961" spans="1:53" ht="15.75" thickBot="1" x14ac:dyDescent="0.3">
      <c r="A961" s="88"/>
      <c r="B961" s="66" t="s">
        <v>279</v>
      </c>
      <c r="C961" s="67" t="s">
        <v>484</v>
      </c>
      <c r="D961" s="102" t="s">
        <v>814</v>
      </c>
      <c r="E961" s="32">
        <v>8</v>
      </c>
      <c r="F961" s="32" t="s">
        <v>488</v>
      </c>
      <c r="G961" s="68" t="s">
        <v>277</v>
      </c>
      <c r="H961" s="69">
        <f t="shared" ref="H961:H984" si="409">IF(E961=0,0,I961-(E961-1))</f>
        <v>457</v>
      </c>
      <c r="I961" s="70">
        <f t="shared" ref="I961:I984" si="410">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400"/>
        <v>1</v>
      </c>
      <c r="AD961" s="72">
        <f t="shared" si="401"/>
        <v>0</v>
      </c>
      <c r="AE961" s="109" t="str">
        <f t="shared" si="402"/>
        <v>457-464</v>
      </c>
      <c r="AF961" s="109" t="str">
        <f t="shared" si="403"/>
        <v>Y</v>
      </c>
      <c r="AG961" s="109" t="str">
        <f t="shared" si="404"/>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405"/>
        <v>0</v>
      </c>
      <c r="AN961" s="109">
        <f t="shared" si="406"/>
        <v>0</v>
      </c>
      <c r="AO961" s="109" t="str">
        <f t="shared" si="407"/>
        <v/>
      </c>
      <c r="AQ961" s="109" t="str">
        <f t="shared" si="408"/>
        <v/>
      </c>
      <c r="BA961" s="229">
        <f>MOD(SUM(E960:E961),12)</f>
        <v>0</v>
      </c>
    </row>
    <row r="962" spans="1:53" ht="15.75" thickBot="1" x14ac:dyDescent="0.3">
      <c r="A962" s="88"/>
      <c r="B962" s="74" t="s">
        <v>280</v>
      </c>
      <c r="C962" s="67"/>
      <c r="D962" s="102"/>
      <c r="E962" s="32"/>
      <c r="F962" s="32"/>
      <c r="G962" s="75" t="s">
        <v>277</v>
      </c>
      <c r="H962" s="69">
        <f t="shared" si="409"/>
        <v>0</v>
      </c>
      <c r="I962" s="70">
        <f t="shared" si="410"/>
        <v>0</v>
      </c>
      <c r="J962" s="73" t="str">
        <f t="shared" ref="J962:J984" si="411">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400"/>
        <v>1</v>
      </c>
      <c r="AD962" s="72">
        <f t="shared" si="401"/>
        <v>1</v>
      </c>
      <c r="AE962" s="109" t="str">
        <f t="shared" si="402"/>
        <v>0-0</v>
      </c>
      <c r="AF962" s="109" t="str">
        <f t="shared" si="403"/>
        <v>Y</v>
      </c>
      <c r="AG962" s="109" t="str">
        <f t="shared" si="404"/>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405"/>
        <v>0</v>
      </c>
      <c r="AN962" s="109">
        <f t="shared" si="406"/>
        <v>0</v>
      </c>
      <c r="AO962" s="109" t="str">
        <f t="shared" si="407"/>
        <v/>
      </c>
      <c r="AQ962" s="109" t="str">
        <f t="shared" si="408"/>
        <v/>
      </c>
      <c r="BA962" s="229">
        <f>MOD(SUM(E960:E963),12)</f>
        <v>0</v>
      </c>
    </row>
    <row r="963" spans="1:53" ht="15.75" thickBot="1" x14ac:dyDescent="0.3">
      <c r="A963" s="88"/>
      <c r="B963" s="66" t="s">
        <v>281</v>
      </c>
      <c r="C963" s="67"/>
      <c r="D963" s="102"/>
      <c r="E963" s="32"/>
      <c r="F963" s="32"/>
      <c r="G963" s="68" t="s">
        <v>277</v>
      </c>
      <c r="H963" s="69">
        <f t="shared" si="409"/>
        <v>0</v>
      </c>
      <c r="I963" s="70">
        <f t="shared" si="410"/>
        <v>0</v>
      </c>
      <c r="J963" s="73" t="str">
        <f t="shared" si="411"/>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400"/>
        <v>1</v>
      </c>
      <c r="AD963" s="72">
        <f t="shared" si="401"/>
        <v>1</v>
      </c>
      <c r="AE963" s="109" t="str">
        <f t="shared" si="402"/>
        <v>0-0</v>
      </c>
      <c r="AF963" s="109" t="str">
        <f t="shared" si="403"/>
        <v>Y</v>
      </c>
      <c r="AG963" s="109" t="str">
        <f t="shared" si="404"/>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405"/>
        <v>0</v>
      </c>
      <c r="AN963" s="109">
        <f t="shared" si="406"/>
        <v>0</v>
      </c>
      <c r="AO963" s="109" t="str">
        <f t="shared" si="407"/>
        <v/>
      </c>
      <c r="AQ963" s="109" t="str">
        <f t="shared" si="408"/>
        <v/>
      </c>
      <c r="BA963" s="229">
        <f>MOD(SUM(E960:E964),12)</f>
        <v>0</v>
      </c>
    </row>
    <row r="964" spans="1:53" ht="15.75" thickBot="1" x14ac:dyDescent="0.3">
      <c r="A964" s="88"/>
      <c r="B964" s="66" t="s">
        <v>282</v>
      </c>
      <c r="C964" s="67"/>
      <c r="D964" s="102"/>
      <c r="E964" s="32"/>
      <c r="F964" s="32"/>
      <c r="G964" s="68" t="s">
        <v>277</v>
      </c>
      <c r="H964" s="69">
        <f t="shared" si="409"/>
        <v>0</v>
      </c>
      <c r="I964" s="70">
        <f t="shared" si="410"/>
        <v>0</v>
      </c>
      <c r="J964" s="73" t="str">
        <f t="shared" si="411"/>
        <v>--</v>
      </c>
      <c r="K964" s="32"/>
      <c r="L964" s="233"/>
      <c r="M964" s="277"/>
      <c r="N964" s="277"/>
      <c r="O964" s="277"/>
      <c r="P964" s="277"/>
      <c r="Q964" s="277"/>
      <c r="R964" s="277"/>
      <c r="S964" s="277"/>
      <c r="T964" s="277"/>
      <c r="U964" s="278"/>
      <c r="V964" s="103"/>
      <c r="W964" s="72"/>
      <c r="X964" s="72"/>
      <c r="Y964" s="72"/>
      <c r="Z964" s="45">
        <v>13</v>
      </c>
      <c r="AA964" s="77">
        <f t="shared" ref="AA964:AA969" si="412">AB963+1</f>
        <v>145</v>
      </c>
      <c r="AB964" s="77">
        <f t="shared" ref="AB964:AB969" si="413">AB963+12</f>
        <v>156</v>
      </c>
      <c r="AC964" s="72">
        <f t="shared" si="400"/>
        <v>1</v>
      </c>
      <c r="AD964" s="72">
        <f t="shared" si="401"/>
        <v>1</v>
      </c>
      <c r="AE964" s="109" t="str">
        <f t="shared" si="402"/>
        <v>0-0</v>
      </c>
      <c r="AF964" s="109" t="str">
        <f t="shared" si="403"/>
        <v>Y</v>
      </c>
      <c r="AG964" s="109" t="str">
        <f t="shared" si="404"/>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405"/>
        <v>0</v>
      </c>
      <c r="AN964" s="109">
        <f t="shared" si="406"/>
        <v>0</v>
      </c>
      <c r="AO964" s="109" t="str">
        <f t="shared" si="407"/>
        <v/>
      </c>
      <c r="AQ964" s="109" t="str">
        <f t="shared" si="408"/>
        <v/>
      </c>
      <c r="BA964" s="229">
        <f>MOD(SUM(E960:E965),12)</f>
        <v>0</v>
      </c>
    </row>
    <row r="965" spans="1:53" ht="15.75" thickBot="1" x14ac:dyDescent="0.3">
      <c r="A965" s="88"/>
      <c r="B965" s="66" t="s">
        <v>283</v>
      </c>
      <c r="C965" s="67"/>
      <c r="D965" s="102"/>
      <c r="E965" s="32"/>
      <c r="F965" s="32"/>
      <c r="G965" s="68" t="s">
        <v>277</v>
      </c>
      <c r="H965" s="69">
        <f t="shared" si="409"/>
        <v>0</v>
      </c>
      <c r="I965" s="70">
        <f t="shared" si="410"/>
        <v>0</v>
      </c>
      <c r="J965" s="73" t="str">
        <f t="shared" si="411"/>
        <v>--</v>
      </c>
      <c r="K965" s="32"/>
      <c r="L965" s="233"/>
      <c r="M965" s="277"/>
      <c r="N965" s="277"/>
      <c r="O965" s="277"/>
      <c r="P965" s="277"/>
      <c r="Q965" s="277"/>
      <c r="R965" s="277"/>
      <c r="S965" s="277"/>
      <c r="T965" s="277"/>
      <c r="U965" s="278"/>
      <c r="V965" s="103"/>
      <c r="W965" s="72"/>
      <c r="X965" s="72"/>
      <c r="Y965" s="72"/>
      <c r="Z965" s="45">
        <v>14</v>
      </c>
      <c r="AA965" s="77">
        <f t="shared" si="412"/>
        <v>157</v>
      </c>
      <c r="AB965" s="77">
        <f t="shared" si="413"/>
        <v>168</v>
      </c>
      <c r="AC965" s="72">
        <f t="shared" si="400"/>
        <v>1</v>
      </c>
      <c r="AD965" s="72">
        <f t="shared" si="401"/>
        <v>1</v>
      </c>
      <c r="AE965" s="109" t="str">
        <f t="shared" si="402"/>
        <v>0-0</v>
      </c>
      <c r="AF965" s="109" t="str">
        <f t="shared" si="403"/>
        <v>Y</v>
      </c>
      <c r="AG965" s="109" t="str">
        <f t="shared" si="404"/>
        <v>B</v>
      </c>
      <c r="AM965" s="109">
        <f t="shared" si="405"/>
        <v>0</v>
      </c>
      <c r="AN965" s="109">
        <f t="shared" si="406"/>
        <v>0</v>
      </c>
      <c r="AO965" s="109" t="str">
        <f t="shared" si="407"/>
        <v/>
      </c>
      <c r="AQ965" s="109" t="str">
        <f t="shared" si="408"/>
        <v/>
      </c>
      <c r="BA965" s="229">
        <f>MOD(SUM(E960:E966),12)</f>
        <v>0</v>
      </c>
    </row>
    <row r="966" spans="1:53" ht="15.75" thickBot="1" x14ac:dyDescent="0.3">
      <c r="A966" s="88"/>
      <c r="B966" s="66" t="s">
        <v>284</v>
      </c>
      <c r="C966" s="67"/>
      <c r="D966" s="102"/>
      <c r="E966" s="32"/>
      <c r="F966" s="32"/>
      <c r="G966" s="68" t="s">
        <v>277</v>
      </c>
      <c r="H966" s="69">
        <f t="shared" si="409"/>
        <v>0</v>
      </c>
      <c r="I966" s="70">
        <f t="shared" si="410"/>
        <v>0</v>
      </c>
      <c r="J966" s="73" t="str">
        <f t="shared" si="411"/>
        <v>--</v>
      </c>
      <c r="K966" s="32"/>
      <c r="L966" s="233"/>
      <c r="M966" s="277"/>
      <c r="N966" s="277"/>
      <c r="O966" s="277"/>
      <c r="P966" s="277"/>
      <c r="Q966" s="277"/>
      <c r="R966" s="277"/>
      <c r="S966" s="277"/>
      <c r="T966" s="277"/>
      <c r="U966" s="278"/>
      <c r="V966" s="103"/>
      <c r="W966" s="72"/>
      <c r="X966" s="72"/>
      <c r="Y966" s="72"/>
      <c r="Z966" s="45">
        <v>15</v>
      </c>
      <c r="AA966" s="77">
        <f t="shared" si="412"/>
        <v>169</v>
      </c>
      <c r="AB966" s="77">
        <f t="shared" si="413"/>
        <v>180</v>
      </c>
      <c r="AC966" s="72">
        <f t="shared" si="400"/>
        <v>1</v>
      </c>
      <c r="AD966" s="72">
        <f t="shared" si="401"/>
        <v>1</v>
      </c>
      <c r="AE966" s="109" t="str">
        <f t="shared" si="402"/>
        <v>0-0</v>
      </c>
      <c r="AF966" s="109" t="str">
        <f t="shared" si="403"/>
        <v>Y</v>
      </c>
      <c r="AG966" s="109" t="str">
        <f t="shared" si="404"/>
        <v>B</v>
      </c>
      <c r="AM966" s="109">
        <f t="shared" si="405"/>
        <v>0</v>
      </c>
      <c r="AN966" s="109">
        <f t="shared" si="406"/>
        <v>0</v>
      </c>
      <c r="AO966" s="109" t="str">
        <f t="shared" si="407"/>
        <v/>
      </c>
      <c r="AQ966" s="109" t="str">
        <f t="shared" si="408"/>
        <v/>
      </c>
      <c r="BA966" s="229">
        <f>MOD(SUM(E960:E967),12)</f>
        <v>0</v>
      </c>
    </row>
    <row r="967" spans="1:53" ht="15.75" thickBot="1" x14ac:dyDescent="0.3">
      <c r="A967" s="88"/>
      <c r="B967" s="66" t="s">
        <v>285</v>
      </c>
      <c r="C967" s="67"/>
      <c r="D967" s="102"/>
      <c r="E967" s="32"/>
      <c r="F967" s="32"/>
      <c r="G967" s="68" t="s">
        <v>277</v>
      </c>
      <c r="H967" s="69">
        <f t="shared" si="409"/>
        <v>0</v>
      </c>
      <c r="I967" s="70">
        <f t="shared" si="410"/>
        <v>0</v>
      </c>
      <c r="J967" s="73" t="str">
        <f t="shared" si="411"/>
        <v>--</v>
      </c>
      <c r="K967" s="32"/>
      <c r="L967" s="233"/>
      <c r="M967" s="277"/>
      <c r="N967" s="277"/>
      <c r="O967" s="277"/>
      <c r="P967" s="277"/>
      <c r="Q967" s="277"/>
      <c r="R967" s="277"/>
      <c r="S967" s="277"/>
      <c r="T967" s="277"/>
      <c r="U967" s="278"/>
      <c r="V967" s="103"/>
      <c r="W967" s="72"/>
      <c r="X967" s="72"/>
      <c r="Y967" s="72"/>
      <c r="Z967" s="45">
        <f>Z966+1</f>
        <v>16</v>
      </c>
      <c r="AA967" s="77">
        <f t="shared" si="412"/>
        <v>181</v>
      </c>
      <c r="AB967" s="77">
        <f t="shared" si="413"/>
        <v>192</v>
      </c>
      <c r="AC967" s="72">
        <f t="shared" si="400"/>
        <v>1</v>
      </c>
      <c r="AD967" s="72">
        <f t="shared" si="401"/>
        <v>1</v>
      </c>
      <c r="AE967" s="109" t="str">
        <f t="shared" si="402"/>
        <v>0-0</v>
      </c>
      <c r="AF967" s="109" t="str">
        <f t="shared" si="403"/>
        <v>Y</v>
      </c>
      <c r="AG967" s="109" t="str">
        <f t="shared" si="404"/>
        <v>B</v>
      </c>
      <c r="AM967" s="109">
        <f t="shared" si="405"/>
        <v>0</v>
      </c>
      <c r="AN967" s="109">
        <f t="shared" si="406"/>
        <v>0</v>
      </c>
      <c r="AO967" s="109" t="str">
        <f t="shared" si="407"/>
        <v/>
      </c>
      <c r="AQ967" s="109" t="str">
        <f t="shared" si="408"/>
        <v/>
      </c>
      <c r="BA967" s="229">
        <f>MOD(SUM(E960:E968),12)</f>
        <v>0</v>
      </c>
    </row>
    <row r="968" spans="1:53" ht="15.75" thickBot="1" x14ac:dyDescent="0.3">
      <c r="A968" s="88"/>
      <c r="B968" s="66" t="s">
        <v>286</v>
      </c>
      <c r="C968" s="67"/>
      <c r="D968" s="102"/>
      <c r="E968" s="32"/>
      <c r="F968" s="32"/>
      <c r="G968" s="68" t="s">
        <v>277</v>
      </c>
      <c r="H968" s="69">
        <f t="shared" si="409"/>
        <v>0</v>
      </c>
      <c r="I968" s="70">
        <f t="shared" si="410"/>
        <v>0</v>
      </c>
      <c r="J968" s="73" t="str">
        <f t="shared" si="411"/>
        <v>--</v>
      </c>
      <c r="K968" s="32"/>
      <c r="L968" s="233"/>
      <c r="M968" s="277"/>
      <c r="N968" s="277"/>
      <c r="O968" s="277"/>
      <c r="P968" s="277"/>
      <c r="Q968" s="277"/>
      <c r="R968" s="277"/>
      <c r="S968" s="277"/>
      <c r="T968" s="277"/>
      <c r="U968" s="278"/>
      <c r="V968" s="103"/>
      <c r="W968" s="72"/>
      <c r="X968" s="72"/>
      <c r="Y968" s="72"/>
      <c r="Z968" s="45">
        <f>Z967+1</f>
        <v>17</v>
      </c>
      <c r="AA968" s="77">
        <f t="shared" si="412"/>
        <v>193</v>
      </c>
      <c r="AB968" s="77">
        <f t="shared" si="413"/>
        <v>204</v>
      </c>
      <c r="AC968" s="72">
        <f t="shared" si="400"/>
        <v>1</v>
      </c>
      <c r="AD968" s="72">
        <f t="shared" si="401"/>
        <v>1</v>
      </c>
      <c r="AE968" s="109" t="str">
        <f t="shared" si="402"/>
        <v>0-0</v>
      </c>
      <c r="AF968" s="109" t="str">
        <f t="shared" si="403"/>
        <v>Y</v>
      </c>
      <c r="AG968" s="109" t="str">
        <f t="shared" si="404"/>
        <v>B</v>
      </c>
      <c r="AM968" s="109">
        <f t="shared" si="405"/>
        <v>0</v>
      </c>
      <c r="AN968" s="109">
        <f t="shared" si="406"/>
        <v>0</v>
      </c>
      <c r="AO968" s="109" t="str">
        <f t="shared" si="407"/>
        <v/>
      </c>
      <c r="AQ968" s="109" t="str">
        <f t="shared" si="408"/>
        <v/>
      </c>
      <c r="BA968" s="229">
        <f>MOD(SUM(E960:E969),12)</f>
        <v>0</v>
      </c>
    </row>
    <row r="969" spans="1:53" ht="15.75" thickBot="1" x14ac:dyDescent="0.3">
      <c r="A969" s="88"/>
      <c r="B969" s="66" t="s">
        <v>287</v>
      </c>
      <c r="C969" s="67"/>
      <c r="D969" s="102"/>
      <c r="E969" s="32"/>
      <c r="F969" s="32"/>
      <c r="G969" s="68" t="s">
        <v>277</v>
      </c>
      <c r="H969" s="69">
        <f t="shared" si="409"/>
        <v>0</v>
      </c>
      <c r="I969" s="70">
        <f t="shared" si="410"/>
        <v>0</v>
      </c>
      <c r="J969" s="73" t="str">
        <f t="shared" si="411"/>
        <v>--</v>
      </c>
      <c r="K969" s="32"/>
      <c r="L969" s="233"/>
      <c r="M969" s="277"/>
      <c r="N969" s="277"/>
      <c r="O969" s="277"/>
      <c r="P969" s="277"/>
      <c r="Q969" s="277"/>
      <c r="R969" s="277"/>
      <c r="S969" s="277"/>
      <c r="T969" s="277"/>
      <c r="U969" s="278"/>
      <c r="V969" s="103"/>
      <c r="W969" s="72"/>
      <c r="X969" s="72"/>
      <c r="Y969" s="72"/>
      <c r="Z969" s="45">
        <f>Z968+1</f>
        <v>18</v>
      </c>
      <c r="AA969" s="77">
        <f t="shared" si="412"/>
        <v>205</v>
      </c>
      <c r="AB969" s="77">
        <f t="shared" si="413"/>
        <v>216</v>
      </c>
      <c r="AC969" s="72">
        <f t="shared" si="400"/>
        <v>1</v>
      </c>
      <c r="AD969" s="72">
        <f t="shared" si="401"/>
        <v>1</v>
      </c>
      <c r="AE969" s="109" t="str">
        <f t="shared" si="402"/>
        <v>0-0</v>
      </c>
      <c r="AF969" s="109" t="str">
        <f t="shared" si="403"/>
        <v>Y</v>
      </c>
      <c r="AG969" s="109" t="str">
        <f t="shared" si="404"/>
        <v>B</v>
      </c>
      <c r="AM969" s="109">
        <f t="shared" si="405"/>
        <v>0</v>
      </c>
      <c r="AN969" s="109">
        <f t="shared" si="406"/>
        <v>0</v>
      </c>
      <c r="AO969" s="109" t="str">
        <f t="shared" si="407"/>
        <v/>
      </c>
      <c r="AQ969" s="109" t="str">
        <f t="shared" si="408"/>
        <v/>
      </c>
      <c r="BA969" s="229">
        <f>MOD(SUM(E960:E970),12)</f>
        <v>0</v>
      </c>
    </row>
    <row r="970" spans="1:53" ht="15.75" thickBot="1" x14ac:dyDescent="0.3">
      <c r="A970" s="88"/>
      <c r="B970" s="66" t="s">
        <v>288</v>
      </c>
      <c r="C970" s="67"/>
      <c r="D970" s="102"/>
      <c r="E970" s="32"/>
      <c r="F970" s="32"/>
      <c r="G970" s="68" t="s">
        <v>277</v>
      </c>
      <c r="H970" s="69">
        <f t="shared" si="409"/>
        <v>0</v>
      </c>
      <c r="I970" s="70">
        <f t="shared" si="410"/>
        <v>0</v>
      </c>
      <c r="J970" s="73" t="str">
        <f t="shared" si="411"/>
        <v>--</v>
      </c>
      <c r="K970" s="32"/>
      <c r="L970" s="233"/>
      <c r="M970" s="277"/>
      <c r="N970" s="277"/>
      <c r="O970" s="277"/>
      <c r="P970" s="277"/>
      <c r="Q970" s="277"/>
      <c r="R970" s="277"/>
      <c r="S970" s="277"/>
      <c r="T970" s="277"/>
      <c r="U970" s="278"/>
      <c r="V970" s="103"/>
      <c r="W970" s="84"/>
      <c r="X970" s="84"/>
      <c r="Y970" s="72"/>
      <c r="Z970" s="72"/>
      <c r="AA970" s="72"/>
      <c r="AB970" s="72"/>
      <c r="AC970" s="72">
        <f t="shared" si="400"/>
        <v>1</v>
      </c>
      <c r="AD970" s="72">
        <f t="shared" si="401"/>
        <v>1</v>
      </c>
      <c r="AE970" s="109" t="str">
        <f t="shared" si="402"/>
        <v>0-0</v>
      </c>
      <c r="AF970" s="109" t="str">
        <f t="shared" si="403"/>
        <v>Y</v>
      </c>
      <c r="AG970" s="109" t="str">
        <f t="shared" si="404"/>
        <v>B</v>
      </c>
      <c r="AM970" s="109">
        <f t="shared" si="405"/>
        <v>0</v>
      </c>
      <c r="AN970" s="109">
        <f t="shared" si="406"/>
        <v>0</v>
      </c>
      <c r="AO970" s="109" t="str">
        <f t="shared" si="407"/>
        <v/>
      </c>
      <c r="AQ970" s="109" t="str">
        <f t="shared" si="408"/>
        <v/>
      </c>
      <c r="BA970" s="229">
        <f>MOD(SUM(E960:E971),12)</f>
        <v>0</v>
      </c>
    </row>
    <row r="971" spans="1:53" ht="15.75" thickBot="1" x14ac:dyDescent="0.3">
      <c r="A971" s="88"/>
      <c r="B971" s="66" t="s">
        <v>289</v>
      </c>
      <c r="C971" s="67"/>
      <c r="D971" s="102"/>
      <c r="E971" s="32"/>
      <c r="F971" s="32"/>
      <c r="G971" s="68" t="s">
        <v>277</v>
      </c>
      <c r="H971" s="69">
        <f t="shared" si="409"/>
        <v>0</v>
      </c>
      <c r="I971" s="70">
        <f t="shared" si="410"/>
        <v>0</v>
      </c>
      <c r="J971" s="73" t="str">
        <f t="shared" si="411"/>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400"/>
        <v>1</v>
      </c>
      <c r="AD971" s="72">
        <f t="shared" si="401"/>
        <v>1</v>
      </c>
      <c r="AE971" s="109" t="str">
        <f t="shared" si="402"/>
        <v>0-0</v>
      </c>
      <c r="AF971" s="109" t="str">
        <f t="shared" si="403"/>
        <v>Y</v>
      </c>
      <c r="AG971" s="109" t="str">
        <f t="shared" si="404"/>
        <v>B</v>
      </c>
      <c r="AM971" s="109">
        <f t="shared" si="405"/>
        <v>0</v>
      </c>
      <c r="AN971" s="109">
        <f t="shared" si="406"/>
        <v>0</v>
      </c>
      <c r="AO971" s="109" t="str">
        <f t="shared" si="407"/>
        <v/>
      </c>
      <c r="AQ971" s="109" t="str">
        <f t="shared" si="408"/>
        <v/>
      </c>
      <c r="BA971" s="229">
        <f>MOD(SUM(E960:E972),12)</f>
        <v>0</v>
      </c>
    </row>
    <row r="972" spans="1:53" ht="15.75" thickBot="1" x14ac:dyDescent="0.3">
      <c r="A972" s="88"/>
      <c r="B972" s="66" t="s">
        <v>290</v>
      </c>
      <c r="C972" s="67"/>
      <c r="D972" s="102"/>
      <c r="E972" s="32"/>
      <c r="F972" s="32"/>
      <c r="G972" s="68" t="s">
        <v>277</v>
      </c>
      <c r="H972" s="69">
        <f t="shared" si="409"/>
        <v>0</v>
      </c>
      <c r="I972" s="70">
        <f t="shared" si="410"/>
        <v>0</v>
      </c>
      <c r="J972" s="73" t="str">
        <f t="shared" si="411"/>
        <v>--</v>
      </c>
      <c r="K972" s="32"/>
      <c r="L972" s="233"/>
      <c r="M972" s="277"/>
      <c r="N972" s="277"/>
      <c r="O972" s="277"/>
      <c r="P972" s="277"/>
      <c r="Q972" s="277"/>
      <c r="R972" s="277"/>
      <c r="S972" s="277"/>
      <c r="T972" s="277"/>
      <c r="U972" s="278"/>
      <c r="V972" s="103"/>
      <c r="W972" s="84">
        <f>Y972+1</f>
        <v>13</v>
      </c>
      <c r="X972" s="84"/>
      <c r="Y972" s="78">
        <f>SUM(E960:E972)</f>
        <v>12</v>
      </c>
      <c r="Z972" s="72" t="str">
        <f t="shared" ref="Z972:Z984" si="414">IF(OR(AND(E$8=216,C971="DBL REV",C972="DBL REV",Y971&lt;=144,Y972&gt;144),AND(E$8=216,C971="TPL REV",C972="TPL REV",Y971&lt;=144,Y972&gt;144),AND(E$8=216,C971="QD REV",C972="QD REV",Y971&lt;=144,Y972&gt;144)),"ERROR","")</f>
        <v/>
      </c>
      <c r="AA972" s="72"/>
      <c r="AB972" s="72"/>
      <c r="AC972" s="72">
        <f t="shared" si="400"/>
        <v>1</v>
      </c>
      <c r="AD972" s="72">
        <f t="shared" si="401"/>
        <v>1</v>
      </c>
      <c r="AE972" s="109" t="str">
        <f t="shared" si="402"/>
        <v>0-0</v>
      </c>
      <c r="AF972" s="109" t="str">
        <f t="shared" si="403"/>
        <v>Y</v>
      </c>
      <c r="AG972" s="109" t="str">
        <f t="shared" si="404"/>
        <v>B</v>
      </c>
      <c r="AM972" s="109">
        <f t="shared" si="405"/>
        <v>0</v>
      </c>
      <c r="AN972" s="109">
        <f t="shared" si="406"/>
        <v>0</v>
      </c>
      <c r="AO972" s="109" t="str">
        <f t="shared" si="407"/>
        <v/>
      </c>
      <c r="AQ972" s="109" t="str">
        <f t="shared" si="408"/>
        <v/>
      </c>
      <c r="BA972" s="229">
        <f>MOD(SUM(E960:E973),12)</f>
        <v>0</v>
      </c>
    </row>
    <row r="973" spans="1:53" ht="15.75" thickBot="1" x14ac:dyDescent="0.3">
      <c r="A973" s="88"/>
      <c r="B973" s="66" t="s">
        <v>291</v>
      </c>
      <c r="C973" s="67"/>
      <c r="D973" s="102"/>
      <c r="E973" s="32"/>
      <c r="F973" s="32"/>
      <c r="G973" s="68" t="s">
        <v>277</v>
      </c>
      <c r="H973" s="69">
        <f t="shared" si="409"/>
        <v>0</v>
      </c>
      <c r="I973" s="70">
        <f t="shared" si="410"/>
        <v>0</v>
      </c>
      <c r="J973" s="73" t="str">
        <f t="shared" si="411"/>
        <v>--</v>
      </c>
      <c r="K973" s="32"/>
      <c r="L973" s="233"/>
      <c r="M973" s="277"/>
      <c r="N973" s="277"/>
      <c r="O973" s="277"/>
      <c r="P973" s="277"/>
      <c r="Q973" s="277"/>
      <c r="R973" s="277"/>
      <c r="S973" s="277"/>
      <c r="T973" s="277"/>
      <c r="U973" s="278"/>
      <c r="V973" s="103"/>
      <c r="W973" s="84">
        <f>Y973+1</f>
        <v>13</v>
      </c>
      <c r="X973" s="84"/>
      <c r="Y973" s="78">
        <f>SUM(E960:E973)</f>
        <v>12</v>
      </c>
      <c r="Z973" s="72" t="str">
        <f t="shared" si="414"/>
        <v/>
      </c>
      <c r="AA973" s="72"/>
      <c r="AB973" s="72"/>
      <c r="AC973" s="72">
        <f t="shared" si="400"/>
        <v>1</v>
      </c>
      <c r="AD973" s="72">
        <f t="shared" si="401"/>
        <v>1</v>
      </c>
      <c r="AE973" s="109" t="str">
        <f t="shared" si="402"/>
        <v>0-0</v>
      </c>
      <c r="AF973" s="109" t="str">
        <f t="shared" si="403"/>
        <v>Y</v>
      </c>
      <c r="AG973" s="109" t="str">
        <f t="shared" si="404"/>
        <v>B</v>
      </c>
      <c r="AM973" s="109">
        <f t="shared" si="405"/>
        <v>0</v>
      </c>
      <c r="AN973" s="109">
        <f t="shared" si="406"/>
        <v>0</v>
      </c>
      <c r="AO973" s="109" t="str">
        <f t="shared" si="407"/>
        <v/>
      </c>
      <c r="AQ973" s="109" t="str">
        <f t="shared" si="408"/>
        <v/>
      </c>
      <c r="BA973" s="229">
        <f>MOD(SUM(E960:E974),12)</f>
        <v>0</v>
      </c>
    </row>
    <row r="974" spans="1:53" ht="15.75" thickBot="1" x14ac:dyDescent="0.3">
      <c r="A974" s="88"/>
      <c r="B974" s="66" t="s">
        <v>292</v>
      </c>
      <c r="C974" s="67"/>
      <c r="D974" s="102"/>
      <c r="E974" s="32"/>
      <c r="F974" s="32"/>
      <c r="G974" s="68" t="s">
        <v>277</v>
      </c>
      <c r="H974" s="69">
        <f t="shared" si="409"/>
        <v>0</v>
      </c>
      <c r="I974" s="70">
        <f t="shared" si="410"/>
        <v>0</v>
      </c>
      <c r="J974" s="73" t="str">
        <f t="shared" si="411"/>
        <v>--</v>
      </c>
      <c r="K974" s="32"/>
      <c r="L974" s="233"/>
      <c r="M974" s="277"/>
      <c r="N974" s="277"/>
      <c r="O974" s="277"/>
      <c r="P974" s="277"/>
      <c r="Q974" s="277"/>
      <c r="R974" s="277"/>
      <c r="S974" s="277"/>
      <c r="T974" s="277"/>
      <c r="U974" s="278"/>
      <c r="V974" s="103"/>
      <c r="W974" s="84">
        <f>Y974+1</f>
        <v>13</v>
      </c>
      <c r="X974" s="84"/>
      <c r="Y974" s="78">
        <f>SUM(E960:E974)</f>
        <v>12</v>
      </c>
      <c r="Z974" s="72" t="str">
        <f t="shared" si="414"/>
        <v/>
      </c>
      <c r="AA974" s="72" t="str">
        <f t="shared" ref="AA974:AA986" si="415">IF(AND(C972&lt;&gt;"Field SPL",W971&lt;=144,Y972&gt;144),"ERROR","")</f>
        <v/>
      </c>
      <c r="AB974" s="72"/>
      <c r="AC974" s="72">
        <f t="shared" si="400"/>
        <v>1</v>
      </c>
      <c r="AD974" s="72">
        <f t="shared" si="401"/>
        <v>1</v>
      </c>
      <c r="AE974" s="109" t="str">
        <f t="shared" si="402"/>
        <v>0-0</v>
      </c>
      <c r="AF974" s="109" t="str">
        <f t="shared" si="403"/>
        <v>Y</v>
      </c>
      <c r="AG974" s="109" t="str">
        <f t="shared" si="404"/>
        <v>B</v>
      </c>
      <c r="AM974" s="109">
        <f t="shared" si="405"/>
        <v>0</v>
      </c>
      <c r="AN974" s="109">
        <f t="shared" si="406"/>
        <v>0</v>
      </c>
      <c r="AO974" s="109" t="str">
        <f t="shared" si="407"/>
        <v/>
      </c>
      <c r="AQ974" s="109" t="str">
        <f t="shared" si="408"/>
        <v/>
      </c>
      <c r="BA974" s="229">
        <f>MOD(SUM(E960:E975),12)</f>
        <v>0</v>
      </c>
    </row>
    <row r="975" spans="1:53" ht="15.75" thickBot="1" x14ac:dyDescent="0.3">
      <c r="A975" s="88"/>
      <c r="B975" s="66" t="s">
        <v>293</v>
      </c>
      <c r="C975" s="67"/>
      <c r="D975" s="102"/>
      <c r="E975" s="32"/>
      <c r="F975" s="32"/>
      <c r="G975" s="68" t="s">
        <v>277</v>
      </c>
      <c r="H975" s="69">
        <f t="shared" si="409"/>
        <v>0</v>
      </c>
      <c r="I975" s="70">
        <f t="shared" si="410"/>
        <v>0</v>
      </c>
      <c r="J975" s="73" t="str">
        <f t="shared" si="411"/>
        <v>--</v>
      </c>
      <c r="K975" s="32"/>
      <c r="L975" s="233"/>
      <c r="M975" s="277"/>
      <c r="N975" s="277"/>
      <c r="O975" s="277"/>
      <c r="P975" s="277"/>
      <c r="Q975" s="277"/>
      <c r="R975" s="277"/>
      <c r="S975" s="277"/>
      <c r="T975" s="277"/>
      <c r="U975" s="278"/>
      <c r="V975" s="103"/>
      <c r="W975" s="84">
        <f t="shared" ref="W975:W983" si="416">Y975+1</f>
        <v>13</v>
      </c>
      <c r="X975" s="84"/>
      <c r="Y975" s="78">
        <f>SUM(E960:E975)</f>
        <v>12</v>
      </c>
      <c r="Z975" s="72" t="str">
        <f t="shared" si="414"/>
        <v/>
      </c>
      <c r="AA975" s="72" t="str">
        <f t="shared" si="415"/>
        <v/>
      </c>
      <c r="AB975" s="72"/>
      <c r="AC975" s="72">
        <f t="shared" si="400"/>
        <v>1</v>
      </c>
      <c r="AD975" s="72">
        <f t="shared" si="401"/>
        <v>1</v>
      </c>
      <c r="AE975" s="109" t="str">
        <f t="shared" si="402"/>
        <v>0-0</v>
      </c>
      <c r="AF975" s="109" t="str">
        <f t="shared" si="403"/>
        <v>Y</v>
      </c>
      <c r="AG975" s="109" t="str">
        <f t="shared" si="404"/>
        <v>B</v>
      </c>
      <c r="AM975" s="109">
        <f t="shared" si="405"/>
        <v>0</v>
      </c>
      <c r="AN975" s="109">
        <f t="shared" si="406"/>
        <v>0</v>
      </c>
      <c r="AO975" s="109" t="str">
        <f t="shared" si="407"/>
        <v/>
      </c>
      <c r="AQ975" s="109" t="str">
        <f t="shared" si="408"/>
        <v/>
      </c>
      <c r="BA975" s="229">
        <f>MOD(SUM(E960:E976),12)</f>
        <v>0</v>
      </c>
    </row>
    <row r="976" spans="1:53" ht="15.75" thickBot="1" x14ac:dyDescent="0.3">
      <c r="A976" s="88"/>
      <c r="B976" s="66" t="s">
        <v>294</v>
      </c>
      <c r="C976" s="67"/>
      <c r="D976" s="102"/>
      <c r="E976" s="32"/>
      <c r="F976" s="32"/>
      <c r="G976" s="68" t="s">
        <v>277</v>
      </c>
      <c r="H976" s="69">
        <f t="shared" si="409"/>
        <v>0</v>
      </c>
      <c r="I976" s="70">
        <f t="shared" si="410"/>
        <v>0</v>
      </c>
      <c r="J976" s="73" t="str">
        <f t="shared" si="411"/>
        <v>--</v>
      </c>
      <c r="K976" s="32"/>
      <c r="L976" s="233"/>
      <c r="M976" s="277"/>
      <c r="N976" s="277"/>
      <c r="O976" s="277"/>
      <c r="P976" s="277"/>
      <c r="Q976" s="277"/>
      <c r="R976" s="277"/>
      <c r="S976" s="277"/>
      <c r="T976" s="277"/>
      <c r="U976" s="278"/>
      <c r="V976" s="103"/>
      <c r="W976" s="84">
        <f t="shared" si="416"/>
        <v>13</v>
      </c>
      <c r="X976" s="84"/>
      <c r="Y976" s="78">
        <f>SUM(E960:E976)</f>
        <v>12</v>
      </c>
      <c r="Z976" s="72" t="str">
        <f t="shared" si="414"/>
        <v/>
      </c>
      <c r="AA976" s="72" t="str">
        <f t="shared" si="415"/>
        <v/>
      </c>
      <c r="AB976" s="72"/>
      <c r="AC976" s="72">
        <f t="shared" si="400"/>
        <v>1</v>
      </c>
      <c r="AD976" s="72">
        <f t="shared" si="401"/>
        <v>1</v>
      </c>
      <c r="AE976" s="109" t="str">
        <f t="shared" si="402"/>
        <v>0-0</v>
      </c>
      <c r="AF976" s="109" t="str">
        <f t="shared" si="403"/>
        <v>Y</v>
      </c>
      <c r="AG976" s="109" t="str">
        <f t="shared" si="404"/>
        <v>B</v>
      </c>
      <c r="AM976" s="109">
        <f t="shared" si="405"/>
        <v>0</v>
      </c>
      <c r="AN976" s="109">
        <f t="shared" si="406"/>
        <v>0</v>
      </c>
      <c r="AO976" s="109" t="str">
        <f t="shared" si="407"/>
        <v/>
      </c>
      <c r="AQ976" s="109" t="str">
        <f t="shared" si="408"/>
        <v/>
      </c>
      <c r="BA976" s="229">
        <f>MOD(SUM(E960:E977),12)</f>
        <v>0</v>
      </c>
    </row>
    <row r="977" spans="1:53" ht="15.75" thickBot="1" x14ac:dyDescent="0.3">
      <c r="A977" s="88"/>
      <c r="B977" s="66" t="s">
        <v>295</v>
      </c>
      <c r="C977" s="67"/>
      <c r="D977" s="102"/>
      <c r="E977" s="32"/>
      <c r="F977" s="32"/>
      <c r="G977" s="68" t="s">
        <v>277</v>
      </c>
      <c r="H977" s="69">
        <f t="shared" si="409"/>
        <v>0</v>
      </c>
      <c r="I977" s="70">
        <f t="shared" si="410"/>
        <v>0</v>
      </c>
      <c r="J977" s="73" t="str">
        <f t="shared" si="411"/>
        <v>--</v>
      </c>
      <c r="K977" s="32"/>
      <c r="L977" s="233"/>
      <c r="M977" s="277"/>
      <c r="N977" s="277"/>
      <c r="O977" s="277"/>
      <c r="P977" s="277"/>
      <c r="Q977" s="277"/>
      <c r="R977" s="277"/>
      <c r="S977" s="277"/>
      <c r="T977" s="277"/>
      <c r="U977" s="278"/>
      <c r="V977" s="103"/>
      <c r="W977" s="84">
        <f t="shared" si="416"/>
        <v>13</v>
      </c>
      <c r="X977" s="84"/>
      <c r="Y977" s="78">
        <f>SUM(E960:E977)</f>
        <v>12</v>
      </c>
      <c r="Z977" s="72" t="str">
        <f t="shared" si="414"/>
        <v/>
      </c>
      <c r="AA977" s="72" t="str">
        <f t="shared" si="415"/>
        <v/>
      </c>
      <c r="AB977" s="72"/>
      <c r="AC977" s="72">
        <f t="shared" si="400"/>
        <v>1</v>
      </c>
      <c r="AD977" s="72">
        <f t="shared" si="401"/>
        <v>1</v>
      </c>
      <c r="AE977" s="109" t="str">
        <f t="shared" si="402"/>
        <v>0-0</v>
      </c>
      <c r="AF977" s="109" t="str">
        <f t="shared" si="403"/>
        <v>Y</v>
      </c>
      <c r="AG977" s="109" t="str">
        <f t="shared" si="404"/>
        <v>B</v>
      </c>
      <c r="AM977" s="109">
        <f t="shared" si="405"/>
        <v>0</v>
      </c>
      <c r="AN977" s="109">
        <f t="shared" si="406"/>
        <v>0</v>
      </c>
      <c r="AO977" s="109" t="str">
        <f t="shared" si="407"/>
        <v/>
      </c>
      <c r="AQ977" s="109" t="str">
        <f t="shared" si="408"/>
        <v/>
      </c>
      <c r="BA977" s="229">
        <f>MOD(SUM(E960:E978),12)</f>
        <v>0</v>
      </c>
    </row>
    <row r="978" spans="1:53" ht="15.75" thickBot="1" x14ac:dyDescent="0.3">
      <c r="A978" s="88"/>
      <c r="B978" s="66" t="s">
        <v>296</v>
      </c>
      <c r="C978" s="67"/>
      <c r="D978" s="102"/>
      <c r="E978" s="32"/>
      <c r="F978" s="32"/>
      <c r="G978" s="68" t="s">
        <v>277</v>
      </c>
      <c r="H978" s="69">
        <f t="shared" si="409"/>
        <v>0</v>
      </c>
      <c r="I978" s="70">
        <f t="shared" si="410"/>
        <v>0</v>
      </c>
      <c r="J978" s="73" t="str">
        <f t="shared" si="411"/>
        <v>--</v>
      </c>
      <c r="K978" s="32"/>
      <c r="L978" s="233"/>
      <c r="M978" s="277"/>
      <c r="N978" s="277"/>
      <c r="O978" s="277"/>
      <c r="P978" s="277"/>
      <c r="Q978" s="277"/>
      <c r="R978" s="277"/>
      <c r="S978" s="277"/>
      <c r="T978" s="277"/>
      <c r="U978" s="278"/>
      <c r="V978" s="103"/>
      <c r="W978" s="84">
        <f t="shared" si="416"/>
        <v>13</v>
      </c>
      <c r="X978" s="84"/>
      <c r="Y978" s="78">
        <f>SUM(E960:E978)</f>
        <v>12</v>
      </c>
      <c r="Z978" s="72" t="str">
        <f t="shared" si="414"/>
        <v/>
      </c>
      <c r="AA978" s="72" t="str">
        <f t="shared" si="415"/>
        <v/>
      </c>
      <c r="AB978" s="72"/>
      <c r="AC978" s="72">
        <f t="shared" si="400"/>
        <v>1</v>
      </c>
      <c r="AD978" s="72">
        <f t="shared" si="401"/>
        <v>1</v>
      </c>
      <c r="AE978" s="109" t="str">
        <f t="shared" si="402"/>
        <v>0-0</v>
      </c>
      <c r="AF978" s="109" t="str">
        <f t="shared" si="403"/>
        <v>Y</v>
      </c>
      <c r="AG978" s="109" t="str">
        <f t="shared" si="404"/>
        <v>B</v>
      </c>
      <c r="AM978" s="109">
        <f t="shared" si="405"/>
        <v>0</v>
      </c>
      <c r="AN978" s="109">
        <f t="shared" si="406"/>
        <v>0</v>
      </c>
      <c r="AO978" s="109" t="str">
        <f t="shared" si="407"/>
        <v/>
      </c>
      <c r="AQ978" s="109" t="str">
        <f t="shared" si="408"/>
        <v/>
      </c>
      <c r="BA978" s="229">
        <f>MOD(SUM(E960:E979),12)</f>
        <v>0</v>
      </c>
    </row>
    <row r="979" spans="1:53" ht="15.75" thickBot="1" x14ac:dyDescent="0.3">
      <c r="A979" s="88"/>
      <c r="B979" s="66" t="s">
        <v>297</v>
      </c>
      <c r="C979" s="67"/>
      <c r="D979" s="102"/>
      <c r="E979" s="32"/>
      <c r="F979" s="32"/>
      <c r="G979" s="68" t="s">
        <v>277</v>
      </c>
      <c r="H979" s="69">
        <f t="shared" si="409"/>
        <v>0</v>
      </c>
      <c r="I979" s="70">
        <f t="shared" si="410"/>
        <v>0</v>
      </c>
      <c r="J979" s="73" t="str">
        <f t="shared" si="411"/>
        <v>--</v>
      </c>
      <c r="K979" s="32"/>
      <c r="L979" s="233"/>
      <c r="M979" s="277"/>
      <c r="N979" s="277"/>
      <c r="O979" s="277"/>
      <c r="P979" s="277"/>
      <c r="Q979" s="277"/>
      <c r="R979" s="277"/>
      <c r="S979" s="277"/>
      <c r="T979" s="277"/>
      <c r="U979" s="278"/>
      <c r="V979" s="103"/>
      <c r="W979" s="84">
        <f t="shared" si="416"/>
        <v>13</v>
      </c>
      <c r="X979" s="84"/>
      <c r="Y979" s="78">
        <f>SUM(E960:E979)</f>
        <v>12</v>
      </c>
      <c r="Z979" s="72" t="str">
        <f t="shared" si="414"/>
        <v/>
      </c>
      <c r="AA979" s="72" t="str">
        <f t="shared" si="415"/>
        <v/>
      </c>
      <c r="AB979" s="72"/>
      <c r="AC979" s="72">
        <f t="shared" si="400"/>
        <v>1</v>
      </c>
      <c r="AD979" s="72">
        <f t="shared" si="401"/>
        <v>1</v>
      </c>
      <c r="AE979" s="109" t="str">
        <f t="shared" si="402"/>
        <v>0-0</v>
      </c>
      <c r="AF979" s="109" t="str">
        <f t="shared" si="403"/>
        <v>Y</v>
      </c>
      <c r="AG979" s="109" t="str">
        <f t="shared" si="404"/>
        <v>B</v>
      </c>
      <c r="AM979" s="109">
        <f t="shared" si="405"/>
        <v>0</v>
      </c>
      <c r="AN979" s="109">
        <f t="shared" si="406"/>
        <v>0</v>
      </c>
      <c r="AO979" s="109" t="str">
        <f t="shared" si="407"/>
        <v/>
      </c>
      <c r="AQ979" s="109" t="str">
        <f t="shared" si="408"/>
        <v/>
      </c>
      <c r="BA979" s="229">
        <f>MOD(SUM(E960:E980),12)</f>
        <v>0</v>
      </c>
    </row>
    <row r="980" spans="1:53" ht="15.75" thickBot="1" x14ac:dyDescent="0.3">
      <c r="A980" s="88"/>
      <c r="B980" s="66" t="s">
        <v>298</v>
      </c>
      <c r="C980" s="67"/>
      <c r="D980" s="102"/>
      <c r="E980" s="32"/>
      <c r="F980" s="32"/>
      <c r="G980" s="68" t="s">
        <v>277</v>
      </c>
      <c r="H980" s="69">
        <f t="shared" si="409"/>
        <v>0</v>
      </c>
      <c r="I980" s="70">
        <f t="shared" si="410"/>
        <v>0</v>
      </c>
      <c r="J980" s="73" t="str">
        <f t="shared" si="411"/>
        <v>--</v>
      </c>
      <c r="K980" s="32"/>
      <c r="L980" s="233"/>
      <c r="M980" s="277"/>
      <c r="N980" s="277"/>
      <c r="O980" s="277"/>
      <c r="P980" s="277"/>
      <c r="Q980" s="277"/>
      <c r="R980" s="277"/>
      <c r="S980" s="277"/>
      <c r="T980" s="277"/>
      <c r="U980" s="278"/>
      <c r="V980" s="103"/>
      <c r="W980" s="84">
        <f t="shared" si="416"/>
        <v>13</v>
      </c>
      <c r="X980" s="84"/>
      <c r="Y980" s="78">
        <f>SUM(E960:E980)</f>
        <v>12</v>
      </c>
      <c r="Z980" s="72" t="str">
        <f t="shared" si="414"/>
        <v/>
      </c>
      <c r="AA980" s="72" t="str">
        <f t="shared" si="415"/>
        <v/>
      </c>
      <c r="AB980" s="72"/>
      <c r="AC980" s="72">
        <f t="shared" si="400"/>
        <v>1</v>
      </c>
      <c r="AD980" s="72">
        <f t="shared" si="401"/>
        <v>1</v>
      </c>
      <c r="AE980" s="109" t="str">
        <f t="shared" si="402"/>
        <v>0-0</v>
      </c>
      <c r="AF980" s="109" t="str">
        <f t="shared" si="403"/>
        <v>Y</v>
      </c>
      <c r="AG980" s="109" t="str">
        <f t="shared" si="404"/>
        <v>B</v>
      </c>
      <c r="AM980" s="109">
        <f t="shared" si="405"/>
        <v>0</v>
      </c>
      <c r="AN980" s="109">
        <f t="shared" si="406"/>
        <v>0</v>
      </c>
      <c r="AO980" s="109" t="str">
        <f t="shared" si="407"/>
        <v/>
      </c>
      <c r="AQ980" s="109" t="str">
        <f t="shared" si="408"/>
        <v/>
      </c>
      <c r="BA980" s="229">
        <f>MOD(SUM(E960:E981),12)</f>
        <v>0</v>
      </c>
    </row>
    <row r="981" spans="1:53" ht="15.75" thickBot="1" x14ac:dyDescent="0.3">
      <c r="A981" s="88"/>
      <c r="B981" s="66" t="s">
        <v>299</v>
      </c>
      <c r="C981" s="67"/>
      <c r="D981" s="102"/>
      <c r="E981" s="32"/>
      <c r="F981" s="32"/>
      <c r="G981" s="68" t="s">
        <v>277</v>
      </c>
      <c r="H981" s="69">
        <f t="shared" si="409"/>
        <v>0</v>
      </c>
      <c r="I981" s="70">
        <f t="shared" si="410"/>
        <v>0</v>
      </c>
      <c r="J981" s="73" t="str">
        <f t="shared" si="411"/>
        <v>--</v>
      </c>
      <c r="K981" s="32"/>
      <c r="L981" s="233"/>
      <c r="M981" s="277"/>
      <c r="N981" s="277"/>
      <c r="O981" s="277"/>
      <c r="P981" s="277"/>
      <c r="Q981" s="277"/>
      <c r="R981" s="277"/>
      <c r="S981" s="277"/>
      <c r="T981" s="277"/>
      <c r="U981" s="278"/>
      <c r="V981" s="103"/>
      <c r="W981" s="84">
        <f t="shared" si="416"/>
        <v>13</v>
      </c>
      <c r="X981" s="84"/>
      <c r="Y981" s="78">
        <f>SUM(E960:E981)</f>
        <v>12</v>
      </c>
      <c r="Z981" s="72" t="str">
        <f t="shared" si="414"/>
        <v/>
      </c>
      <c r="AA981" s="72" t="str">
        <f t="shared" si="415"/>
        <v/>
      </c>
      <c r="AB981" s="72"/>
      <c r="AC981" s="72">
        <f t="shared" si="400"/>
        <v>1</v>
      </c>
      <c r="AD981" s="72">
        <f t="shared" si="401"/>
        <v>1</v>
      </c>
      <c r="AE981" s="109" t="str">
        <f t="shared" si="402"/>
        <v>0-0</v>
      </c>
      <c r="AF981" s="109" t="str">
        <f t="shared" si="403"/>
        <v>Y</v>
      </c>
      <c r="AG981" s="109" t="str">
        <f t="shared" si="404"/>
        <v>B</v>
      </c>
      <c r="AM981" s="109">
        <f t="shared" si="405"/>
        <v>0</v>
      </c>
      <c r="AN981" s="109">
        <f t="shared" si="406"/>
        <v>0</v>
      </c>
      <c r="AO981" s="109" t="str">
        <f t="shared" si="407"/>
        <v/>
      </c>
      <c r="AQ981" s="109" t="str">
        <f t="shared" si="408"/>
        <v/>
      </c>
      <c r="BA981" s="229">
        <f>MOD(SUM(E960:E982),12)</f>
        <v>0</v>
      </c>
    </row>
    <row r="982" spans="1:53" ht="15.75" thickBot="1" x14ac:dyDescent="0.3">
      <c r="A982" s="88"/>
      <c r="B982" s="66" t="s">
        <v>300</v>
      </c>
      <c r="C982" s="67"/>
      <c r="D982" s="102"/>
      <c r="E982" s="32"/>
      <c r="F982" s="32"/>
      <c r="G982" s="68" t="s">
        <v>277</v>
      </c>
      <c r="H982" s="69">
        <f t="shared" si="409"/>
        <v>0</v>
      </c>
      <c r="I982" s="70">
        <f t="shared" si="410"/>
        <v>0</v>
      </c>
      <c r="J982" s="73" t="str">
        <f t="shared" si="411"/>
        <v>--</v>
      </c>
      <c r="K982" s="32"/>
      <c r="L982" s="233"/>
      <c r="M982" s="277"/>
      <c r="N982" s="277"/>
      <c r="O982" s="277"/>
      <c r="P982" s="277"/>
      <c r="Q982" s="277"/>
      <c r="R982" s="277"/>
      <c r="S982" s="277"/>
      <c r="T982" s="277"/>
      <c r="U982" s="278"/>
      <c r="V982" s="103"/>
      <c r="W982" s="84">
        <f t="shared" si="416"/>
        <v>13</v>
      </c>
      <c r="X982" s="84"/>
      <c r="Y982" s="78">
        <f>SUM(E960:E982)</f>
        <v>12</v>
      </c>
      <c r="Z982" s="72" t="str">
        <f t="shared" si="414"/>
        <v/>
      </c>
      <c r="AA982" s="72" t="str">
        <f t="shared" si="415"/>
        <v/>
      </c>
      <c r="AB982" s="72"/>
      <c r="AC982" s="72">
        <f t="shared" si="400"/>
        <v>1</v>
      </c>
      <c r="AD982" s="72">
        <f t="shared" si="401"/>
        <v>1</v>
      </c>
      <c r="AE982" s="109" t="str">
        <f t="shared" si="402"/>
        <v>0-0</v>
      </c>
      <c r="AF982" s="109" t="str">
        <f t="shared" si="403"/>
        <v>Y</v>
      </c>
      <c r="AG982" s="109" t="str">
        <f t="shared" si="404"/>
        <v>B</v>
      </c>
      <c r="AM982" s="109">
        <f t="shared" si="405"/>
        <v>0</v>
      </c>
      <c r="AN982" s="109">
        <f t="shared" si="406"/>
        <v>0</v>
      </c>
      <c r="AO982" s="109" t="str">
        <f t="shared" si="407"/>
        <v/>
      </c>
      <c r="AQ982" s="109" t="str">
        <f t="shared" si="408"/>
        <v/>
      </c>
      <c r="BA982" s="229">
        <f>MOD(SUM(E960:E983),12)</f>
        <v>0</v>
      </c>
    </row>
    <row r="983" spans="1:53" ht="15.75" thickBot="1" x14ac:dyDescent="0.3">
      <c r="A983" s="88"/>
      <c r="B983" s="66" t="s">
        <v>301</v>
      </c>
      <c r="C983" s="67"/>
      <c r="D983" s="102"/>
      <c r="E983" s="32"/>
      <c r="F983" s="32"/>
      <c r="G983" s="68" t="s">
        <v>277</v>
      </c>
      <c r="H983" s="69">
        <f t="shared" si="409"/>
        <v>0</v>
      </c>
      <c r="I983" s="70">
        <f t="shared" si="410"/>
        <v>0</v>
      </c>
      <c r="J983" s="73" t="str">
        <f t="shared" si="411"/>
        <v>--</v>
      </c>
      <c r="K983" s="32"/>
      <c r="L983" s="233"/>
      <c r="M983" s="277"/>
      <c r="N983" s="277"/>
      <c r="O983" s="277"/>
      <c r="P983" s="277"/>
      <c r="Q983" s="277"/>
      <c r="R983" s="277"/>
      <c r="S983" s="277"/>
      <c r="T983" s="277"/>
      <c r="U983" s="278"/>
      <c r="V983" s="103"/>
      <c r="W983" s="84">
        <f t="shared" si="416"/>
        <v>13</v>
      </c>
      <c r="X983" s="84"/>
      <c r="Y983" s="78">
        <f>SUM(E960:E983)</f>
        <v>12</v>
      </c>
      <c r="Z983" s="72" t="str">
        <f t="shared" si="414"/>
        <v/>
      </c>
      <c r="AA983" s="72" t="str">
        <f t="shared" si="415"/>
        <v/>
      </c>
      <c r="AB983" s="72"/>
      <c r="AC983" s="72">
        <f t="shared" si="400"/>
        <v>1</v>
      </c>
      <c r="AD983" s="72">
        <f t="shared" si="401"/>
        <v>1</v>
      </c>
      <c r="AE983" s="109" t="str">
        <f t="shared" si="402"/>
        <v>0-0</v>
      </c>
      <c r="AF983" s="109" t="str">
        <f t="shared" si="403"/>
        <v>Y</v>
      </c>
      <c r="AG983" s="109" t="str">
        <f t="shared" si="404"/>
        <v>B</v>
      </c>
      <c r="AM983" s="109">
        <f t="shared" si="405"/>
        <v>0</v>
      </c>
      <c r="AN983" s="109">
        <f t="shared" si="406"/>
        <v>0</v>
      </c>
      <c r="AO983" s="109" t="str">
        <f t="shared" si="407"/>
        <v/>
      </c>
      <c r="AQ983" s="109" t="str">
        <f t="shared" si="408"/>
        <v/>
      </c>
      <c r="BA983" s="229">
        <f>MOD(SUM(E960:E984),12)</f>
        <v>0</v>
      </c>
    </row>
    <row r="984" spans="1:53" ht="15.75" thickBot="1" x14ac:dyDescent="0.3">
      <c r="A984" s="88"/>
      <c r="B984" s="66" t="s">
        <v>302</v>
      </c>
      <c r="C984" s="67"/>
      <c r="D984" s="102"/>
      <c r="E984" s="32"/>
      <c r="F984" s="32"/>
      <c r="G984" s="68" t="s">
        <v>277</v>
      </c>
      <c r="H984" s="69">
        <f t="shared" si="409"/>
        <v>0</v>
      </c>
      <c r="I984" s="70">
        <f t="shared" si="410"/>
        <v>0</v>
      </c>
      <c r="J984" s="73" t="str">
        <f t="shared" si="411"/>
        <v>--</v>
      </c>
      <c r="K984" s="32"/>
      <c r="L984" s="234"/>
      <c r="M984" s="277"/>
      <c r="N984" s="277"/>
      <c r="O984" s="277"/>
      <c r="P984" s="277"/>
      <c r="Q984" s="277"/>
      <c r="R984" s="277"/>
      <c r="S984" s="277"/>
      <c r="T984" s="277"/>
      <c r="U984" s="278"/>
      <c r="V984" s="103"/>
      <c r="W984" s="72"/>
      <c r="X984" s="72"/>
      <c r="Y984" s="78">
        <f>SUM(E960:E984)</f>
        <v>12</v>
      </c>
      <c r="Z984" s="72" t="str">
        <f t="shared" si="414"/>
        <v/>
      </c>
      <c r="AA984" s="72" t="str">
        <f t="shared" si="415"/>
        <v/>
      </c>
      <c r="AB984" s="72"/>
      <c r="AC984" s="72">
        <f t="shared" si="400"/>
        <v>1</v>
      </c>
      <c r="AD984" s="72">
        <f t="shared" si="401"/>
        <v>1</v>
      </c>
      <c r="AE984" s="109" t="str">
        <f t="shared" si="402"/>
        <v>0-0</v>
      </c>
      <c r="AF984" s="109" t="str">
        <f t="shared" si="403"/>
        <v>Y</v>
      </c>
      <c r="AG984" s="109" t="str">
        <f t="shared" si="404"/>
        <v>B</v>
      </c>
      <c r="AM984" s="109">
        <f t="shared" si="405"/>
        <v>0</v>
      </c>
      <c r="AN984" s="109">
        <f t="shared" si="406"/>
        <v>0</v>
      </c>
      <c r="AO984" s="109" t="str">
        <f t="shared" si="407"/>
        <v/>
      </c>
      <c r="AQ984" s="109" t="str">
        <f t="shared" si="408"/>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15"/>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15"/>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2</v>
      </c>
      <c r="Q991" s="35">
        <v>0</v>
      </c>
      <c r="R991" s="35">
        <f>COUNTIFS($E1001:$E1025,"4",$F1001:$F1025,"Pole",$C1001:$C1025,"FST")</f>
        <v>2</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2</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2819</v>
      </c>
      <c r="M993" s="196">
        <v>8</v>
      </c>
      <c r="N993" s="35">
        <f>SUM(AI993,AI1004)</f>
        <v>0</v>
      </c>
      <c r="O993" s="35">
        <v>0</v>
      </c>
      <c r="P993" s="35">
        <f>SUM(AJ993,AJ1004)</f>
        <v>2</v>
      </c>
      <c r="Q993" s="35">
        <v>0</v>
      </c>
      <c r="R993" s="35">
        <f>COUNTIFS($E1001:$E1025,"8",$F1001:$F1025,"Pole",$C1001:$C1025,"FST")</f>
        <v>2</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2</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801</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17">IF(B1001&lt;&gt;"FST",1,0)</f>
        <v>1</v>
      </c>
      <c r="AD1001" s="72">
        <f t="shared" ref="AD1001:AD1025" si="418">IF(C1001&lt;&gt;"FST",1,0)</f>
        <v>0</v>
      </c>
      <c r="AE1001" s="109" t="str">
        <f t="shared" ref="AE1001:AE1025" si="419">CONCATENATE(H1001,"-",I1001)</f>
        <v>453-456</v>
      </c>
      <c r="AF1001" s="109" t="str">
        <f t="shared" ref="AF1001:AF1025" si="420">IF(C1001="Field SPL","N","Y")</f>
        <v>Y</v>
      </c>
      <c r="AG1001" s="109" t="str">
        <f t="shared" ref="AG1001:AG1025" si="421">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22">VALUE(IF(C1001="FST","0",IF(C1001="REV T","1",IF(C1001="DBL REV",".5","0"))))</f>
        <v>0</v>
      </c>
      <c r="AN1001" s="109">
        <f t="shared" ref="AN1001:AN1025" si="423">VALUE(IF(C1001="FST","0",IF(C1001="REV T","0",IF(C1001="DBL REV",".5","0"))))</f>
        <v>0</v>
      </c>
      <c r="AO1001" s="109" t="str">
        <f t="shared" ref="AO1001:AO1025" si="424">IF(C1001="TPL REV","Y","")</f>
        <v/>
      </c>
      <c r="AQ1001" s="109" t="str">
        <f t="shared" ref="AQ1001:AQ1025" si="425">IF(C1001="QD REV","Y","")</f>
        <v/>
      </c>
      <c r="BA1001" s="229">
        <f>MOD(E1001,12)</f>
        <v>4</v>
      </c>
    </row>
    <row r="1002" spans="1:53" ht="15.75" thickBot="1" x14ac:dyDescent="0.3">
      <c r="A1002" s="88"/>
      <c r="B1002" s="66" t="s">
        <v>279</v>
      </c>
      <c r="C1002" s="67" t="s">
        <v>484</v>
      </c>
      <c r="D1002" s="102" t="s">
        <v>802</v>
      </c>
      <c r="E1002" s="32">
        <v>8</v>
      </c>
      <c r="F1002" s="32" t="s">
        <v>483</v>
      </c>
      <c r="G1002" s="68" t="s">
        <v>277</v>
      </c>
      <c r="H1002" s="69">
        <f t="shared" ref="H1002:H1025" si="426">IF(E1002=0,0,I1002-(E1002-1))</f>
        <v>445</v>
      </c>
      <c r="I1002" s="70">
        <f t="shared" ref="I1002:I1025" si="427">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17"/>
        <v>1</v>
      </c>
      <c r="AD1002" s="72">
        <f t="shared" si="418"/>
        <v>0</v>
      </c>
      <c r="AE1002" s="109" t="str">
        <f t="shared" si="419"/>
        <v>445-452</v>
      </c>
      <c r="AF1002" s="109" t="str">
        <f t="shared" si="420"/>
        <v>Y</v>
      </c>
      <c r="AG1002" s="109" t="str">
        <f t="shared" si="421"/>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22"/>
        <v>0</v>
      </c>
      <c r="AN1002" s="109">
        <f t="shared" si="423"/>
        <v>0</v>
      </c>
      <c r="AO1002" s="109" t="str">
        <f t="shared" si="424"/>
        <v/>
      </c>
      <c r="AQ1002" s="109" t="str">
        <f t="shared" si="425"/>
        <v/>
      </c>
      <c r="BA1002" s="229">
        <f>MOD(SUM(E1001:E1002),12)</f>
        <v>0</v>
      </c>
    </row>
    <row r="1003" spans="1:53" ht="15.75" thickBot="1" x14ac:dyDescent="0.3">
      <c r="A1003" s="88"/>
      <c r="B1003" s="74" t="s">
        <v>280</v>
      </c>
      <c r="C1003" s="67" t="s">
        <v>484</v>
      </c>
      <c r="D1003" s="102" t="s">
        <v>803</v>
      </c>
      <c r="E1003" s="32">
        <v>8</v>
      </c>
      <c r="F1003" s="32" t="s">
        <v>483</v>
      </c>
      <c r="G1003" s="75" t="s">
        <v>277</v>
      </c>
      <c r="H1003" s="69">
        <f t="shared" si="426"/>
        <v>437</v>
      </c>
      <c r="I1003" s="70">
        <f t="shared" si="427"/>
        <v>444</v>
      </c>
      <c r="J1003" s="73" t="str">
        <f t="shared" ref="J1003:J1025" si="428">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17"/>
        <v>1</v>
      </c>
      <c r="AD1003" s="72">
        <f t="shared" si="418"/>
        <v>0</v>
      </c>
      <c r="AE1003" s="109" t="str">
        <f t="shared" si="419"/>
        <v>437-444</v>
      </c>
      <c r="AF1003" s="109" t="str">
        <f t="shared" si="420"/>
        <v>Y</v>
      </c>
      <c r="AG1003" s="109" t="str">
        <f t="shared" si="421"/>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22"/>
        <v>0</v>
      </c>
      <c r="AN1003" s="109">
        <f t="shared" si="423"/>
        <v>0</v>
      </c>
      <c r="AO1003" s="109" t="str">
        <f t="shared" si="424"/>
        <v/>
      </c>
      <c r="AQ1003" s="109" t="str">
        <f t="shared" si="425"/>
        <v/>
      </c>
      <c r="BA1003" s="229">
        <f>MOD(SUM(E1001:E1004),12)</f>
        <v>0</v>
      </c>
    </row>
    <row r="1004" spans="1:53" ht="15.75" thickBot="1" x14ac:dyDescent="0.3">
      <c r="A1004" s="88"/>
      <c r="B1004" s="66" t="s">
        <v>281</v>
      </c>
      <c r="C1004" s="67" t="s">
        <v>484</v>
      </c>
      <c r="D1004" s="102" t="s">
        <v>804</v>
      </c>
      <c r="E1004" s="32">
        <v>4</v>
      </c>
      <c r="F1004" s="32" t="s">
        <v>483</v>
      </c>
      <c r="G1004" s="68" t="s">
        <v>277</v>
      </c>
      <c r="H1004" s="69">
        <f t="shared" si="426"/>
        <v>433</v>
      </c>
      <c r="I1004" s="70">
        <f t="shared" si="427"/>
        <v>436</v>
      </c>
      <c r="J1004" s="73" t="str">
        <f t="shared" si="428"/>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17"/>
        <v>1</v>
      </c>
      <c r="AD1004" s="72">
        <f t="shared" si="418"/>
        <v>0</v>
      </c>
      <c r="AE1004" s="109" t="str">
        <f t="shared" si="419"/>
        <v>433-436</v>
      </c>
      <c r="AF1004" s="109" t="str">
        <f t="shared" si="420"/>
        <v>Y</v>
      </c>
      <c r="AG1004" s="109" t="str">
        <f t="shared" si="421"/>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22"/>
        <v>0</v>
      </c>
      <c r="AN1004" s="109">
        <f t="shared" si="423"/>
        <v>0</v>
      </c>
      <c r="AO1004" s="109" t="str">
        <f t="shared" si="424"/>
        <v/>
      </c>
      <c r="AQ1004" s="109" t="str">
        <f t="shared" si="425"/>
        <v/>
      </c>
      <c r="BA1004" s="229">
        <f>MOD(SUM(E1001:E1005),12)</f>
        <v>0</v>
      </c>
    </row>
    <row r="1005" spans="1:53" ht="15.75" thickBot="1" x14ac:dyDescent="0.3">
      <c r="A1005" s="88"/>
      <c r="B1005" s="66" t="s">
        <v>282</v>
      </c>
      <c r="C1005" s="67" t="s">
        <v>502</v>
      </c>
      <c r="D1005" s="102"/>
      <c r="E1005" s="32">
        <v>72</v>
      </c>
      <c r="F1005" s="32"/>
      <c r="G1005" s="68" t="s">
        <v>277</v>
      </c>
      <c r="H1005" s="69">
        <f t="shared" si="426"/>
        <v>361</v>
      </c>
      <c r="I1005" s="70">
        <f t="shared" si="427"/>
        <v>432</v>
      </c>
      <c r="J1005" s="73" t="str">
        <f t="shared" si="428"/>
        <v>--</v>
      </c>
      <c r="K1005" s="32"/>
      <c r="L1005" s="233"/>
      <c r="M1005" s="277" t="s">
        <v>432</v>
      </c>
      <c r="N1005" s="277"/>
      <c r="O1005" s="277"/>
      <c r="P1005" s="277"/>
      <c r="Q1005" s="277"/>
      <c r="R1005" s="277"/>
      <c r="S1005" s="277"/>
      <c r="T1005" s="277"/>
      <c r="U1005" s="278"/>
      <c r="V1005" s="103"/>
      <c r="W1005" s="72"/>
      <c r="X1005" s="72"/>
      <c r="Y1005" s="72"/>
      <c r="Z1005" s="45">
        <v>13</v>
      </c>
      <c r="AA1005" s="77">
        <f t="shared" ref="AA1005:AA1010" si="429">AB1004+1</f>
        <v>145</v>
      </c>
      <c r="AB1005" s="77">
        <f t="shared" ref="AB1005:AB1010" si="430">AB1004+12</f>
        <v>156</v>
      </c>
      <c r="AC1005" s="72">
        <f t="shared" si="417"/>
        <v>1</v>
      </c>
      <c r="AD1005" s="72">
        <f t="shared" si="418"/>
        <v>1</v>
      </c>
      <c r="AE1005" s="109" t="str">
        <f t="shared" si="419"/>
        <v>361-432</v>
      </c>
      <c r="AF1005" s="109" t="str">
        <f t="shared" si="420"/>
        <v>N</v>
      </c>
      <c r="AG1005" s="109" t="str">
        <f t="shared" si="421"/>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22"/>
        <v>0</v>
      </c>
      <c r="AN1005" s="109">
        <f t="shared" si="423"/>
        <v>0</v>
      </c>
      <c r="AO1005" s="109" t="str">
        <f t="shared" si="424"/>
        <v/>
      </c>
      <c r="AQ1005" s="109" t="str">
        <f t="shared" si="425"/>
        <v/>
      </c>
      <c r="BA1005" s="229">
        <f>MOD(SUM(E1001:E1006),12)</f>
        <v>0</v>
      </c>
    </row>
    <row r="1006" spans="1:53" ht="15.75" thickBot="1" x14ac:dyDescent="0.3">
      <c r="A1006" s="88"/>
      <c r="B1006" s="66" t="s">
        <v>283</v>
      </c>
      <c r="C1006" s="67"/>
      <c r="D1006" s="102"/>
      <c r="E1006" s="32"/>
      <c r="F1006" s="32"/>
      <c r="G1006" s="68" t="s">
        <v>277</v>
      </c>
      <c r="H1006" s="69">
        <f t="shared" si="426"/>
        <v>0</v>
      </c>
      <c r="I1006" s="70">
        <f t="shared" si="427"/>
        <v>0</v>
      </c>
      <c r="J1006" s="73" t="str">
        <f t="shared" si="428"/>
        <v>--</v>
      </c>
      <c r="K1006" s="32"/>
      <c r="L1006" s="233"/>
      <c r="M1006" s="277"/>
      <c r="N1006" s="277"/>
      <c r="O1006" s="277"/>
      <c r="P1006" s="277"/>
      <c r="Q1006" s="277"/>
      <c r="R1006" s="277"/>
      <c r="S1006" s="277"/>
      <c r="T1006" s="277"/>
      <c r="U1006" s="278"/>
      <c r="V1006" s="103"/>
      <c r="W1006" s="72"/>
      <c r="X1006" s="72"/>
      <c r="Y1006" s="72"/>
      <c r="Z1006" s="45">
        <v>14</v>
      </c>
      <c r="AA1006" s="77">
        <f t="shared" si="429"/>
        <v>157</v>
      </c>
      <c r="AB1006" s="77">
        <f t="shared" si="430"/>
        <v>168</v>
      </c>
      <c r="AC1006" s="72">
        <f t="shared" si="417"/>
        <v>1</v>
      </c>
      <c r="AD1006" s="72">
        <f t="shared" si="418"/>
        <v>1</v>
      </c>
      <c r="AE1006" s="109" t="str">
        <f t="shared" si="419"/>
        <v>0-0</v>
      </c>
      <c r="AF1006" s="109" t="str">
        <f t="shared" si="420"/>
        <v>Y</v>
      </c>
      <c r="AG1006" s="109" t="str">
        <f t="shared" si="421"/>
        <v>A</v>
      </c>
      <c r="AM1006" s="109">
        <f t="shared" si="422"/>
        <v>0</v>
      </c>
      <c r="AN1006" s="109">
        <f t="shared" si="423"/>
        <v>0</v>
      </c>
      <c r="AO1006" s="109" t="str">
        <f t="shared" si="424"/>
        <v/>
      </c>
      <c r="AQ1006" s="109" t="str">
        <f t="shared" si="425"/>
        <v/>
      </c>
      <c r="BA1006" s="229">
        <f>MOD(SUM(E1001:E1007),12)</f>
        <v>0</v>
      </c>
    </row>
    <row r="1007" spans="1:53" ht="15.75" thickBot="1" x14ac:dyDescent="0.3">
      <c r="A1007" s="88"/>
      <c r="B1007" s="66" t="s">
        <v>284</v>
      </c>
      <c r="C1007" s="67"/>
      <c r="D1007" s="102"/>
      <c r="E1007" s="32"/>
      <c r="F1007" s="32"/>
      <c r="G1007" s="68" t="s">
        <v>277</v>
      </c>
      <c r="H1007" s="69">
        <f t="shared" si="426"/>
        <v>0</v>
      </c>
      <c r="I1007" s="70">
        <f t="shared" si="427"/>
        <v>0</v>
      </c>
      <c r="J1007" s="73" t="str">
        <f t="shared" si="428"/>
        <v>--</v>
      </c>
      <c r="K1007" s="32"/>
      <c r="L1007" s="233"/>
      <c r="M1007" s="277"/>
      <c r="N1007" s="277"/>
      <c r="O1007" s="277"/>
      <c r="P1007" s="277"/>
      <c r="Q1007" s="277"/>
      <c r="R1007" s="277"/>
      <c r="S1007" s="277"/>
      <c r="T1007" s="277"/>
      <c r="U1007" s="278"/>
      <c r="V1007" s="103"/>
      <c r="W1007" s="72"/>
      <c r="X1007" s="72"/>
      <c r="Y1007" s="72"/>
      <c r="Z1007" s="45">
        <v>15</v>
      </c>
      <c r="AA1007" s="77">
        <f t="shared" si="429"/>
        <v>169</v>
      </c>
      <c r="AB1007" s="77">
        <f t="shared" si="430"/>
        <v>180</v>
      </c>
      <c r="AC1007" s="72">
        <f t="shared" si="417"/>
        <v>1</v>
      </c>
      <c r="AD1007" s="72">
        <f t="shared" si="418"/>
        <v>1</v>
      </c>
      <c r="AE1007" s="109" t="str">
        <f t="shared" si="419"/>
        <v>0-0</v>
      </c>
      <c r="AF1007" s="109" t="str">
        <f t="shared" si="420"/>
        <v>Y</v>
      </c>
      <c r="AG1007" s="109" t="str">
        <f t="shared" si="421"/>
        <v>A</v>
      </c>
      <c r="AM1007" s="109">
        <f t="shared" si="422"/>
        <v>0</v>
      </c>
      <c r="AN1007" s="109">
        <f t="shared" si="423"/>
        <v>0</v>
      </c>
      <c r="AO1007" s="109" t="str">
        <f t="shared" si="424"/>
        <v/>
      </c>
      <c r="AQ1007" s="109" t="str">
        <f t="shared" si="425"/>
        <v/>
      </c>
      <c r="BA1007" s="229">
        <f>MOD(SUM(E1001:E1008),12)</f>
        <v>0</v>
      </c>
    </row>
    <row r="1008" spans="1:53" ht="15.75" thickBot="1" x14ac:dyDescent="0.3">
      <c r="A1008" s="88"/>
      <c r="B1008" s="66" t="s">
        <v>285</v>
      </c>
      <c r="C1008" s="67"/>
      <c r="D1008" s="102"/>
      <c r="E1008" s="32"/>
      <c r="F1008" s="32"/>
      <c r="G1008" s="68" t="s">
        <v>277</v>
      </c>
      <c r="H1008" s="69">
        <f t="shared" si="426"/>
        <v>0</v>
      </c>
      <c r="I1008" s="70">
        <f t="shared" si="427"/>
        <v>0</v>
      </c>
      <c r="J1008" s="73" t="str">
        <f t="shared" si="428"/>
        <v>--</v>
      </c>
      <c r="K1008" s="32"/>
      <c r="L1008" s="233"/>
      <c r="M1008" s="277"/>
      <c r="N1008" s="277"/>
      <c r="O1008" s="277"/>
      <c r="P1008" s="277"/>
      <c r="Q1008" s="277"/>
      <c r="R1008" s="277"/>
      <c r="S1008" s="277"/>
      <c r="T1008" s="277"/>
      <c r="U1008" s="278"/>
      <c r="V1008" s="103"/>
      <c r="W1008" s="72"/>
      <c r="X1008" s="72"/>
      <c r="Y1008" s="72"/>
      <c r="Z1008" s="45">
        <f>Z1007+1</f>
        <v>16</v>
      </c>
      <c r="AA1008" s="77">
        <f t="shared" si="429"/>
        <v>181</v>
      </c>
      <c r="AB1008" s="77">
        <f t="shared" si="430"/>
        <v>192</v>
      </c>
      <c r="AC1008" s="72">
        <f t="shared" si="417"/>
        <v>1</v>
      </c>
      <c r="AD1008" s="72">
        <f t="shared" si="418"/>
        <v>1</v>
      </c>
      <c r="AE1008" s="109" t="str">
        <f t="shared" si="419"/>
        <v>0-0</v>
      </c>
      <c r="AF1008" s="109" t="str">
        <f t="shared" si="420"/>
        <v>Y</v>
      </c>
      <c r="AG1008" s="109" t="str">
        <f t="shared" si="421"/>
        <v>A</v>
      </c>
      <c r="AM1008" s="109">
        <f t="shared" si="422"/>
        <v>0</v>
      </c>
      <c r="AN1008" s="109">
        <f t="shared" si="423"/>
        <v>0</v>
      </c>
      <c r="AO1008" s="109" t="str">
        <f t="shared" si="424"/>
        <v/>
      </c>
      <c r="AQ1008" s="109" t="str">
        <f t="shared" si="425"/>
        <v/>
      </c>
      <c r="BA1008" s="229">
        <f>MOD(SUM(E1001:E1009),12)</f>
        <v>0</v>
      </c>
    </row>
    <row r="1009" spans="1:53" ht="15.75" thickBot="1" x14ac:dyDescent="0.3">
      <c r="A1009" s="88"/>
      <c r="B1009" s="66" t="s">
        <v>286</v>
      </c>
      <c r="C1009" s="67"/>
      <c r="D1009" s="102"/>
      <c r="E1009" s="32"/>
      <c r="F1009" s="32"/>
      <c r="G1009" s="68" t="s">
        <v>277</v>
      </c>
      <c r="H1009" s="69">
        <f t="shared" si="426"/>
        <v>0</v>
      </c>
      <c r="I1009" s="70">
        <f t="shared" si="427"/>
        <v>0</v>
      </c>
      <c r="J1009" s="73" t="str">
        <f t="shared" si="428"/>
        <v>--</v>
      </c>
      <c r="K1009" s="32"/>
      <c r="L1009" s="233"/>
      <c r="M1009" s="277"/>
      <c r="N1009" s="277"/>
      <c r="O1009" s="277"/>
      <c r="P1009" s="277"/>
      <c r="Q1009" s="277"/>
      <c r="R1009" s="277"/>
      <c r="S1009" s="277"/>
      <c r="T1009" s="277"/>
      <c r="U1009" s="278"/>
      <c r="V1009" s="103"/>
      <c r="W1009" s="72"/>
      <c r="X1009" s="72"/>
      <c r="Y1009" s="72"/>
      <c r="Z1009" s="45">
        <f>Z1008+1</f>
        <v>17</v>
      </c>
      <c r="AA1009" s="77">
        <f t="shared" si="429"/>
        <v>193</v>
      </c>
      <c r="AB1009" s="77">
        <f t="shared" si="430"/>
        <v>204</v>
      </c>
      <c r="AC1009" s="72">
        <f t="shared" si="417"/>
        <v>1</v>
      </c>
      <c r="AD1009" s="72">
        <f t="shared" si="418"/>
        <v>1</v>
      </c>
      <c r="AE1009" s="109" t="str">
        <f t="shared" si="419"/>
        <v>0-0</v>
      </c>
      <c r="AF1009" s="109" t="str">
        <f t="shared" si="420"/>
        <v>Y</v>
      </c>
      <c r="AG1009" s="109" t="str">
        <f t="shared" si="421"/>
        <v>A</v>
      </c>
      <c r="AM1009" s="109">
        <f t="shared" si="422"/>
        <v>0</v>
      </c>
      <c r="AN1009" s="109">
        <f t="shared" si="423"/>
        <v>0</v>
      </c>
      <c r="AO1009" s="109" t="str">
        <f t="shared" si="424"/>
        <v/>
      </c>
      <c r="AQ1009" s="109" t="str">
        <f t="shared" si="425"/>
        <v/>
      </c>
      <c r="BA1009" s="229">
        <f>MOD(SUM(E1001:E1010),12)</f>
        <v>0</v>
      </c>
    </row>
    <row r="1010" spans="1:53" ht="15.75" thickBot="1" x14ac:dyDescent="0.3">
      <c r="A1010" s="88"/>
      <c r="B1010" s="66" t="s">
        <v>287</v>
      </c>
      <c r="C1010" s="67"/>
      <c r="D1010" s="102"/>
      <c r="E1010" s="32"/>
      <c r="F1010" s="32"/>
      <c r="G1010" s="68" t="s">
        <v>277</v>
      </c>
      <c r="H1010" s="69">
        <f t="shared" si="426"/>
        <v>0</v>
      </c>
      <c r="I1010" s="70">
        <f t="shared" si="427"/>
        <v>0</v>
      </c>
      <c r="J1010" s="73" t="str">
        <f t="shared" si="428"/>
        <v>--</v>
      </c>
      <c r="K1010" s="32"/>
      <c r="L1010" s="233"/>
      <c r="M1010" s="277"/>
      <c r="N1010" s="277"/>
      <c r="O1010" s="277"/>
      <c r="P1010" s="277"/>
      <c r="Q1010" s="277"/>
      <c r="R1010" s="277"/>
      <c r="S1010" s="277"/>
      <c r="T1010" s="277"/>
      <c r="U1010" s="278"/>
      <c r="V1010" s="103"/>
      <c r="W1010" s="72"/>
      <c r="X1010" s="72"/>
      <c r="Y1010" s="72"/>
      <c r="Z1010" s="45">
        <f>Z1009+1</f>
        <v>18</v>
      </c>
      <c r="AA1010" s="77">
        <f t="shared" si="429"/>
        <v>205</v>
      </c>
      <c r="AB1010" s="77">
        <f t="shared" si="430"/>
        <v>216</v>
      </c>
      <c r="AC1010" s="72">
        <f t="shared" si="417"/>
        <v>1</v>
      </c>
      <c r="AD1010" s="72">
        <f t="shared" si="418"/>
        <v>1</v>
      </c>
      <c r="AE1010" s="109" t="str">
        <f t="shared" si="419"/>
        <v>0-0</v>
      </c>
      <c r="AF1010" s="109" t="str">
        <f t="shared" si="420"/>
        <v>Y</v>
      </c>
      <c r="AG1010" s="109" t="str">
        <f t="shared" si="421"/>
        <v>A</v>
      </c>
      <c r="AM1010" s="109">
        <f t="shared" si="422"/>
        <v>0</v>
      </c>
      <c r="AN1010" s="109">
        <f t="shared" si="423"/>
        <v>0</v>
      </c>
      <c r="AO1010" s="109" t="str">
        <f t="shared" si="424"/>
        <v/>
      </c>
      <c r="AQ1010" s="109" t="str">
        <f t="shared" si="425"/>
        <v/>
      </c>
      <c r="BA1010" s="229">
        <f>MOD(SUM(E1001:E1011),12)</f>
        <v>0</v>
      </c>
    </row>
    <row r="1011" spans="1:53" ht="15.75" thickBot="1" x14ac:dyDescent="0.3">
      <c r="A1011" s="88"/>
      <c r="B1011" s="66" t="s">
        <v>288</v>
      </c>
      <c r="C1011" s="67"/>
      <c r="D1011" s="102"/>
      <c r="E1011" s="32"/>
      <c r="F1011" s="32"/>
      <c r="G1011" s="68" t="s">
        <v>277</v>
      </c>
      <c r="H1011" s="69">
        <f t="shared" si="426"/>
        <v>0</v>
      </c>
      <c r="I1011" s="70">
        <f t="shared" si="427"/>
        <v>0</v>
      </c>
      <c r="J1011" s="73" t="str">
        <f t="shared" si="428"/>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17"/>
        <v>1</v>
      </c>
      <c r="AD1011" s="72">
        <f t="shared" si="418"/>
        <v>1</v>
      </c>
      <c r="AE1011" s="109" t="str">
        <f t="shared" si="419"/>
        <v>0-0</v>
      </c>
      <c r="AF1011" s="109" t="str">
        <f t="shared" si="420"/>
        <v>Y</v>
      </c>
      <c r="AG1011" s="109" t="str">
        <f t="shared" si="421"/>
        <v>A</v>
      </c>
      <c r="AM1011" s="109">
        <f t="shared" si="422"/>
        <v>0</v>
      </c>
      <c r="AN1011" s="109">
        <f t="shared" si="423"/>
        <v>0</v>
      </c>
      <c r="AO1011" s="109" t="str">
        <f t="shared" si="424"/>
        <v/>
      </c>
      <c r="AQ1011" s="109" t="str">
        <f t="shared" si="425"/>
        <v/>
      </c>
      <c r="BA1011" s="229">
        <f>MOD(SUM(E1001:E1012),12)</f>
        <v>0</v>
      </c>
    </row>
    <row r="1012" spans="1:53" ht="15.75" thickBot="1" x14ac:dyDescent="0.3">
      <c r="A1012" s="88"/>
      <c r="B1012" s="66" t="s">
        <v>289</v>
      </c>
      <c r="C1012" s="67"/>
      <c r="D1012" s="102"/>
      <c r="E1012" s="32"/>
      <c r="F1012" s="32"/>
      <c r="G1012" s="68" t="s">
        <v>277</v>
      </c>
      <c r="H1012" s="69">
        <f t="shared" si="426"/>
        <v>0</v>
      </c>
      <c r="I1012" s="70">
        <f t="shared" si="427"/>
        <v>0</v>
      </c>
      <c r="J1012" s="73" t="str">
        <f t="shared" si="428"/>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17"/>
        <v>1</v>
      </c>
      <c r="AD1012" s="72">
        <f t="shared" si="418"/>
        <v>1</v>
      </c>
      <c r="AE1012" s="109" t="str">
        <f t="shared" si="419"/>
        <v>0-0</v>
      </c>
      <c r="AF1012" s="109" t="str">
        <f t="shared" si="420"/>
        <v>Y</v>
      </c>
      <c r="AG1012" s="109" t="str">
        <f t="shared" si="421"/>
        <v>A</v>
      </c>
      <c r="AM1012" s="109">
        <f t="shared" si="422"/>
        <v>0</v>
      </c>
      <c r="AN1012" s="109">
        <f t="shared" si="423"/>
        <v>0</v>
      </c>
      <c r="AO1012" s="109" t="str">
        <f t="shared" si="424"/>
        <v/>
      </c>
      <c r="AQ1012" s="109" t="str">
        <f t="shared" si="425"/>
        <v/>
      </c>
      <c r="BA1012" s="229">
        <f>MOD(SUM(E1001:E1013),12)</f>
        <v>0</v>
      </c>
    </row>
    <row r="1013" spans="1:53" ht="15.75" thickBot="1" x14ac:dyDescent="0.3">
      <c r="A1013" s="88"/>
      <c r="B1013" s="66" t="s">
        <v>290</v>
      </c>
      <c r="C1013" s="67"/>
      <c r="D1013" s="102"/>
      <c r="E1013" s="32"/>
      <c r="F1013" s="32"/>
      <c r="G1013" s="68" t="s">
        <v>277</v>
      </c>
      <c r="H1013" s="69">
        <f t="shared" si="426"/>
        <v>0</v>
      </c>
      <c r="I1013" s="70">
        <f t="shared" si="427"/>
        <v>0</v>
      </c>
      <c r="J1013" s="73" t="str">
        <f t="shared" si="428"/>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31">IF(OR(AND(E$8=216,C1012="DBL REV",C1013="DBL REV",Y1012&lt;=144,Y1013&gt;144),AND(E$8=216,C1012="TPL REV",C1013="TPL REV",Y1012&lt;=144,Y1013&gt;144),AND(E$8=216,C1012="QD REV",C1013="QD REV",Y1012&lt;=144,Y1013&gt;144)),"ERROR","")</f>
        <v/>
      </c>
      <c r="AA1013" s="72"/>
      <c r="AB1013" s="72"/>
      <c r="AC1013" s="72">
        <f t="shared" si="417"/>
        <v>1</v>
      </c>
      <c r="AD1013" s="72">
        <f t="shared" si="418"/>
        <v>1</v>
      </c>
      <c r="AE1013" s="109" t="str">
        <f t="shared" si="419"/>
        <v>0-0</v>
      </c>
      <c r="AF1013" s="109" t="str">
        <f t="shared" si="420"/>
        <v>Y</v>
      </c>
      <c r="AG1013" s="109" t="str">
        <f t="shared" si="421"/>
        <v>A</v>
      </c>
      <c r="AM1013" s="109">
        <f t="shared" si="422"/>
        <v>0</v>
      </c>
      <c r="AN1013" s="109">
        <f t="shared" si="423"/>
        <v>0</v>
      </c>
      <c r="AO1013" s="109" t="str">
        <f t="shared" si="424"/>
        <v/>
      </c>
      <c r="AQ1013" s="109" t="str">
        <f t="shared" si="425"/>
        <v/>
      </c>
      <c r="BA1013" s="229">
        <f>MOD(SUM(E1001:E1014),12)</f>
        <v>0</v>
      </c>
    </row>
    <row r="1014" spans="1:53" ht="15.75" thickBot="1" x14ac:dyDescent="0.3">
      <c r="A1014" s="88"/>
      <c r="B1014" s="66" t="s">
        <v>291</v>
      </c>
      <c r="C1014" s="67"/>
      <c r="D1014" s="102"/>
      <c r="E1014" s="32"/>
      <c r="F1014" s="32"/>
      <c r="G1014" s="68" t="s">
        <v>277</v>
      </c>
      <c r="H1014" s="69">
        <f t="shared" si="426"/>
        <v>0</v>
      </c>
      <c r="I1014" s="70">
        <f t="shared" si="427"/>
        <v>0</v>
      </c>
      <c r="J1014" s="73" t="str">
        <f t="shared" si="428"/>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31"/>
        <v/>
      </c>
      <c r="AA1014" s="72"/>
      <c r="AB1014" s="72"/>
      <c r="AC1014" s="72">
        <f t="shared" si="417"/>
        <v>1</v>
      </c>
      <c r="AD1014" s="72">
        <f t="shared" si="418"/>
        <v>1</v>
      </c>
      <c r="AE1014" s="109" t="str">
        <f t="shared" si="419"/>
        <v>0-0</v>
      </c>
      <c r="AF1014" s="109" t="str">
        <f t="shared" si="420"/>
        <v>Y</v>
      </c>
      <c r="AG1014" s="109" t="str">
        <f t="shared" si="421"/>
        <v>A</v>
      </c>
      <c r="AM1014" s="109">
        <f t="shared" si="422"/>
        <v>0</v>
      </c>
      <c r="AN1014" s="109">
        <f t="shared" si="423"/>
        <v>0</v>
      </c>
      <c r="AO1014" s="109" t="str">
        <f t="shared" si="424"/>
        <v/>
      </c>
      <c r="AQ1014" s="109" t="str">
        <f t="shared" si="425"/>
        <v/>
      </c>
      <c r="BA1014" s="229">
        <f>MOD(SUM(E1001:E1015),12)</f>
        <v>0</v>
      </c>
    </row>
    <row r="1015" spans="1:53" ht="15.75" thickBot="1" x14ac:dyDescent="0.3">
      <c r="A1015" s="88"/>
      <c r="B1015" s="66" t="s">
        <v>292</v>
      </c>
      <c r="C1015" s="67"/>
      <c r="D1015" s="102"/>
      <c r="E1015" s="32"/>
      <c r="F1015" s="32"/>
      <c r="G1015" s="68" t="s">
        <v>277</v>
      </c>
      <c r="H1015" s="69">
        <f t="shared" si="426"/>
        <v>0</v>
      </c>
      <c r="I1015" s="70">
        <f t="shared" si="427"/>
        <v>0</v>
      </c>
      <c r="J1015" s="73" t="str">
        <f t="shared" si="428"/>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31"/>
        <v/>
      </c>
      <c r="AA1015" s="72" t="str">
        <f t="shared" ref="AA1015:AA1027" si="432">IF(AND(C1013&lt;&gt;"Field SPL",W1012&lt;=144,Y1013&gt;144),"ERROR","")</f>
        <v/>
      </c>
      <c r="AB1015" s="72"/>
      <c r="AC1015" s="72">
        <f t="shared" si="417"/>
        <v>1</v>
      </c>
      <c r="AD1015" s="72">
        <f t="shared" si="418"/>
        <v>1</v>
      </c>
      <c r="AE1015" s="109" t="str">
        <f t="shared" si="419"/>
        <v>0-0</v>
      </c>
      <c r="AF1015" s="109" t="str">
        <f t="shared" si="420"/>
        <v>Y</v>
      </c>
      <c r="AG1015" s="109" t="str">
        <f t="shared" si="421"/>
        <v>A</v>
      </c>
      <c r="AM1015" s="109">
        <f t="shared" si="422"/>
        <v>0</v>
      </c>
      <c r="AN1015" s="109">
        <f t="shared" si="423"/>
        <v>0</v>
      </c>
      <c r="AO1015" s="109" t="str">
        <f t="shared" si="424"/>
        <v/>
      </c>
      <c r="AQ1015" s="109" t="str">
        <f t="shared" si="425"/>
        <v/>
      </c>
      <c r="BA1015" s="229">
        <f>MOD(SUM(E1001:E1016),12)</f>
        <v>0</v>
      </c>
    </row>
    <row r="1016" spans="1:53" ht="15.75" thickBot="1" x14ac:dyDescent="0.3">
      <c r="A1016" s="88"/>
      <c r="B1016" s="66" t="s">
        <v>293</v>
      </c>
      <c r="C1016" s="67"/>
      <c r="D1016" s="102"/>
      <c r="E1016" s="32"/>
      <c r="F1016" s="32"/>
      <c r="G1016" s="68" t="s">
        <v>277</v>
      </c>
      <c r="H1016" s="69">
        <f t="shared" si="426"/>
        <v>0</v>
      </c>
      <c r="I1016" s="70">
        <f t="shared" si="427"/>
        <v>0</v>
      </c>
      <c r="J1016" s="73" t="str">
        <f t="shared" si="428"/>
        <v>--</v>
      </c>
      <c r="K1016" s="32"/>
      <c r="L1016" s="233"/>
      <c r="M1016" s="277"/>
      <c r="N1016" s="277"/>
      <c r="O1016" s="277"/>
      <c r="P1016" s="277"/>
      <c r="Q1016" s="277"/>
      <c r="R1016" s="277"/>
      <c r="S1016" s="277"/>
      <c r="T1016" s="277"/>
      <c r="U1016" s="278"/>
      <c r="V1016" s="103"/>
      <c r="W1016" s="84">
        <f t="shared" ref="W1016:W1024" si="433">Y1016+1</f>
        <v>97</v>
      </c>
      <c r="X1016" s="84"/>
      <c r="Y1016" s="78">
        <f>SUM(E1001:E1016)</f>
        <v>96</v>
      </c>
      <c r="Z1016" s="72" t="str">
        <f t="shared" si="431"/>
        <v/>
      </c>
      <c r="AA1016" s="72" t="str">
        <f t="shared" si="432"/>
        <v/>
      </c>
      <c r="AB1016" s="72"/>
      <c r="AC1016" s="72">
        <f t="shared" si="417"/>
        <v>1</v>
      </c>
      <c r="AD1016" s="72">
        <f t="shared" si="418"/>
        <v>1</v>
      </c>
      <c r="AE1016" s="109" t="str">
        <f t="shared" si="419"/>
        <v>0-0</v>
      </c>
      <c r="AF1016" s="109" t="str">
        <f t="shared" si="420"/>
        <v>Y</v>
      </c>
      <c r="AG1016" s="109" t="str">
        <f t="shared" si="421"/>
        <v>A</v>
      </c>
      <c r="AM1016" s="109">
        <f t="shared" si="422"/>
        <v>0</v>
      </c>
      <c r="AN1016" s="109">
        <f t="shared" si="423"/>
        <v>0</v>
      </c>
      <c r="AO1016" s="109" t="str">
        <f t="shared" si="424"/>
        <v/>
      </c>
      <c r="AQ1016" s="109" t="str">
        <f t="shared" si="425"/>
        <v/>
      </c>
      <c r="BA1016" s="229">
        <f>MOD(SUM(E1001:E1017),12)</f>
        <v>0</v>
      </c>
    </row>
    <row r="1017" spans="1:53" ht="15.75" thickBot="1" x14ac:dyDescent="0.3">
      <c r="A1017" s="88"/>
      <c r="B1017" s="66" t="s">
        <v>294</v>
      </c>
      <c r="C1017" s="67"/>
      <c r="D1017" s="102"/>
      <c r="E1017" s="32"/>
      <c r="F1017" s="32"/>
      <c r="G1017" s="68" t="s">
        <v>277</v>
      </c>
      <c r="H1017" s="69">
        <f t="shared" si="426"/>
        <v>0</v>
      </c>
      <c r="I1017" s="70">
        <f t="shared" si="427"/>
        <v>0</v>
      </c>
      <c r="J1017" s="73" t="str">
        <f t="shared" si="428"/>
        <v>--</v>
      </c>
      <c r="K1017" s="32"/>
      <c r="L1017" s="233"/>
      <c r="M1017" s="277"/>
      <c r="N1017" s="277"/>
      <c r="O1017" s="277"/>
      <c r="P1017" s="277"/>
      <c r="Q1017" s="277"/>
      <c r="R1017" s="277"/>
      <c r="S1017" s="277"/>
      <c r="T1017" s="277"/>
      <c r="U1017" s="278"/>
      <c r="V1017" s="103"/>
      <c r="W1017" s="84">
        <f t="shared" si="433"/>
        <v>97</v>
      </c>
      <c r="X1017" s="84"/>
      <c r="Y1017" s="78">
        <f>SUM(E1001:E1017)</f>
        <v>96</v>
      </c>
      <c r="Z1017" s="72" t="str">
        <f t="shared" si="431"/>
        <v/>
      </c>
      <c r="AA1017" s="72" t="str">
        <f t="shared" si="432"/>
        <v/>
      </c>
      <c r="AB1017" s="72"/>
      <c r="AC1017" s="72">
        <f t="shared" si="417"/>
        <v>1</v>
      </c>
      <c r="AD1017" s="72">
        <f t="shared" si="418"/>
        <v>1</v>
      </c>
      <c r="AE1017" s="109" t="str">
        <f t="shared" si="419"/>
        <v>0-0</v>
      </c>
      <c r="AF1017" s="109" t="str">
        <f t="shared" si="420"/>
        <v>Y</v>
      </c>
      <c r="AG1017" s="109" t="str">
        <f t="shared" si="421"/>
        <v>A</v>
      </c>
      <c r="AM1017" s="109">
        <f t="shared" si="422"/>
        <v>0</v>
      </c>
      <c r="AN1017" s="109">
        <f t="shared" si="423"/>
        <v>0</v>
      </c>
      <c r="AO1017" s="109" t="str">
        <f t="shared" si="424"/>
        <v/>
      </c>
      <c r="AQ1017" s="109" t="str">
        <f t="shared" si="425"/>
        <v/>
      </c>
      <c r="BA1017" s="229">
        <f>MOD(SUM(E1001:E1018),12)</f>
        <v>0</v>
      </c>
    </row>
    <row r="1018" spans="1:53" ht="15.75" thickBot="1" x14ac:dyDescent="0.3">
      <c r="A1018" s="88"/>
      <c r="B1018" s="66" t="s">
        <v>295</v>
      </c>
      <c r="C1018" s="67"/>
      <c r="D1018" s="102"/>
      <c r="E1018" s="32"/>
      <c r="F1018" s="32"/>
      <c r="G1018" s="68" t="s">
        <v>277</v>
      </c>
      <c r="H1018" s="69">
        <f t="shared" si="426"/>
        <v>0</v>
      </c>
      <c r="I1018" s="70">
        <f t="shared" si="427"/>
        <v>0</v>
      </c>
      <c r="J1018" s="73" t="str">
        <f t="shared" si="428"/>
        <v>--</v>
      </c>
      <c r="K1018" s="32"/>
      <c r="L1018" s="233"/>
      <c r="M1018" s="277"/>
      <c r="N1018" s="277"/>
      <c r="O1018" s="277"/>
      <c r="P1018" s="277"/>
      <c r="Q1018" s="277"/>
      <c r="R1018" s="277"/>
      <c r="S1018" s="277"/>
      <c r="T1018" s="277"/>
      <c r="U1018" s="278"/>
      <c r="V1018" s="103"/>
      <c r="W1018" s="84">
        <f t="shared" si="433"/>
        <v>97</v>
      </c>
      <c r="X1018" s="84"/>
      <c r="Y1018" s="78">
        <f>SUM(E1001:E1018)</f>
        <v>96</v>
      </c>
      <c r="Z1018" s="72" t="str">
        <f t="shared" si="431"/>
        <v/>
      </c>
      <c r="AA1018" s="72" t="str">
        <f t="shared" si="432"/>
        <v/>
      </c>
      <c r="AB1018" s="72"/>
      <c r="AC1018" s="72">
        <f t="shared" si="417"/>
        <v>1</v>
      </c>
      <c r="AD1018" s="72">
        <f t="shared" si="418"/>
        <v>1</v>
      </c>
      <c r="AE1018" s="109" t="str">
        <f t="shared" si="419"/>
        <v>0-0</v>
      </c>
      <c r="AF1018" s="109" t="str">
        <f t="shared" si="420"/>
        <v>Y</v>
      </c>
      <c r="AG1018" s="109" t="str">
        <f t="shared" si="421"/>
        <v>A</v>
      </c>
      <c r="AM1018" s="109">
        <f t="shared" si="422"/>
        <v>0</v>
      </c>
      <c r="AN1018" s="109">
        <f t="shared" si="423"/>
        <v>0</v>
      </c>
      <c r="AO1018" s="109" t="str">
        <f t="shared" si="424"/>
        <v/>
      </c>
      <c r="AQ1018" s="109" t="str">
        <f t="shared" si="425"/>
        <v/>
      </c>
      <c r="BA1018" s="229">
        <f>MOD(SUM(E1001:E1019),12)</f>
        <v>0</v>
      </c>
    </row>
    <row r="1019" spans="1:53" ht="15.75" thickBot="1" x14ac:dyDescent="0.3">
      <c r="A1019" s="88"/>
      <c r="B1019" s="66" t="s">
        <v>296</v>
      </c>
      <c r="C1019" s="67"/>
      <c r="D1019" s="102"/>
      <c r="E1019" s="32"/>
      <c r="F1019" s="32"/>
      <c r="G1019" s="68" t="s">
        <v>277</v>
      </c>
      <c r="H1019" s="69">
        <f t="shared" si="426"/>
        <v>0</v>
      </c>
      <c r="I1019" s="70">
        <f t="shared" si="427"/>
        <v>0</v>
      </c>
      <c r="J1019" s="73" t="str">
        <f t="shared" si="428"/>
        <v>--</v>
      </c>
      <c r="K1019" s="32"/>
      <c r="L1019" s="233"/>
      <c r="M1019" s="277"/>
      <c r="N1019" s="277"/>
      <c r="O1019" s="277"/>
      <c r="P1019" s="277"/>
      <c r="Q1019" s="277"/>
      <c r="R1019" s="277"/>
      <c r="S1019" s="277"/>
      <c r="T1019" s="277"/>
      <c r="U1019" s="278"/>
      <c r="V1019" s="103"/>
      <c r="W1019" s="84">
        <f t="shared" si="433"/>
        <v>97</v>
      </c>
      <c r="X1019" s="84"/>
      <c r="Y1019" s="78">
        <f>SUM(E1001:E1019)</f>
        <v>96</v>
      </c>
      <c r="Z1019" s="72" t="str">
        <f t="shared" si="431"/>
        <v/>
      </c>
      <c r="AA1019" s="72" t="str">
        <f t="shared" si="432"/>
        <v/>
      </c>
      <c r="AB1019" s="72"/>
      <c r="AC1019" s="72">
        <f t="shared" si="417"/>
        <v>1</v>
      </c>
      <c r="AD1019" s="72">
        <f t="shared" si="418"/>
        <v>1</v>
      </c>
      <c r="AE1019" s="109" t="str">
        <f t="shared" si="419"/>
        <v>0-0</v>
      </c>
      <c r="AF1019" s="109" t="str">
        <f t="shared" si="420"/>
        <v>Y</v>
      </c>
      <c r="AG1019" s="109" t="str">
        <f t="shared" si="421"/>
        <v>A</v>
      </c>
      <c r="AM1019" s="109">
        <f t="shared" si="422"/>
        <v>0</v>
      </c>
      <c r="AN1019" s="109">
        <f t="shared" si="423"/>
        <v>0</v>
      </c>
      <c r="AO1019" s="109" t="str">
        <f t="shared" si="424"/>
        <v/>
      </c>
      <c r="AQ1019" s="109" t="str">
        <f t="shared" si="425"/>
        <v/>
      </c>
      <c r="BA1019" s="229">
        <f>MOD(SUM(E1001:E1020),12)</f>
        <v>0</v>
      </c>
    </row>
    <row r="1020" spans="1:53" ht="15.75" thickBot="1" x14ac:dyDescent="0.3">
      <c r="A1020" s="88"/>
      <c r="B1020" s="66" t="s">
        <v>297</v>
      </c>
      <c r="C1020" s="67"/>
      <c r="D1020" s="102"/>
      <c r="E1020" s="32"/>
      <c r="F1020" s="32"/>
      <c r="G1020" s="68" t="s">
        <v>277</v>
      </c>
      <c r="H1020" s="69">
        <f t="shared" si="426"/>
        <v>0</v>
      </c>
      <c r="I1020" s="70">
        <f t="shared" si="427"/>
        <v>0</v>
      </c>
      <c r="J1020" s="73" t="str">
        <f t="shared" si="428"/>
        <v>--</v>
      </c>
      <c r="K1020" s="32"/>
      <c r="L1020" s="233"/>
      <c r="M1020" s="277"/>
      <c r="N1020" s="277"/>
      <c r="O1020" s="277"/>
      <c r="P1020" s="277"/>
      <c r="Q1020" s="277"/>
      <c r="R1020" s="277"/>
      <c r="S1020" s="277"/>
      <c r="T1020" s="277"/>
      <c r="U1020" s="278"/>
      <c r="V1020" s="103"/>
      <c r="W1020" s="84">
        <f t="shared" si="433"/>
        <v>97</v>
      </c>
      <c r="X1020" s="84"/>
      <c r="Y1020" s="78">
        <f>SUM(E1001:E1020)</f>
        <v>96</v>
      </c>
      <c r="Z1020" s="72" t="str">
        <f t="shared" si="431"/>
        <v/>
      </c>
      <c r="AA1020" s="72" t="str">
        <f t="shared" si="432"/>
        <v/>
      </c>
      <c r="AB1020" s="72"/>
      <c r="AC1020" s="72">
        <f t="shared" si="417"/>
        <v>1</v>
      </c>
      <c r="AD1020" s="72">
        <f t="shared" si="418"/>
        <v>1</v>
      </c>
      <c r="AE1020" s="109" t="str">
        <f t="shared" si="419"/>
        <v>0-0</v>
      </c>
      <c r="AF1020" s="109" t="str">
        <f t="shared" si="420"/>
        <v>Y</v>
      </c>
      <c r="AG1020" s="109" t="str">
        <f t="shared" si="421"/>
        <v>A</v>
      </c>
      <c r="AM1020" s="109">
        <f t="shared" si="422"/>
        <v>0</v>
      </c>
      <c r="AN1020" s="109">
        <f t="shared" si="423"/>
        <v>0</v>
      </c>
      <c r="AO1020" s="109" t="str">
        <f t="shared" si="424"/>
        <v/>
      </c>
      <c r="AQ1020" s="109" t="str">
        <f t="shared" si="425"/>
        <v/>
      </c>
      <c r="BA1020" s="229">
        <f>MOD(SUM(E1001:E1021),12)</f>
        <v>0</v>
      </c>
    </row>
    <row r="1021" spans="1:53" ht="15.75" thickBot="1" x14ac:dyDescent="0.3">
      <c r="A1021" s="88"/>
      <c r="B1021" s="66" t="s">
        <v>298</v>
      </c>
      <c r="C1021" s="67"/>
      <c r="D1021" s="102"/>
      <c r="E1021" s="32"/>
      <c r="F1021" s="32"/>
      <c r="G1021" s="68" t="s">
        <v>277</v>
      </c>
      <c r="H1021" s="69">
        <f t="shared" si="426"/>
        <v>0</v>
      </c>
      <c r="I1021" s="70">
        <f t="shared" si="427"/>
        <v>0</v>
      </c>
      <c r="J1021" s="73" t="str">
        <f t="shared" si="428"/>
        <v>--</v>
      </c>
      <c r="K1021" s="32"/>
      <c r="L1021" s="233"/>
      <c r="M1021" s="277"/>
      <c r="N1021" s="277"/>
      <c r="O1021" s="277"/>
      <c r="P1021" s="277"/>
      <c r="Q1021" s="277"/>
      <c r="R1021" s="277"/>
      <c r="S1021" s="277"/>
      <c r="T1021" s="277"/>
      <c r="U1021" s="278"/>
      <c r="V1021" s="103"/>
      <c r="W1021" s="84">
        <f t="shared" si="433"/>
        <v>97</v>
      </c>
      <c r="X1021" s="84"/>
      <c r="Y1021" s="78">
        <f>SUM(E1001:E1021)</f>
        <v>96</v>
      </c>
      <c r="Z1021" s="72" t="str">
        <f t="shared" si="431"/>
        <v/>
      </c>
      <c r="AA1021" s="72" t="str">
        <f t="shared" si="432"/>
        <v/>
      </c>
      <c r="AB1021" s="72"/>
      <c r="AC1021" s="72">
        <f t="shared" si="417"/>
        <v>1</v>
      </c>
      <c r="AD1021" s="72">
        <f t="shared" si="418"/>
        <v>1</v>
      </c>
      <c r="AE1021" s="109" t="str">
        <f t="shared" si="419"/>
        <v>0-0</v>
      </c>
      <c r="AF1021" s="109" t="str">
        <f t="shared" si="420"/>
        <v>Y</v>
      </c>
      <c r="AG1021" s="109" t="str">
        <f t="shared" si="421"/>
        <v>A</v>
      </c>
      <c r="AM1021" s="109">
        <f t="shared" si="422"/>
        <v>0</v>
      </c>
      <c r="AN1021" s="109">
        <f t="shared" si="423"/>
        <v>0</v>
      </c>
      <c r="AO1021" s="109" t="str">
        <f t="shared" si="424"/>
        <v/>
      </c>
      <c r="AQ1021" s="109" t="str">
        <f t="shared" si="425"/>
        <v/>
      </c>
      <c r="BA1021" s="229">
        <f>MOD(SUM(E1001:E1022),12)</f>
        <v>0</v>
      </c>
    </row>
    <row r="1022" spans="1:53" ht="15.75" thickBot="1" x14ac:dyDescent="0.3">
      <c r="A1022" s="88"/>
      <c r="B1022" s="66" t="s">
        <v>299</v>
      </c>
      <c r="C1022" s="67"/>
      <c r="D1022" s="102"/>
      <c r="E1022" s="32"/>
      <c r="F1022" s="32"/>
      <c r="G1022" s="68" t="s">
        <v>277</v>
      </c>
      <c r="H1022" s="69">
        <f t="shared" si="426"/>
        <v>0</v>
      </c>
      <c r="I1022" s="70">
        <f t="shared" si="427"/>
        <v>0</v>
      </c>
      <c r="J1022" s="73" t="str">
        <f t="shared" si="428"/>
        <v>--</v>
      </c>
      <c r="K1022" s="32"/>
      <c r="L1022" s="233"/>
      <c r="M1022" s="277"/>
      <c r="N1022" s="277"/>
      <c r="O1022" s="277"/>
      <c r="P1022" s="277"/>
      <c r="Q1022" s="277"/>
      <c r="R1022" s="277"/>
      <c r="S1022" s="277"/>
      <c r="T1022" s="277"/>
      <c r="U1022" s="278"/>
      <c r="V1022" s="103"/>
      <c r="W1022" s="84">
        <f t="shared" si="433"/>
        <v>97</v>
      </c>
      <c r="X1022" s="84"/>
      <c r="Y1022" s="78">
        <f>SUM(E1001:E1022)</f>
        <v>96</v>
      </c>
      <c r="Z1022" s="72" t="str">
        <f t="shared" si="431"/>
        <v/>
      </c>
      <c r="AA1022" s="72" t="str">
        <f t="shared" si="432"/>
        <v/>
      </c>
      <c r="AB1022" s="72"/>
      <c r="AC1022" s="72">
        <f t="shared" si="417"/>
        <v>1</v>
      </c>
      <c r="AD1022" s="72">
        <f t="shared" si="418"/>
        <v>1</v>
      </c>
      <c r="AE1022" s="109" t="str">
        <f t="shared" si="419"/>
        <v>0-0</v>
      </c>
      <c r="AF1022" s="109" t="str">
        <f t="shared" si="420"/>
        <v>Y</v>
      </c>
      <c r="AG1022" s="109" t="str">
        <f t="shared" si="421"/>
        <v>A</v>
      </c>
      <c r="AM1022" s="109">
        <f t="shared" si="422"/>
        <v>0</v>
      </c>
      <c r="AN1022" s="109">
        <f t="shared" si="423"/>
        <v>0</v>
      </c>
      <c r="AO1022" s="109" t="str">
        <f t="shared" si="424"/>
        <v/>
      </c>
      <c r="AQ1022" s="109" t="str">
        <f t="shared" si="425"/>
        <v/>
      </c>
      <c r="BA1022" s="229">
        <f>MOD(SUM(E1001:E1023),12)</f>
        <v>0</v>
      </c>
    </row>
    <row r="1023" spans="1:53" ht="15.75" thickBot="1" x14ac:dyDescent="0.3">
      <c r="A1023" s="88"/>
      <c r="B1023" s="66" t="s">
        <v>300</v>
      </c>
      <c r="C1023" s="67"/>
      <c r="D1023" s="102"/>
      <c r="E1023" s="32"/>
      <c r="F1023" s="32"/>
      <c r="G1023" s="68" t="s">
        <v>277</v>
      </c>
      <c r="H1023" s="69">
        <f t="shared" si="426"/>
        <v>0</v>
      </c>
      <c r="I1023" s="70">
        <f t="shared" si="427"/>
        <v>0</v>
      </c>
      <c r="J1023" s="73" t="str">
        <f t="shared" si="428"/>
        <v>--</v>
      </c>
      <c r="K1023" s="32"/>
      <c r="L1023" s="233"/>
      <c r="M1023" s="277"/>
      <c r="N1023" s="277"/>
      <c r="O1023" s="277"/>
      <c r="P1023" s="277"/>
      <c r="Q1023" s="277"/>
      <c r="R1023" s="277"/>
      <c r="S1023" s="277"/>
      <c r="T1023" s="277"/>
      <c r="U1023" s="278"/>
      <c r="V1023" s="103"/>
      <c r="W1023" s="84">
        <f t="shared" si="433"/>
        <v>97</v>
      </c>
      <c r="X1023" s="84"/>
      <c r="Y1023" s="78">
        <f>SUM(E1001:E1023)</f>
        <v>96</v>
      </c>
      <c r="Z1023" s="72" t="str">
        <f t="shared" si="431"/>
        <v/>
      </c>
      <c r="AA1023" s="72" t="str">
        <f t="shared" si="432"/>
        <v/>
      </c>
      <c r="AB1023" s="72"/>
      <c r="AC1023" s="72">
        <f t="shared" si="417"/>
        <v>1</v>
      </c>
      <c r="AD1023" s="72">
        <f t="shared" si="418"/>
        <v>1</v>
      </c>
      <c r="AE1023" s="109" t="str">
        <f t="shared" si="419"/>
        <v>0-0</v>
      </c>
      <c r="AF1023" s="109" t="str">
        <f t="shared" si="420"/>
        <v>Y</v>
      </c>
      <c r="AG1023" s="109" t="str">
        <f t="shared" si="421"/>
        <v>A</v>
      </c>
      <c r="AM1023" s="109">
        <f t="shared" si="422"/>
        <v>0</v>
      </c>
      <c r="AN1023" s="109">
        <f t="shared" si="423"/>
        <v>0</v>
      </c>
      <c r="AO1023" s="109" t="str">
        <f t="shared" si="424"/>
        <v/>
      </c>
      <c r="AQ1023" s="109" t="str">
        <f t="shared" si="425"/>
        <v/>
      </c>
      <c r="BA1023" s="229">
        <f>MOD(SUM(E1001:E1024),12)</f>
        <v>0</v>
      </c>
    </row>
    <row r="1024" spans="1:53" ht="15.75" thickBot="1" x14ac:dyDescent="0.3">
      <c r="A1024" s="88"/>
      <c r="B1024" s="66" t="s">
        <v>301</v>
      </c>
      <c r="C1024" s="67"/>
      <c r="D1024" s="102"/>
      <c r="E1024" s="32"/>
      <c r="F1024" s="32"/>
      <c r="G1024" s="68" t="s">
        <v>277</v>
      </c>
      <c r="H1024" s="69">
        <f t="shared" si="426"/>
        <v>0</v>
      </c>
      <c r="I1024" s="70">
        <f t="shared" si="427"/>
        <v>0</v>
      </c>
      <c r="J1024" s="73" t="str">
        <f t="shared" si="428"/>
        <v>--</v>
      </c>
      <c r="K1024" s="32"/>
      <c r="L1024" s="233"/>
      <c r="M1024" s="277"/>
      <c r="N1024" s="277"/>
      <c r="O1024" s="277"/>
      <c r="P1024" s="277"/>
      <c r="Q1024" s="277"/>
      <c r="R1024" s="277"/>
      <c r="S1024" s="277"/>
      <c r="T1024" s="277"/>
      <c r="U1024" s="278"/>
      <c r="V1024" s="103"/>
      <c r="W1024" s="84">
        <f t="shared" si="433"/>
        <v>97</v>
      </c>
      <c r="X1024" s="84"/>
      <c r="Y1024" s="78">
        <f>SUM(E1001:E1024)</f>
        <v>96</v>
      </c>
      <c r="Z1024" s="72" t="str">
        <f t="shared" si="431"/>
        <v/>
      </c>
      <c r="AA1024" s="72" t="str">
        <f t="shared" si="432"/>
        <v/>
      </c>
      <c r="AB1024" s="72"/>
      <c r="AC1024" s="72">
        <f t="shared" si="417"/>
        <v>1</v>
      </c>
      <c r="AD1024" s="72">
        <f t="shared" si="418"/>
        <v>1</v>
      </c>
      <c r="AE1024" s="109" t="str">
        <f t="shared" si="419"/>
        <v>0-0</v>
      </c>
      <c r="AF1024" s="109" t="str">
        <f t="shared" si="420"/>
        <v>Y</v>
      </c>
      <c r="AG1024" s="109" t="str">
        <f t="shared" si="421"/>
        <v>A</v>
      </c>
      <c r="AM1024" s="109">
        <f t="shared" si="422"/>
        <v>0</v>
      </c>
      <c r="AN1024" s="109">
        <f t="shared" si="423"/>
        <v>0</v>
      </c>
      <c r="AO1024" s="109" t="str">
        <f t="shared" si="424"/>
        <v/>
      </c>
      <c r="AQ1024" s="109" t="str">
        <f t="shared" si="425"/>
        <v/>
      </c>
      <c r="BA1024" s="229">
        <f>MOD(SUM(E1001:E1025),12)</f>
        <v>0</v>
      </c>
    </row>
    <row r="1025" spans="1:53" ht="15.75" thickBot="1" x14ac:dyDescent="0.3">
      <c r="A1025" s="88"/>
      <c r="B1025" s="66" t="s">
        <v>302</v>
      </c>
      <c r="C1025" s="67"/>
      <c r="D1025" s="102"/>
      <c r="E1025" s="32"/>
      <c r="F1025" s="32"/>
      <c r="G1025" s="68" t="s">
        <v>277</v>
      </c>
      <c r="H1025" s="69">
        <f t="shared" si="426"/>
        <v>0</v>
      </c>
      <c r="I1025" s="70">
        <f t="shared" si="427"/>
        <v>0</v>
      </c>
      <c r="J1025" s="73" t="str">
        <f t="shared" si="428"/>
        <v>--</v>
      </c>
      <c r="K1025" s="32"/>
      <c r="L1025" s="234"/>
      <c r="M1025" s="277"/>
      <c r="N1025" s="277"/>
      <c r="O1025" s="277"/>
      <c r="P1025" s="277"/>
      <c r="Q1025" s="277"/>
      <c r="R1025" s="277"/>
      <c r="S1025" s="277"/>
      <c r="T1025" s="277"/>
      <c r="U1025" s="278"/>
      <c r="V1025" s="103"/>
      <c r="W1025" s="72"/>
      <c r="X1025" s="72"/>
      <c r="Y1025" s="78">
        <f>SUM(E1001:E1025)</f>
        <v>96</v>
      </c>
      <c r="Z1025" s="72" t="str">
        <f t="shared" si="431"/>
        <v/>
      </c>
      <c r="AA1025" s="72" t="str">
        <f t="shared" si="432"/>
        <v/>
      </c>
      <c r="AB1025" s="72"/>
      <c r="AC1025" s="72">
        <f t="shared" si="417"/>
        <v>1</v>
      </c>
      <c r="AD1025" s="72">
        <f t="shared" si="418"/>
        <v>1</v>
      </c>
      <c r="AE1025" s="109" t="str">
        <f t="shared" si="419"/>
        <v>0-0</v>
      </c>
      <c r="AF1025" s="109" t="str">
        <f t="shared" si="420"/>
        <v>Y</v>
      </c>
      <c r="AG1025" s="109" t="str">
        <f t="shared" si="421"/>
        <v>A</v>
      </c>
      <c r="AM1025" s="109">
        <f t="shared" si="422"/>
        <v>0</v>
      </c>
      <c r="AN1025" s="109">
        <f t="shared" si="423"/>
        <v>0</v>
      </c>
      <c r="AO1025" s="109" t="str">
        <f t="shared" si="424"/>
        <v/>
      </c>
      <c r="AQ1025" s="109" t="str">
        <f t="shared" si="425"/>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32"/>
        <v/>
      </c>
      <c r="AB1026" s="72"/>
      <c r="AC1026" s="72">
        <f>SUM(AC1001:AC1025)</f>
        <v>25</v>
      </c>
      <c r="AD1026" s="72">
        <f>SUM(AD1001:AD1025)</f>
        <v>21</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32"/>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60</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12</v>
      </c>
      <c r="J1032" s="289" t="s">
        <v>231</v>
      </c>
      <c r="K1032" s="290"/>
      <c r="L1032" s="34">
        <f>I1036</f>
        <v>373</v>
      </c>
      <c r="M1032" s="196">
        <v>4</v>
      </c>
      <c r="N1032" s="35">
        <f>SUM(AI1032,AI1043)</f>
        <v>0</v>
      </c>
      <c r="O1032" s="35">
        <v>0</v>
      </c>
      <c r="P1032" s="35">
        <f>SUM(AJ1032,AJ1043)</f>
        <v>6</v>
      </c>
      <c r="Q1032" s="35">
        <v>0</v>
      </c>
      <c r="R1032" s="35">
        <f>COUNTIFS($E1042:$E1066,"4",$F1042:$F1066,"Pole",$C1042:$C1066,"FST")</f>
        <v>6</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6</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372</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1" t="s">
        <v>242</v>
      </c>
      <c r="H1034" s="43" t="s">
        <v>243</v>
      </c>
      <c r="I1034" s="35">
        <f>IF(E1034&lt;&gt;0,1,0)</f>
        <v>1</v>
      </c>
      <c r="J1034" s="291" t="s">
        <v>244</v>
      </c>
      <c r="K1034" s="292"/>
      <c r="L1034" s="44">
        <f>'Cable Calculator'!DY3</f>
        <v>2146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373</v>
      </c>
      <c r="F1035" s="88"/>
      <c r="G1035" s="322"/>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373</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60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795</v>
      </c>
      <c r="E1042" s="32">
        <v>4</v>
      </c>
      <c r="F1042" s="32" t="s">
        <v>483</v>
      </c>
      <c r="G1042" s="68" t="s">
        <v>277</v>
      </c>
      <c r="H1042" s="69">
        <f>IF(I1042=0,0,I1042-(E1042-1))</f>
        <v>429</v>
      </c>
      <c r="I1042" s="70">
        <f>IF(E1042=0,0,I1037)</f>
        <v>432</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34">IF(B1042&lt;&gt;"FST",1,0)</f>
        <v>1</v>
      </c>
      <c r="AD1042" s="72">
        <f t="shared" ref="AD1042:AD1066" si="435">IF(C1042&lt;&gt;"FST",1,0)</f>
        <v>0</v>
      </c>
      <c r="AE1042" s="109" t="str">
        <f t="shared" ref="AE1042:AE1066" si="436">CONCATENATE(H1042,"-",I1042)</f>
        <v>429-432</v>
      </c>
      <c r="AF1042" s="109" t="str">
        <f t="shared" ref="AF1042:AF1066" si="437">IF(C1042="Field SPL","N","Y")</f>
        <v>Y</v>
      </c>
      <c r="AG1042" s="109" t="str">
        <f t="shared" ref="AG1042:AG1066" si="438">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9">VALUE(IF(C1042="FST","0",IF(C1042="REV T","1",IF(C1042="DBL REV",".5","0"))))</f>
        <v>0</v>
      </c>
      <c r="AN1042" s="109">
        <f t="shared" ref="AN1042:AN1066" si="440">VALUE(IF(C1042="FST","0",IF(C1042="REV T","0",IF(C1042="DBL REV",".5","0"))))</f>
        <v>0</v>
      </c>
      <c r="AO1042" s="109" t="str">
        <f t="shared" ref="AO1042:AO1066" si="441">IF(C1042="TPL REV","Y","")</f>
        <v/>
      </c>
      <c r="AQ1042" s="109" t="str">
        <f t="shared" ref="AQ1042:AQ1066" si="442">IF(C1042="QD REV","Y","")</f>
        <v/>
      </c>
      <c r="BA1042" s="229">
        <f>MOD(E1042,12)</f>
        <v>4</v>
      </c>
    </row>
    <row r="1043" spans="1:53" ht="15.75" thickBot="1" x14ac:dyDescent="0.3">
      <c r="A1043" s="88"/>
      <c r="B1043" s="66" t="s">
        <v>279</v>
      </c>
      <c r="C1043" s="67" t="s">
        <v>484</v>
      </c>
      <c r="D1043" s="102" t="s">
        <v>796</v>
      </c>
      <c r="E1043" s="32">
        <v>4</v>
      </c>
      <c r="F1043" s="32" t="s">
        <v>483</v>
      </c>
      <c r="G1043" s="68" t="s">
        <v>277</v>
      </c>
      <c r="H1043" s="69">
        <f t="shared" ref="H1043:H1066" si="443">IF(E1043=0,0,I1043-(E1043-1))</f>
        <v>425</v>
      </c>
      <c r="I1043" s="70">
        <f t="shared" ref="I1043:I1066" si="444">IF(E1043=0,0,H1042-1)</f>
        <v>428</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34"/>
        <v>1</v>
      </c>
      <c r="AD1043" s="72">
        <f t="shared" si="435"/>
        <v>0</v>
      </c>
      <c r="AE1043" s="109" t="str">
        <f t="shared" si="436"/>
        <v>425-428</v>
      </c>
      <c r="AF1043" s="109" t="str">
        <f t="shared" si="437"/>
        <v>Y</v>
      </c>
      <c r="AG1043" s="109" t="str">
        <f t="shared" si="438"/>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9"/>
        <v>0</v>
      </c>
      <c r="AN1043" s="109">
        <f t="shared" si="440"/>
        <v>0</v>
      </c>
      <c r="AO1043" s="109" t="str">
        <f t="shared" si="441"/>
        <v/>
      </c>
      <c r="AQ1043" s="109" t="str">
        <f t="shared" si="442"/>
        <v/>
      </c>
      <c r="BA1043" s="229">
        <f>MOD(SUM(E1042:E1043),12)</f>
        <v>8</v>
      </c>
    </row>
    <row r="1044" spans="1:53" ht="15.75" thickBot="1" x14ac:dyDescent="0.3">
      <c r="A1044" s="88"/>
      <c r="B1044" s="74" t="s">
        <v>280</v>
      </c>
      <c r="C1044" s="67" t="s">
        <v>484</v>
      </c>
      <c r="D1044" s="102" t="s">
        <v>797</v>
      </c>
      <c r="E1044" s="32">
        <v>4</v>
      </c>
      <c r="F1044" s="32" t="s">
        <v>483</v>
      </c>
      <c r="G1044" s="75" t="s">
        <v>277</v>
      </c>
      <c r="H1044" s="69">
        <f t="shared" si="443"/>
        <v>421</v>
      </c>
      <c r="I1044" s="70">
        <f t="shared" si="444"/>
        <v>424</v>
      </c>
      <c r="J1044" s="73" t="str">
        <f t="shared" ref="J1044:J1066" si="445">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34"/>
        <v>1</v>
      </c>
      <c r="AD1044" s="72">
        <f t="shared" si="435"/>
        <v>0</v>
      </c>
      <c r="AE1044" s="109" t="str">
        <f t="shared" si="436"/>
        <v>421-424</v>
      </c>
      <c r="AF1044" s="109" t="str">
        <f t="shared" si="437"/>
        <v>Y</v>
      </c>
      <c r="AG1044" s="109" t="str">
        <f t="shared" si="438"/>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9"/>
        <v>0</v>
      </c>
      <c r="AN1044" s="109">
        <f t="shared" si="440"/>
        <v>0</v>
      </c>
      <c r="AO1044" s="109" t="str">
        <f t="shared" si="441"/>
        <v/>
      </c>
      <c r="AQ1044" s="109" t="str">
        <f t="shared" si="442"/>
        <v/>
      </c>
      <c r="BA1044" s="229">
        <f>MOD(SUM(E1042:E1045),12)</f>
        <v>4</v>
      </c>
    </row>
    <row r="1045" spans="1:53" ht="15.75" thickBot="1" x14ac:dyDescent="0.3">
      <c r="A1045" s="88"/>
      <c r="B1045" s="66" t="s">
        <v>281</v>
      </c>
      <c r="C1045" s="67" t="s">
        <v>484</v>
      </c>
      <c r="D1045" s="102" t="s">
        <v>798</v>
      </c>
      <c r="E1045" s="32">
        <v>4</v>
      </c>
      <c r="F1045" s="32" t="s">
        <v>483</v>
      </c>
      <c r="G1045" s="68" t="s">
        <v>277</v>
      </c>
      <c r="H1045" s="69">
        <f t="shared" si="443"/>
        <v>417</v>
      </c>
      <c r="I1045" s="70">
        <f t="shared" si="444"/>
        <v>420</v>
      </c>
      <c r="J1045" s="73" t="str">
        <f t="shared" si="445"/>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34"/>
        <v>1</v>
      </c>
      <c r="AD1045" s="72">
        <f t="shared" si="435"/>
        <v>0</v>
      </c>
      <c r="AE1045" s="109" t="str">
        <f t="shared" si="436"/>
        <v>417-420</v>
      </c>
      <c r="AF1045" s="109" t="str">
        <f t="shared" si="437"/>
        <v>Y</v>
      </c>
      <c r="AG1045" s="109" t="str">
        <f t="shared" si="438"/>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9"/>
        <v>0</v>
      </c>
      <c r="AN1045" s="109">
        <f t="shared" si="440"/>
        <v>0</v>
      </c>
      <c r="AO1045" s="109" t="str">
        <f t="shared" si="441"/>
        <v/>
      </c>
      <c r="AQ1045" s="109" t="str">
        <f t="shared" si="442"/>
        <v/>
      </c>
      <c r="BA1045" s="229">
        <f>MOD(SUM(E1042:E1046),12)</f>
        <v>8</v>
      </c>
    </row>
    <row r="1046" spans="1:53" ht="15.75" thickBot="1" x14ac:dyDescent="0.3">
      <c r="A1046" s="88"/>
      <c r="B1046" s="66" t="s">
        <v>282</v>
      </c>
      <c r="C1046" s="67" t="s">
        <v>484</v>
      </c>
      <c r="D1046" s="102" t="s">
        <v>799</v>
      </c>
      <c r="E1046" s="32">
        <v>4</v>
      </c>
      <c r="F1046" s="32" t="s">
        <v>483</v>
      </c>
      <c r="G1046" s="68" t="s">
        <v>277</v>
      </c>
      <c r="H1046" s="69">
        <f t="shared" si="443"/>
        <v>413</v>
      </c>
      <c r="I1046" s="70">
        <f t="shared" si="444"/>
        <v>416</v>
      </c>
      <c r="J1046" s="73" t="str">
        <f t="shared" si="445"/>
        <v>--</v>
      </c>
      <c r="K1046" s="32"/>
      <c r="L1046" s="233"/>
      <c r="M1046" s="277"/>
      <c r="N1046" s="277"/>
      <c r="O1046" s="277"/>
      <c r="P1046" s="277"/>
      <c r="Q1046" s="277"/>
      <c r="R1046" s="277"/>
      <c r="S1046" s="277"/>
      <c r="T1046" s="277"/>
      <c r="U1046" s="278"/>
      <c r="V1046" s="103"/>
      <c r="W1046" s="72"/>
      <c r="X1046" s="72"/>
      <c r="Y1046" s="72"/>
      <c r="Z1046" s="45">
        <v>13</v>
      </c>
      <c r="AA1046" s="77">
        <f t="shared" ref="AA1046:AA1051" si="446">AB1045+1</f>
        <v>145</v>
      </c>
      <c r="AB1046" s="77">
        <f t="shared" ref="AB1046:AB1051" si="447">AB1045+12</f>
        <v>156</v>
      </c>
      <c r="AC1046" s="72">
        <f t="shared" si="434"/>
        <v>1</v>
      </c>
      <c r="AD1046" s="72">
        <f t="shared" si="435"/>
        <v>0</v>
      </c>
      <c r="AE1046" s="109" t="str">
        <f t="shared" si="436"/>
        <v>413-416</v>
      </c>
      <c r="AF1046" s="109" t="str">
        <f t="shared" si="437"/>
        <v>Y</v>
      </c>
      <c r="AG1046" s="109" t="str">
        <f t="shared" si="438"/>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9"/>
        <v>0</v>
      </c>
      <c r="AN1046" s="109">
        <f t="shared" si="440"/>
        <v>0</v>
      </c>
      <c r="AO1046" s="109" t="str">
        <f t="shared" si="441"/>
        <v/>
      </c>
      <c r="AQ1046" s="109" t="str">
        <f t="shared" si="442"/>
        <v/>
      </c>
      <c r="BA1046" s="229">
        <f>MOD(SUM(E1042:E1047),12)</f>
        <v>0</v>
      </c>
    </row>
    <row r="1047" spans="1:53" ht="15.75" thickBot="1" x14ac:dyDescent="0.3">
      <c r="A1047" s="88"/>
      <c r="B1047" s="66" t="s">
        <v>283</v>
      </c>
      <c r="C1047" s="67" t="s">
        <v>484</v>
      </c>
      <c r="D1047" s="102" t="s">
        <v>800</v>
      </c>
      <c r="E1047" s="32">
        <v>4</v>
      </c>
      <c r="F1047" s="32" t="s">
        <v>483</v>
      </c>
      <c r="G1047" s="68" t="s">
        <v>277</v>
      </c>
      <c r="H1047" s="69">
        <f t="shared" si="443"/>
        <v>409</v>
      </c>
      <c r="I1047" s="70">
        <f t="shared" si="444"/>
        <v>412</v>
      </c>
      <c r="J1047" s="73" t="str">
        <f t="shared" si="445"/>
        <v>--</v>
      </c>
      <c r="K1047" s="32"/>
      <c r="L1047" s="233"/>
      <c r="M1047" s="277"/>
      <c r="N1047" s="277"/>
      <c r="O1047" s="277"/>
      <c r="P1047" s="277"/>
      <c r="Q1047" s="277"/>
      <c r="R1047" s="277"/>
      <c r="S1047" s="277"/>
      <c r="T1047" s="277"/>
      <c r="U1047" s="278"/>
      <c r="V1047" s="103"/>
      <c r="W1047" s="72"/>
      <c r="X1047" s="72"/>
      <c r="Y1047" s="72"/>
      <c r="Z1047" s="45">
        <v>14</v>
      </c>
      <c r="AA1047" s="77">
        <f t="shared" si="446"/>
        <v>157</v>
      </c>
      <c r="AB1047" s="77">
        <f t="shared" si="447"/>
        <v>168</v>
      </c>
      <c r="AC1047" s="72">
        <f t="shared" si="434"/>
        <v>1</v>
      </c>
      <c r="AD1047" s="72">
        <f t="shared" si="435"/>
        <v>0</v>
      </c>
      <c r="AE1047" s="109" t="str">
        <f t="shared" si="436"/>
        <v>409-412</v>
      </c>
      <c r="AF1047" s="109" t="str">
        <f t="shared" si="437"/>
        <v>Y</v>
      </c>
      <c r="AG1047" s="109" t="str">
        <f t="shared" si="438"/>
        <v>A</v>
      </c>
      <c r="AM1047" s="109">
        <f t="shared" si="439"/>
        <v>0</v>
      </c>
      <c r="AN1047" s="109">
        <f t="shared" si="440"/>
        <v>0</v>
      </c>
      <c r="AO1047" s="109" t="str">
        <f t="shared" si="441"/>
        <v/>
      </c>
      <c r="AQ1047" s="109" t="str">
        <f t="shared" si="442"/>
        <v/>
      </c>
      <c r="BA1047" s="229">
        <f>MOD(SUM(E1042:E1048),12)</f>
        <v>0</v>
      </c>
    </row>
    <row r="1048" spans="1:53" ht="15.75" thickBot="1" x14ac:dyDescent="0.3">
      <c r="A1048" s="88"/>
      <c r="B1048" s="66" t="s">
        <v>284</v>
      </c>
      <c r="C1048" s="67" t="s">
        <v>500</v>
      </c>
      <c r="D1048" s="102"/>
      <c r="E1048" s="32">
        <v>12</v>
      </c>
      <c r="F1048" s="32"/>
      <c r="G1048" s="68" t="s">
        <v>277</v>
      </c>
      <c r="H1048" s="69">
        <f t="shared" si="443"/>
        <v>397</v>
      </c>
      <c r="I1048" s="70">
        <f t="shared" si="444"/>
        <v>408</v>
      </c>
      <c r="J1048" s="73" t="str">
        <f t="shared" si="445"/>
        <v>--</v>
      </c>
      <c r="K1048" s="32"/>
      <c r="L1048" s="233"/>
      <c r="M1048" s="277" t="s">
        <v>429</v>
      </c>
      <c r="N1048" s="277"/>
      <c r="O1048" s="277"/>
      <c r="P1048" s="277"/>
      <c r="Q1048" s="277"/>
      <c r="R1048" s="277"/>
      <c r="S1048" s="277"/>
      <c r="T1048" s="277"/>
      <c r="U1048" s="278"/>
      <c r="V1048" s="103"/>
      <c r="W1048" s="72"/>
      <c r="X1048" s="72"/>
      <c r="Y1048" s="72"/>
      <c r="Z1048" s="45">
        <v>15</v>
      </c>
      <c r="AA1048" s="77">
        <f t="shared" si="446"/>
        <v>169</v>
      </c>
      <c r="AB1048" s="77">
        <f t="shared" si="447"/>
        <v>180</v>
      </c>
      <c r="AC1048" s="72">
        <f t="shared" si="434"/>
        <v>1</v>
      </c>
      <c r="AD1048" s="72">
        <f t="shared" si="435"/>
        <v>1</v>
      </c>
      <c r="AE1048" s="109" t="str">
        <f t="shared" si="436"/>
        <v>397-408</v>
      </c>
      <c r="AF1048" s="109" t="str">
        <f t="shared" si="437"/>
        <v>Y</v>
      </c>
      <c r="AG1048" s="109" t="str">
        <f t="shared" si="438"/>
        <v>A</v>
      </c>
      <c r="AM1048" s="109">
        <f t="shared" si="439"/>
        <v>0</v>
      </c>
      <c r="AN1048" s="109">
        <f t="shared" si="440"/>
        <v>0</v>
      </c>
      <c r="AO1048" s="109" t="str">
        <f t="shared" si="441"/>
        <v>Y</v>
      </c>
      <c r="AQ1048" s="109" t="str">
        <f t="shared" si="442"/>
        <v/>
      </c>
      <c r="BA1048" s="229">
        <f>MOD(SUM(E1042:E1049),12)</f>
        <v>0</v>
      </c>
    </row>
    <row r="1049" spans="1:53" ht="15.75" thickBot="1" x14ac:dyDescent="0.3">
      <c r="A1049" s="88"/>
      <c r="B1049" s="66" t="s">
        <v>285</v>
      </c>
      <c r="C1049" s="67" t="s">
        <v>500</v>
      </c>
      <c r="D1049" s="102"/>
      <c r="E1049" s="32">
        <v>12</v>
      </c>
      <c r="F1049" s="32"/>
      <c r="G1049" s="68" t="s">
        <v>277</v>
      </c>
      <c r="H1049" s="69">
        <f t="shared" si="443"/>
        <v>385</v>
      </c>
      <c r="I1049" s="70">
        <f t="shared" si="444"/>
        <v>396</v>
      </c>
      <c r="J1049" s="73" t="str">
        <f t="shared" si="445"/>
        <v>--</v>
      </c>
      <c r="K1049" s="32"/>
      <c r="L1049" s="233"/>
      <c r="M1049" s="288" t="s">
        <v>429</v>
      </c>
      <c r="N1049" s="277"/>
      <c r="O1049" s="277"/>
      <c r="P1049" s="277"/>
      <c r="Q1049" s="277"/>
      <c r="R1049" s="277"/>
      <c r="S1049" s="277"/>
      <c r="T1049" s="277"/>
      <c r="U1049" s="278"/>
      <c r="V1049" s="103"/>
      <c r="W1049" s="72"/>
      <c r="X1049" s="72"/>
      <c r="Y1049" s="72"/>
      <c r="Z1049" s="45">
        <f>Z1048+1</f>
        <v>16</v>
      </c>
      <c r="AA1049" s="77">
        <f t="shared" si="446"/>
        <v>181</v>
      </c>
      <c r="AB1049" s="77">
        <f t="shared" si="447"/>
        <v>192</v>
      </c>
      <c r="AC1049" s="72">
        <f t="shared" si="434"/>
        <v>1</v>
      </c>
      <c r="AD1049" s="72">
        <f t="shared" si="435"/>
        <v>1</v>
      </c>
      <c r="AE1049" s="109" t="str">
        <f t="shared" si="436"/>
        <v>385-396</v>
      </c>
      <c r="AF1049" s="109" t="str">
        <f t="shared" si="437"/>
        <v>Y</v>
      </c>
      <c r="AG1049" s="109" t="str">
        <f t="shared" si="438"/>
        <v>A</v>
      </c>
      <c r="AM1049" s="109">
        <f t="shared" si="439"/>
        <v>0</v>
      </c>
      <c r="AN1049" s="109">
        <f t="shared" si="440"/>
        <v>0</v>
      </c>
      <c r="AO1049" s="109" t="str">
        <f t="shared" si="441"/>
        <v>Y</v>
      </c>
      <c r="AQ1049" s="109" t="str">
        <f t="shared" si="442"/>
        <v/>
      </c>
      <c r="BA1049" s="229">
        <f>MOD(SUM(E1042:E1050),12)</f>
        <v>0</v>
      </c>
    </row>
    <row r="1050" spans="1:53" ht="15.75" thickBot="1" x14ac:dyDescent="0.3">
      <c r="A1050" s="88"/>
      <c r="B1050" s="66" t="s">
        <v>286</v>
      </c>
      <c r="C1050" s="67" t="s">
        <v>500</v>
      </c>
      <c r="D1050" s="102"/>
      <c r="E1050" s="32">
        <v>12</v>
      </c>
      <c r="F1050" s="32"/>
      <c r="G1050" s="68" t="s">
        <v>277</v>
      </c>
      <c r="H1050" s="69">
        <f t="shared" si="443"/>
        <v>373</v>
      </c>
      <c r="I1050" s="70">
        <f t="shared" si="444"/>
        <v>384</v>
      </c>
      <c r="J1050" s="73" t="str">
        <f t="shared" si="445"/>
        <v>--</v>
      </c>
      <c r="K1050" s="32"/>
      <c r="L1050" s="233"/>
      <c r="M1050" s="288" t="s">
        <v>429</v>
      </c>
      <c r="N1050" s="277"/>
      <c r="O1050" s="277"/>
      <c r="P1050" s="277"/>
      <c r="Q1050" s="277"/>
      <c r="R1050" s="277"/>
      <c r="S1050" s="277"/>
      <c r="T1050" s="277"/>
      <c r="U1050" s="278"/>
      <c r="V1050" s="103"/>
      <c r="W1050" s="72"/>
      <c r="X1050" s="72"/>
      <c r="Y1050" s="72"/>
      <c r="Z1050" s="45">
        <f>Z1049+1</f>
        <v>17</v>
      </c>
      <c r="AA1050" s="77">
        <f t="shared" si="446"/>
        <v>193</v>
      </c>
      <c r="AB1050" s="77">
        <f t="shared" si="447"/>
        <v>204</v>
      </c>
      <c r="AC1050" s="72">
        <f t="shared" si="434"/>
        <v>1</v>
      </c>
      <c r="AD1050" s="72">
        <f t="shared" si="435"/>
        <v>1</v>
      </c>
      <c r="AE1050" s="109" t="str">
        <f t="shared" si="436"/>
        <v>373-384</v>
      </c>
      <c r="AF1050" s="109" t="str">
        <f t="shared" si="437"/>
        <v>Y</v>
      </c>
      <c r="AG1050" s="109" t="str">
        <f t="shared" si="438"/>
        <v>A</v>
      </c>
      <c r="AM1050" s="109">
        <f t="shared" si="439"/>
        <v>0</v>
      </c>
      <c r="AN1050" s="109">
        <f t="shared" si="440"/>
        <v>0</v>
      </c>
      <c r="AO1050" s="109" t="str">
        <f t="shared" si="441"/>
        <v>Y</v>
      </c>
      <c r="AQ1050" s="109" t="str">
        <f t="shared" si="442"/>
        <v/>
      </c>
      <c r="BA1050" s="229">
        <f>MOD(SUM(E1042:E1051),12)</f>
        <v>0</v>
      </c>
    </row>
    <row r="1051" spans="1:53" ht="15.75" thickBot="1" x14ac:dyDescent="0.3">
      <c r="A1051" s="88"/>
      <c r="B1051" s="66" t="s">
        <v>287</v>
      </c>
      <c r="C1051" s="67"/>
      <c r="D1051" s="102"/>
      <c r="E1051" s="32"/>
      <c r="F1051" s="32"/>
      <c r="G1051" s="68" t="s">
        <v>277</v>
      </c>
      <c r="H1051" s="69">
        <f t="shared" si="443"/>
        <v>0</v>
      </c>
      <c r="I1051" s="70">
        <f t="shared" si="444"/>
        <v>0</v>
      </c>
      <c r="J1051" s="73" t="str">
        <f t="shared" si="445"/>
        <v>--</v>
      </c>
      <c r="K1051" s="32"/>
      <c r="L1051" s="233"/>
      <c r="M1051" s="288"/>
      <c r="N1051" s="277"/>
      <c r="O1051" s="277"/>
      <c r="P1051" s="277"/>
      <c r="Q1051" s="277"/>
      <c r="R1051" s="277"/>
      <c r="S1051" s="277"/>
      <c r="T1051" s="277"/>
      <c r="U1051" s="278"/>
      <c r="V1051" s="103"/>
      <c r="W1051" s="72"/>
      <c r="X1051" s="72"/>
      <c r="Y1051" s="72"/>
      <c r="Z1051" s="45">
        <f>Z1050+1</f>
        <v>18</v>
      </c>
      <c r="AA1051" s="77">
        <f t="shared" si="446"/>
        <v>205</v>
      </c>
      <c r="AB1051" s="77">
        <f t="shared" si="447"/>
        <v>216</v>
      </c>
      <c r="AC1051" s="72">
        <f t="shared" si="434"/>
        <v>1</v>
      </c>
      <c r="AD1051" s="72">
        <f t="shared" si="435"/>
        <v>1</v>
      </c>
      <c r="AE1051" s="109" t="str">
        <f t="shared" si="436"/>
        <v>0-0</v>
      </c>
      <c r="AF1051" s="109" t="str">
        <f t="shared" si="437"/>
        <v>Y</v>
      </c>
      <c r="AG1051" s="109" t="str">
        <f t="shared" si="438"/>
        <v>A</v>
      </c>
      <c r="AM1051" s="109">
        <f t="shared" si="439"/>
        <v>0</v>
      </c>
      <c r="AN1051" s="109">
        <f t="shared" si="440"/>
        <v>0</v>
      </c>
      <c r="AO1051" s="109" t="str">
        <f t="shared" si="441"/>
        <v/>
      </c>
      <c r="AQ1051" s="109" t="str">
        <f t="shared" si="442"/>
        <v/>
      </c>
      <c r="BA1051" s="229">
        <f>MOD(SUM(E1042:E1052),12)</f>
        <v>0</v>
      </c>
    </row>
    <row r="1052" spans="1:53" ht="15.75" thickBot="1" x14ac:dyDescent="0.3">
      <c r="A1052" s="88"/>
      <c r="B1052" s="66" t="s">
        <v>288</v>
      </c>
      <c r="C1052" s="67"/>
      <c r="D1052" s="102"/>
      <c r="E1052" s="32"/>
      <c r="F1052" s="32"/>
      <c r="G1052" s="68" t="s">
        <v>277</v>
      </c>
      <c r="H1052" s="69">
        <f t="shared" si="443"/>
        <v>0</v>
      </c>
      <c r="I1052" s="70">
        <f t="shared" si="444"/>
        <v>0</v>
      </c>
      <c r="J1052" s="73" t="str">
        <f t="shared" si="445"/>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34"/>
        <v>1</v>
      </c>
      <c r="AD1052" s="72">
        <f t="shared" si="435"/>
        <v>1</v>
      </c>
      <c r="AE1052" s="109" t="str">
        <f t="shared" si="436"/>
        <v>0-0</v>
      </c>
      <c r="AF1052" s="109" t="str">
        <f t="shared" si="437"/>
        <v>Y</v>
      </c>
      <c r="AG1052" s="109" t="str">
        <f t="shared" si="438"/>
        <v>A</v>
      </c>
      <c r="AM1052" s="109">
        <f t="shared" si="439"/>
        <v>0</v>
      </c>
      <c r="AN1052" s="109">
        <f t="shared" si="440"/>
        <v>0</v>
      </c>
      <c r="AO1052" s="109" t="str">
        <f t="shared" si="441"/>
        <v/>
      </c>
      <c r="AQ1052" s="109" t="str">
        <f t="shared" si="442"/>
        <v/>
      </c>
      <c r="BA1052" s="229">
        <f>MOD(SUM(E1042:E1053),12)</f>
        <v>0</v>
      </c>
    </row>
    <row r="1053" spans="1:53" ht="15.75" thickBot="1" x14ac:dyDescent="0.3">
      <c r="A1053" s="88"/>
      <c r="B1053" s="66" t="s">
        <v>289</v>
      </c>
      <c r="C1053" s="67"/>
      <c r="D1053" s="102"/>
      <c r="E1053" s="32"/>
      <c r="F1053" s="32"/>
      <c r="G1053" s="68" t="s">
        <v>277</v>
      </c>
      <c r="H1053" s="69">
        <f t="shared" si="443"/>
        <v>0</v>
      </c>
      <c r="I1053" s="70">
        <f t="shared" si="444"/>
        <v>0</v>
      </c>
      <c r="J1053" s="73" t="str">
        <f t="shared" si="445"/>
        <v>--</v>
      </c>
      <c r="K1053" s="32"/>
      <c r="L1053" s="233"/>
      <c r="M1053" s="277"/>
      <c r="N1053" s="277"/>
      <c r="O1053" s="277"/>
      <c r="P1053" s="277"/>
      <c r="Q1053" s="277"/>
      <c r="R1053" s="277"/>
      <c r="S1053" s="277"/>
      <c r="T1053" s="277"/>
      <c r="U1053" s="278"/>
      <c r="V1053" s="103"/>
      <c r="W1053" s="84">
        <f>Y1053+1</f>
        <v>61</v>
      </c>
      <c r="X1053" s="84"/>
      <c r="Y1053" s="78">
        <f>SUM(E1042:E1053)</f>
        <v>60</v>
      </c>
      <c r="Z1053" s="72"/>
      <c r="AA1053" s="72"/>
      <c r="AB1053" s="72"/>
      <c r="AC1053" s="72">
        <f t="shared" si="434"/>
        <v>1</v>
      </c>
      <c r="AD1053" s="72">
        <f t="shared" si="435"/>
        <v>1</v>
      </c>
      <c r="AE1053" s="109" t="str">
        <f t="shared" si="436"/>
        <v>0-0</v>
      </c>
      <c r="AF1053" s="109" t="str">
        <f t="shared" si="437"/>
        <v>Y</v>
      </c>
      <c r="AG1053" s="109" t="str">
        <f t="shared" si="438"/>
        <v>A</v>
      </c>
      <c r="AM1053" s="109">
        <f t="shared" si="439"/>
        <v>0</v>
      </c>
      <c r="AN1053" s="109">
        <f t="shared" si="440"/>
        <v>0</v>
      </c>
      <c r="AO1053" s="109" t="str">
        <f t="shared" si="441"/>
        <v/>
      </c>
      <c r="AQ1053" s="109" t="str">
        <f t="shared" si="442"/>
        <v/>
      </c>
      <c r="BA1053" s="229">
        <f>MOD(SUM(E1042:E1054),12)</f>
        <v>0</v>
      </c>
    </row>
    <row r="1054" spans="1:53" ht="15.75" thickBot="1" x14ac:dyDescent="0.3">
      <c r="A1054" s="88"/>
      <c r="B1054" s="66" t="s">
        <v>290</v>
      </c>
      <c r="C1054" s="67"/>
      <c r="D1054" s="102"/>
      <c r="E1054" s="32"/>
      <c r="F1054" s="32"/>
      <c r="G1054" s="68" t="s">
        <v>277</v>
      </c>
      <c r="H1054" s="69">
        <f t="shared" si="443"/>
        <v>0</v>
      </c>
      <c r="I1054" s="70">
        <f t="shared" si="444"/>
        <v>0</v>
      </c>
      <c r="J1054" s="73" t="str">
        <f t="shared" si="445"/>
        <v>--</v>
      </c>
      <c r="K1054" s="32"/>
      <c r="L1054" s="233"/>
      <c r="M1054" s="277"/>
      <c r="N1054" s="277"/>
      <c r="O1054" s="277"/>
      <c r="P1054" s="277"/>
      <c r="Q1054" s="277"/>
      <c r="R1054" s="277"/>
      <c r="S1054" s="277"/>
      <c r="T1054" s="277"/>
      <c r="U1054" s="278"/>
      <c r="V1054" s="103"/>
      <c r="W1054" s="84">
        <f>Y1054+1</f>
        <v>61</v>
      </c>
      <c r="X1054" s="84"/>
      <c r="Y1054" s="78">
        <f>SUM(E1042:E1054)</f>
        <v>60</v>
      </c>
      <c r="Z1054" s="72" t="str">
        <f t="shared" ref="Z1054:Z1066" si="448">IF(OR(AND(E$8=216,C1053="DBL REV",C1054="DBL REV",Y1053&lt;=144,Y1054&gt;144),AND(E$8=216,C1053="TPL REV",C1054="TPL REV",Y1053&lt;=144,Y1054&gt;144),AND(E$8=216,C1053="QD REV",C1054="QD REV",Y1053&lt;=144,Y1054&gt;144)),"ERROR","")</f>
        <v/>
      </c>
      <c r="AA1054" s="72"/>
      <c r="AB1054" s="72"/>
      <c r="AC1054" s="72">
        <f t="shared" si="434"/>
        <v>1</v>
      </c>
      <c r="AD1054" s="72">
        <f t="shared" si="435"/>
        <v>1</v>
      </c>
      <c r="AE1054" s="109" t="str">
        <f t="shared" si="436"/>
        <v>0-0</v>
      </c>
      <c r="AF1054" s="109" t="str">
        <f t="shared" si="437"/>
        <v>Y</v>
      </c>
      <c r="AG1054" s="109" t="str">
        <f t="shared" si="438"/>
        <v>A</v>
      </c>
      <c r="AM1054" s="109">
        <f t="shared" si="439"/>
        <v>0</v>
      </c>
      <c r="AN1054" s="109">
        <f t="shared" si="440"/>
        <v>0</v>
      </c>
      <c r="AO1054" s="109" t="str">
        <f t="shared" si="441"/>
        <v/>
      </c>
      <c r="AQ1054" s="109" t="str">
        <f t="shared" si="442"/>
        <v/>
      </c>
      <c r="BA1054" s="229">
        <f>MOD(SUM(E1042:E1055),12)</f>
        <v>0</v>
      </c>
    </row>
    <row r="1055" spans="1:53" ht="15.75" thickBot="1" x14ac:dyDescent="0.3">
      <c r="A1055" s="88"/>
      <c r="B1055" s="66" t="s">
        <v>291</v>
      </c>
      <c r="C1055" s="67"/>
      <c r="D1055" s="102"/>
      <c r="E1055" s="32"/>
      <c r="F1055" s="32"/>
      <c r="G1055" s="68" t="s">
        <v>277</v>
      </c>
      <c r="H1055" s="69">
        <f t="shared" si="443"/>
        <v>0</v>
      </c>
      <c r="I1055" s="70">
        <f t="shared" si="444"/>
        <v>0</v>
      </c>
      <c r="J1055" s="73" t="str">
        <f t="shared" si="445"/>
        <v>--</v>
      </c>
      <c r="K1055" s="32"/>
      <c r="L1055" s="233"/>
      <c r="M1055" s="277"/>
      <c r="N1055" s="277"/>
      <c r="O1055" s="277"/>
      <c r="P1055" s="277"/>
      <c r="Q1055" s="277"/>
      <c r="R1055" s="277"/>
      <c r="S1055" s="277"/>
      <c r="T1055" s="277"/>
      <c r="U1055" s="278"/>
      <c r="V1055" s="103"/>
      <c r="W1055" s="84">
        <f>Y1055+1</f>
        <v>61</v>
      </c>
      <c r="X1055" s="84"/>
      <c r="Y1055" s="78">
        <f>SUM(E1042:E1055)</f>
        <v>60</v>
      </c>
      <c r="Z1055" s="72" t="str">
        <f t="shared" si="448"/>
        <v/>
      </c>
      <c r="AA1055" s="72"/>
      <c r="AB1055" s="72"/>
      <c r="AC1055" s="72">
        <f t="shared" si="434"/>
        <v>1</v>
      </c>
      <c r="AD1055" s="72">
        <f t="shared" si="435"/>
        <v>1</v>
      </c>
      <c r="AE1055" s="109" t="str">
        <f t="shared" si="436"/>
        <v>0-0</v>
      </c>
      <c r="AF1055" s="109" t="str">
        <f t="shared" si="437"/>
        <v>Y</v>
      </c>
      <c r="AG1055" s="109" t="str">
        <f t="shared" si="438"/>
        <v>A</v>
      </c>
      <c r="AM1055" s="109">
        <f t="shared" si="439"/>
        <v>0</v>
      </c>
      <c r="AN1055" s="109">
        <f t="shared" si="440"/>
        <v>0</v>
      </c>
      <c r="AO1055" s="109" t="str">
        <f t="shared" si="441"/>
        <v/>
      </c>
      <c r="AQ1055" s="109" t="str">
        <f t="shared" si="442"/>
        <v/>
      </c>
      <c r="BA1055" s="229">
        <f>MOD(SUM(E1042:E1056),12)</f>
        <v>0</v>
      </c>
    </row>
    <row r="1056" spans="1:53" ht="15.75" thickBot="1" x14ac:dyDescent="0.3">
      <c r="A1056" s="88"/>
      <c r="B1056" s="66" t="s">
        <v>292</v>
      </c>
      <c r="C1056" s="67"/>
      <c r="D1056" s="102"/>
      <c r="E1056" s="32"/>
      <c r="F1056" s="32"/>
      <c r="G1056" s="68" t="s">
        <v>277</v>
      </c>
      <c r="H1056" s="69">
        <f t="shared" si="443"/>
        <v>0</v>
      </c>
      <c r="I1056" s="70">
        <f t="shared" si="444"/>
        <v>0</v>
      </c>
      <c r="J1056" s="73" t="str">
        <f t="shared" si="445"/>
        <v>--</v>
      </c>
      <c r="K1056" s="32"/>
      <c r="L1056" s="233"/>
      <c r="M1056" s="277"/>
      <c r="N1056" s="277"/>
      <c r="O1056" s="277"/>
      <c r="P1056" s="277"/>
      <c r="Q1056" s="277"/>
      <c r="R1056" s="277"/>
      <c r="S1056" s="277"/>
      <c r="T1056" s="277"/>
      <c r="U1056" s="278"/>
      <c r="V1056" s="103"/>
      <c r="W1056" s="84">
        <f>Y1056+1</f>
        <v>61</v>
      </c>
      <c r="X1056" s="84"/>
      <c r="Y1056" s="78">
        <f>SUM(E1042:E1056)</f>
        <v>60</v>
      </c>
      <c r="Z1056" s="72" t="str">
        <f t="shared" si="448"/>
        <v/>
      </c>
      <c r="AA1056" s="72" t="str">
        <f t="shared" ref="AA1056:AA1068" si="449">IF(AND(C1054&lt;&gt;"Field SPL",W1053&lt;=144,Y1054&gt;144),"ERROR","")</f>
        <v/>
      </c>
      <c r="AB1056" s="72"/>
      <c r="AC1056" s="72">
        <f t="shared" si="434"/>
        <v>1</v>
      </c>
      <c r="AD1056" s="72">
        <f t="shared" si="435"/>
        <v>1</v>
      </c>
      <c r="AE1056" s="109" t="str">
        <f t="shared" si="436"/>
        <v>0-0</v>
      </c>
      <c r="AF1056" s="109" t="str">
        <f t="shared" si="437"/>
        <v>Y</v>
      </c>
      <c r="AG1056" s="109" t="str">
        <f t="shared" si="438"/>
        <v>A</v>
      </c>
      <c r="AM1056" s="109">
        <f t="shared" si="439"/>
        <v>0</v>
      </c>
      <c r="AN1056" s="109">
        <f t="shared" si="440"/>
        <v>0</v>
      </c>
      <c r="AO1056" s="109" t="str">
        <f t="shared" si="441"/>
        <v/>
      </c>
      <c r="AQ1056" s="109" t="str">
        <f t="shared" si="442"/>
        <v/>
      </c>
      <c r="BA1056" s="229">
        <f>MOD(SUM(E1042:E1057),12)</f>
        <v>0</v>
      </c>
    </row>
    <row r="1057" spans="1:53" ht="15.75" thickBot="1" x14ac:dyDescent="0.3">
      <c r="A1057" s="88"/>
      <c r="B1057" s="66" t="s">
        <v>293</v>
      </c>
      <c r="C1057" s="67"/>
      <c r="D1057" s="102"/>
      <c r="E1057" s="32"/>
      <c r="F1057" s="32"/>
      <c r="G1057" s="68" t="s">
        <v>277</v>
      </c>
      <c r="H1057" s="69">
        <f t="shared" si="443"/>
        <v>0</v>
      </c>
      <c r="I1057" s="70">
        <f t="shared" si="444"/>
        <v>0</v>
      </c>
      <c r="J1057" s="73" t="str">
        <f t="shared" si="445"/>
        <v>--</v>
      </c>
      <c r="K1057" s="32"/>
      <c r="L1057" s="233"/>
      <c r="M1057" s="277"/>
      <c r="N1057" s="277"/>
      <c r="O1057" s="277"/>
      <c r="P1057" s="277"/>
      <c r="Q1057" s="277"/>
      <c r="R1057" s="277"/>
      <c r="S1057" s="277"/>
      <c r="T1057" s="277"/>
      <c r="U1057" s="278"/>
      <c r="V1057" s="103"/>
      <c r="W1057" s="84">
        <f t="shared" ref="W1057:W1065" si="450">Y1057+1</f>
        <v>61</v>
      </c>
      <c r="X1057" s="84"/>
      <c r="Y1057" s="78">
        <f>SUM(E1042:E1057)</f>
        <v>60</v>
      </c>
      <c r="Z1057" s="72" t="str">
        <f t="shared" si="448"/>
        <v/>
      </c>
      <c r="AA1057" s="72" t="str">
        <f t="shared" si="449"/>
        <v/>
      </c>
      <c r="AB1057" s="72"/>
      <c r="AC1057" s="72">
        <f t="shared" si="434"/>
        <v>1</v>
      </c>
      <c r="AD1057" s="72">
        <f t="shared" si="435"/>
        <v>1</v>
      </c>
      <c r="AE1057" s="109" t="str">
        <f t="shared" si="436"/>
        <v>0-0</v>
      </c>
      <c r="AF1057" s="109" t="str">
        <f t="shared" si="437"/>
        <v>Y</v>
      </c>
      <c r="AG1057" s="109" t="str">
        <f t="shared" si="438"/>
        <v>A</v>
      </c>
      <c r="AM1057" s="109">
        <f t="shared" si="439"/>
        <v>0</v>
      </c>
      <c r="AN1057" s="109">
        <f t="shared" si="440"/>
        <v>0</v>
      </c>
      <c r="AO1057" s="109" t="str">
        <f t="shared" si="441"/>
        <v/>
      </c>
      <c r="AQ1057" s="109" t="str">
        <f t="shared" si="442"/>
        <v/>
      </c>
      <c r="BA1057" s="229">
        <f>MOD(SUM(E1042:E1058),12)</f>
        <v>0</v>
      </c>
    </row>
    <row r="1058" spans="1:53" ht="15.75" thickBot="1" x14ac:dyDescent="0.3">
      <c r="A1058" s="88"/>
      <c r="B1058" s="66" t="s">
        <v>294</v>
      </c>
      <c r="C1058" s="67"/>
      <c r="D1058" s="102"/>
      <c r="E1058" s="32"/>
      <c r="F1058" s="32"/>
      <c r="G1058" s="68" t="s">
        <v>277</v>
      </c>
      <c r="H1058" s="69">
        <f t="shared" si="443"/>
        <v>0</v>
      </c>
      <c r="I1058" s="70">
        <f t="shared" si="444"/>
        <v>0</v>
      </c>
      <c r="J1058" s="73" t="str">
        <f t="shared" si="445"/>
        <v>--</v>
      </c>
      <c r="K1058" s="32"/>
      <c r="L1058" s="233"/>
      <c r="M1058" s="277"/>
      <c r="N1058" s="277"/>
      <c r="O1058" s="277"/>
      <c r="P1058" s="277"/>
      <c r="Q1058" s="277"/>
      <c r="R1058" s="277"/>
      <c r="S1058" s="277"/>
      <c r="T1058" s="277"/>
      <c r="U1058" s="278"/>
      <c r="V1058" s="103"/>
      <c r="W1058" s="84">
        <f t="shared" si="450"/>
        <v>61</v>
      </c>
      <c r="X1058" s="84"/>
      <c r="Y1058" s="78">
        <f>SUM(E1042:E1058)</f>
        <v>60</v>
      </c>
      <c r="Z1058" s="72" t="str">
        <f t="shared" si="448"/>
        <v/>
      </c>
      <c r="AA1058" s="72" t="str">
        <f t="shared" si="449"/>
        <v/>
      </c>
      <c r="AB1058" s="72"/>
      <c r="AC1058" s="72">
        <f t="shared" si="434"/>
        <v>1</v>
      </c>
      <c r="AD1058" s="72">
        <f t="shared" si="435"/>
        <v>1</v>
      </c>
      <c r="AE1058" s="109" t="str">
        <f t="shared" si="436"/>
        <v>0-0</v>
      </c>
      <c r="AF1058" s="109" t="str">
        <f t="shared" si="437"/>
        <v>Y</v>
      </c>
      <c r="AG1058" s="109" t="str">
        <f t="shared" si="438"/>
        <v>A</v>
      </c>
      <c r="AM1058" s="109">
        <f t="shared" si="439"/>
        <v>0</v>
      </c>
      <c r="AN1058" s="109">
        <f t="shared" si="440"/>
        <v>0</v>
      </c>
      <c r="AO1058" s="109" t="str">
        <f t="shared" si="441"/>
        <v/>
      </c>
      <c r="AQ1058" s="109" t="str">
        <f t="shared" si="442"/>
        <v/>
      </c>
      <c r="BA1058" s="229">
        <f>MOD(SUM(E1042:E1059),12)</f>
        <v>0</v>
      </c>
    </row>
    <row r="1059" spans="1:53" ht="15.75" thickBot="1" x14ac:dyDescent="0.3">
      <c r="A1059" s="88"/>
      <c r="B1059" s="66" t="s">
        <v>295</v>
      </c>
      <c r="C1059" s="67"/>
      <c r="D1059" s="102"/>
      <c r="E1059" s="32"/>
      <c r="F1059" s="32"/>
      <c r="G1059" s="68" t="s">
        <v>277</v>
      </c>
      <c r="H1059" s="69">
        <f t="shared" si="443"/>
        <v>0</v>
      </c>
      <c r="I1059" s="70">
        <f t="shared" si="444"/>
        <v>0</v>
      </c>
      <c r="J1059" s="73" t="str">
        <f t="shared" si="445"/>
        <v>--</v>
      </c>
      <c r="K1059" s="32"/>
      <c r="L1059" s="233"/>
      <c r="M1059" s="277"/>
      <c r="N1059" s="277"/>
      <c r="O1059" s="277"/>
      <c r="P1059" s="277"/>
      <c r="Q1059" s="277"/>
      <c r="R1059" s="277"/>
      <c r="S1059" s="277"/>
      <c r="T1059" s="277"/>
      <c r="U1059" s="278"/>
      <c r="V1059" s="103"/>
      <c r="W1059" s="84">
        <f t="shared" si="450"/>
        <v>61</v>
      </c>
      <c r="X1059" s="84"/>
      <c r="Y1059" s="78">
        <f>SUM(E1042:E1059)</f>
        <v>60</v>
      </c>
      <c r="Z1059" s="72" t="str">
        <f t="shared" si="448"/>
        <v/>
      </c>
      <c r="AA1059" s="72" t="str">
        <f t="shared" si="449"/>
        <v/>
      </c>
      <c r="AB1059" s="72"/>
      <c r="AC1059" s="72">
        <f t="shared" si="434"/>
        <v>1</v>
      </c>
      <c r="AD1059" s="72">
        <f t="shared" si="435"/>
        <v>1</v>
      </c>
      <c r="AE1059" s="109" t="str">
        <f t="shared" si="436"/>
        <v>0-0</v>
      </c>
      <c r="AF1059" s="109" t="str">
        <f t="shared" si="437"/>
        <v>Y</v>
      </c>
      <c r="AG1059" s="109" t="str">
        <f t="shared" si="438"/>
        <v>A</v>
      </c>
      <c r="AM1059" s="109">
        <f t="shared" si="439"/>
        <v>0</v>
      </c>
      <c r="AN1059" s="109">
        <f t="shared" si="440"/>
        <v>0</v>
      </c>
      <c r="AO1059" s="109" t="str">
        <f t="shared" si="441"/>
        <v/>
      </c>
      <c r="AQ1059" s="109" t="str">
        <f t="shared" si="442"/>
        <v/>
      </c>
      <c r="BA1059" s="229">
        <f>MOD(SUM(E1042:E1060),12)</f>
        <v>0</v>
      </c>
    </row>
    <row r="1060" spans="1:53" ht="15.75" thickBot="1" x14ac:dyDescent="0.3">
      <c r="A1060" s="88"/>
      <c r="B1060" s="66" t="s">
        <v>296</v>
      </c>
      <c r="C1060" s="67"/>
      <c r="D1060" s="102"/>
      <c r="E1060" s="32"/>
      <c r="F1060" s="32"/>
      <c r="G1060" s="68" t="s">
        <v>277</v>
      </c>
      <c r="H1060" s="69">
        <f t="shared" si="443"/>
        <v>0</v>
      </c>
      <c r="I1060" s="70">
        <f t="shared" si="444"/>
        <v>0</v>
      </c>
      <c r="J1060" s="73" t="str">
        <f t="shared" si="445"/>
        <v>--</v>
      </c>
      <c r="K1060" s="32"/>
      <c r="L1060" s="233"/>
      <c r="M1060" s="277"/>
      <c r="N1060" s="277"/>
      <c r="O1060" s="277"/>
      <c r="P1060" s="277"/>
      <c r="Q1060" s="277"/>
      <c r="R1060" s="277"/>
      <c r="S1060" s="277"/>
      <c r="T1060" s="277"/>
      <c r="U1060" s="278"/>
      <c r="V1060" s="103"/>
      <c r="W1060" s="84">
        <f t="shared" si="450"/>
        <v>61</v>
      </c>
      <c r="X1060" s="84"/>
      <c r="Y1060" s="78">
        <f>SUM(E1042:E1060)</f>
        <v>60</v>
      </c>
      <c r="Z1060" s="72" t="str">
        <f t="shared" si="448"/>
        <v/>
      </c>
      <c r="AA1060" s="72" t="str">
        <f t="shared" si="449"/>
        <v/>
      </c>
      <c r="AB1060" s="72"/>
      <c r="AC1060" s="72">
        <f t="shared" si="434"/>
        <v>1</v>
      </c>
      <c r="AD1060" s="72">
        <f t="shared" si="435"/>
        <v>1</v>
      </c>
      <c r="AE1060" s="109" t="str">
        <f t="shared" si="436"/>
        <v>0-0</v>
      </c>
      <c r="AF1060" s="109" t="str">
        <f t="shared" si="437"/>
        <v>Y</v>
      </c>
      <c r="AG1060" s="109" t="str">
        <f t="shared" si="438"/>
        <v>A</v>
      </c>
      <c r="AM1060" s="109">
        <f t="shared" si="439"/>
        <v>0</v>
      </c>
      <c r="AN1060" s="109">
        <f t="shared" si="440"/>
        <v>0</v>
      </c>
      <c r="AO1060" s="109" t="str">
        <f t="shared" si="441"/>
        <v/>
      </c>
      <c r="AQ1060" s="109" t="str">
        <f t="shared" si="442"/>
        <v/>
      </c>
      <c r="BA1060" s="229">
        <f>MOD(SUM(E1042:E1061),12)</f>
        <v>0</v>
      </c>
    </row>
    <row r="1061" spans="1:53" ht="15.75" thickBot="1" x14ac:dyDescent="0.3">
      <c r="A1061" s="88"/>
      <c r="B1061" s="66" t="s">
        <v>297</v>
      </c>
      <c r="C1061" s="67"/>
      <c r="D1061" s="102"/>
      <c r="E1061" s="32"/>
      <c r="F1061" s="32"/>
      <c r="G1061" s="68" t="s">
        <v>277</v>
      </c>
      <c r="H1061" s="69">
        <f t="shared" si="443"/>
        <v>0</v>
      </c>
      <c r="I1061" s="70">
        <f t="shared" si="444"/>
        <v>0</v>
      </c>
      <c r="J1061" s="73" t="str">
        <f t="shared" si="445"/>
        <v>--</v>
      </c>
      <c r="K1061" s="32"/>
      <c r="L1061" s="233"/>
      <c r="M1061" s="277"/>
      <c r="N1061" s="277"/>
      <c r="O1061" s="277"/>
      <c r="P1061" s="277"/>
      <c r="Q1061" s="277"/>
      <c r="R1061" s="277"/>
      <c r="S1061" s="277"/>
      <c r="T1061" s="277"/>
      <c r="U1061" s="278"/>
      <c r="V1061" s="103"/>
      <c r="W1061" s="84">
        <f t="shared" si="450"/>
        <v>61</v>
      </c>
      <c r="X1061" s="84"/>
      <c r="Y1061" s="78">
        <f>SUM(E1042:E1061)</f>
        <v>60</v>
      </c>
      <c r="Z1061" s="72" t="str">
        <f t="shared" si="448"/>
        <v/>
      </c>
      <c r="AA1061" s="72" t="str">
        <f t="shared" si="449"/>
        <v/>
      </c>
      <c r="AB1061" s="72"/>
      <c r="AC1061" s="72">
        <f t="shared" si="434"/>
        <v>1</v>
      </c>
      <c r="AD1061" s="72">
        <f t="shared" si="435"/>
        <v>1</v>
      </c>
      <c r="AE1061" s="109" t="str">
        <f t="shared" si="436"/>
        <v>0-0</v>
      </c>
      <c r="AF1061" s="109" t="str">
        <f t="shared" si="437"/>
        <v>Y</v>
      </c>
      <c r="AG1061" s="109" t="str">
        <f t="shared" si="438"/>
        <v>A</v>
      </c>
      <c r="AM1061" s="109">
        <f t="shared" si="439"/>
        <v>0</v>
      </c>
      <c r="AN1061" s="109">
        <f t="shared" si="440"/>
        <v>0</v>
      </c>
      <c r="AO1061" s="109" t="str">
        <f t="shared" si="441"/>
        <v/>
      </c>
      <c r="AQ1061" s="109" t="str">
        <f t="shared" si="442"/>
        <v/>
      </c>
      <c r="BA1061" s="229">
        <f>MOD(SUM(E1042:E1062),12)</f>
        <v>0</v>
      </c>
    </row>
    <row r="1062" spans="1:53" ht="15.75" thickBot="1" x14ac:dyDescent="0.3">
      <c r="A1062" s="88"/>
      <c r="B1062" s="66" t="s">
        <v>298</v>
      </c>
      <c r="C1062" s="67"/>
      <c r="D1062" s="102"/>
      <c r="E1062" s="32"/>
      <c r="F1062" s="32"/>
      <c r="G1062" s="68" t="s">
        <v>277</v>
      </c>
      <c r="H1062" s="69">
        <f t="shared" si="443"/>
        <v>0</v>
      </c>
      <c r="I1062" s="70">
        <f t="shared" si="444"/>
        <v>0</v>
      </c>
      <c r="J1062" s="73" t="str">
        <f t="shared" si="445"/>
        <v>--</v>
      </c>
      <c r="K1062" s="32"/>
      <c r="L1062" s="233"/>
      <c r="M1062" s="277"/>
      <c r="N1062" s="277"/>
      <c r="O1062" s="277"/>
      <c r="P1062" s="277"/>
      <c r="Q1062" s="277"/>
      <c r="R1062" s="277"/>
      <c r="S1062" s="277"/>
      <c r="T1062" s="277"/>
      <c r="U1062" s="278"/>
      <c r="V1062" s="103"/>
      <c r="W1062" s="84">
        <f t="shared" si="450"/>
        <v>61</v>
      </c>
      <c r="X1062" s="84"/>
      <c r="Y1062" s="78">
        <f>SUM(E1042:E1062)</f>
        <v>60</v>
      </c>
      <c r="Z1062" s="72" t="str">
        <f t="shared" si="448"/>
        <v/>
      </c>
      <c r="AA1062" s="72" t="str">
        <f t="shared" si="449"/>
        <v/>
      </c>
      <c r="AB1062" s="72"/>
      <c r="AC1062" s="72">
        <f t="shared" si="434"/>
        <v>1</v>
      </c>
      <c r="AD1062" s="72">
        <f t="shared" si="435"/>
        <v>1</v>
      </c>
      <c r="AE1062" s="109" t="str">
        <f t="shared" si="436"/>
        <v>0-0</v>
      </c>
      <c r="AF1062" s="109" t="str">
        <f t="shared" si="437"/>
        <v>Y</v>
      </c>
      <c r="AG1062" s="109" t="str">
        <f t="shared" si="438"/>
        <v>A</v>
      </c>
      <c r="AM1062" s="109">
        <f t="shared" si="439"/>
        <v>0</v>
      </c>
      <c r="AN1062" s="109">
        <f t="shared" si="440"/>
        <v>0</v>
      </c>
      <c r="AO1062" s="109" t="str">
        <f t="shared" si="441"/>
        <v/>
      </c>
      <c r="AQ1062" s="109" t="str">
        <f t="shared" si="442"/>
        <v/>
      </c>
      <c r="BA1062" s="229">
        <f>MOD(SUM(E1042:E1063),12)</f>
        <v>0</v>
      </c>
    </row>
    <row r="1063" spans="1:53" ht="15.75" thickBot="1" x14ac:dyDescent="0.3">
      <c r="A1063" s="88"/>
      <c r="B1063" s="66" t="s">
        <v>299</v>
      </c>
      <c r="C1063" s="67"/>
      <c r="D1063" s="102"/>
      <c r="E1063" s="32"/>
      <c r="F1063" s="32"/>
      <c r="G1063" s="68" t="s">
        <v>277</v>
      </c>
      <c r="H1063" s="69">
        <f t="shared" si="443"/>
        <v>0</v>
      </c>
      <c r="I1063" s="70">
        <f t="shared" si="444"/>
        <v>0</v>
      </c>
      <c r="J1063" s="73" t="str">
        <f t="shared" si="445"/>
        <v>--</v>
      </c>
      <c r="K1063" s="32"/>
      <c r="L1063" s="233"/>
      <c r="M1063" s="277"/>
      <c r="N1063" s="277"/>
      <c r="O1063" s="277"/>
      <c r="P1063" s="277"/>
      <c r="Q1063" s="277"/>
      <c r="R1063" s="277"/>
      <c r="S1063" s="277"/>
      <c r="T1063" s="277"/>
      <c r="U1063" s="278"/>
      <c r="V1063" s="103"/>
      <c r="W1063" s="84">
        <f t="shared" si="450"/>
        <v>61</v>
      </c>
      <c r="X1063" s="84"/>
      <c r="Y1063" s="78">
        <f>SUM(E1042:E1063)</f>
        <v>60</v>
      </c>
      <c r="Z1063" s="72" t="str">
        <f t="shared" si="448"/>
        <v/>
      </c>
      <c r="AA1063" s="72" t="str">
        <f t="shared" si="449"/>
        <v/>
      </c>
      <c r="AB1063" s="72"/>
      <c r="AC1063" s="72">
        <f t="shared" si="434"/>
        <v>1</v>
      </c>
      <c r="AD1063" s="72">
        <f t="shared" si="435"/>
        <v>1</v>
      </c>
      <c r="AE1063" s="109" t="str">
        <f t="shared" si="436"/>
        <v>0-0</v>
      </c>
      <c r="AF1063" s="109" t="str">
        <f t="shared" si="437"/>
        <v>Y</v>
      </c>
      <c r="AG1063" s="109" t="str">
        <f t="shared" si="438"/>
        <v>A</v>
      </c>
      <c r="AM1063" s="109">
        <f t="shared" si="439"/>
        <v>0</v>
      </c>
      <c r="AN1063" s="109">
        <f t="shared" si="440"/>
        <v>0</v>
      </c>
      <c r="AO1063" s="109" t="str">
        <f t="shared" si="441"/>
        <v/>
      </c>
      <c r="AQ1063" s="109" t="str">
        <f t="shared" si="442"/>
        <v/>
      </c>
      <c r="BA1063" s="229">
        <f>MOD(SUM(E1042:E1064),12)</f>
        <v>0</v>
      </c>
    </row>
    <row r="1064" spans="1:53" ht="15.75" thickBot="1" x14ac:dyDescent="0.3">
      <c r="A1064" s="88"/>
      <c r="B1064" s="66" t="s">
        <v>300</v>
      </c>
      <c r="C1064" s="67"/>
      <c r="D1064" s="102"/>
      <c r="E1064" s="32"/>
      <c r="F1064" s="32"/>
      <c r="G1064" s="68" t="s">
        <v>277</v>
      </c>
      <c r="H1064" s="69">
        <f t="shared" si="443"/>
        <v>0</v>
      </c>
      <c r="I1064" s="70">
        <f t="shared" si="444"/>
        <v>0</v>
      </c>
      <c r="J1064" s="73" t="str">
        <f t="shared" si="445"/>
        <v>--</v>
      </c>
      <c r="K1064" s="32"/>
      <c r="L1064" s="233"/>
      <c r="M1064" s="277"/>
      <c r="N1064" s="277"/>
      <c r="O1064" s="277"/>
      <c r="P1064" s="277"/>
      <c r="Q1064" s="277"/>
      <c r="R1064" s="277"/>
      <c r="S1064" s="277"/>
      <c r="T1064" s="277"/>
      <c r="U1064" s="278"/>
      <c r="V1064" s="103"/>
      <c r="W1064" s="84">
        <f t="shared" si="450"/>
        <v>61</v>
      </c>
      <c r="X1064" s="84"/>
      <c r="Y1064" s="78">
        <f>SUM(E1042:E1064)</f>
        <v>60</v>
      </c>
      <c r="Z1064" s="72" t="str">
        <f t="shared" si="448"/>
        <v/>
      </c>
      <c r="AA1064" s="72" t="str">
        <f t="shared" si="449"/>
        <v/>
      </c>
      <c r="AB1064" s="72"/>
      <c r="AC1064" s="72">
        <f t="shared" si="434"/>
        <v>1</v>
      </c>
      <c r="AD1064" s="72">
        <f t="shared" si="435"/>
        <v>1</v>
      </c>
      <c r="AE1064" s="109" t="str">
        <f t="shared" si="436"/>
        <v>0-0</v>
      </c>
      <c r="AF1064" s="109" t="str">
        <f t="shared" si="437"/>
        <v>Y</v>
      </c>
      <c r="AG1064" s="109" t="str">
        <f t="shared" si="438"/>
        <v>A</v>
      </c>
      <c r="AM1064" s="109">
        <f t="shared" si="439"/>
        <v>0</v>
      </c>
      <c r="AN1064" s="109">
        <f t="shared" si="440"/>
        <v>0</v>
      </c>
      <c r="AO1064" s="109" t="str">
        <f t="shared" si="441"/>
        <v/>
      </c>
      <c r="AQ1064" s="109" t="str">
        <f t="shared" si="442"/>
        <v/>
      </c>
      <c r="BA1064" s="229">
        <f>MOD(SUM(E1042:E1065),12)</f>
        <v>0</v>
      </c>
    </row>
    <row r="1065" spans="1:53" ht="15.75" thickBot="1" x14ac:dyDescent="0.3">
      <c r="A1065" s="88"/>
      <c r="B1065" s="66" t="s">
        <v>301</v>
      </c>
      <c r="C1065" s="67"/>
      <c r="D1065" s="102"/>
      <c r="E1065" s="32"/>
      <c r="F1065" s="32"/>
      <c r="G1065" s="68" t="s">
        <v>277</v>
      </c>
      <c r="H1065" s="69">
        <f t="shared" si="443"/>
        <v>0</v>
      </c>
      <c r="I1065" s="70">
        <f t="shared" si="444"/>
        <v>0</v>
      </c>
      <c r="J1065" s="73" t="str">
        <f t="shared" si="445"/>
        <v>--</v>
      </c>
      <c r="K1065" s="32"/>
      <c r="L1065" s="233"/>
      <c r="M1065" s="277"/>
      <c r="N1065" s="277"/>
      <c r="O1065" s="277"/>
      <c r="P1065" s="277"/>
      <c r="Q1065" s="277"/>
      <c r="R1065" s="277"/>
      <c r="S1065" s="277"/>
      <c r="T1065" s="277"/>
      <c r="U1065" s="278"/>
      <c r="V1065" s="103"/>
      <c r="W1065" s="84">
        <f t="shared" si="450"/>
        <v>61</v>
      </c>
      <c r="X1065" s="84"/>
      <c r="Y1065" s="78">
        <f>SUM(E1042:E1065)</f>
        <v>60</v>
      </c>
      <c r="Z1065" s="72" t="str">
        <f t="shared" si="448"/>
        <v/>
      </c>
      <c r="AA1065" s="72" t="str">
        <f t="shared" si="449"/>
        <v/>
      </c>
      <c r="AB1065" s="72"/>
      <c r="AC1065" s="72">
        <f t="shared" si="434"/>
        <v>1</v>
      </c>
      <c r="AD1065" s="72">
        <f t="shared" si="435"/>
        <v>1</v>
      </c>
      <c r="AE1065" s="109" t="str">
        <f t="shared" si="436"/>
        <v>0-0</v>
      </c>
      <c r="AF1065" s="109" t="str">
        <f t="shared" si="437"/>
        <v>Y</v>
      </c>
      <c r="AG1065" s="109" t="str">
        <f t="shared" si="438"/>
        <v>A</v>
      </c>
      <c r="AM1065" s="109">
        <f t="shared" si="439"/>
        <v>0</v>
      </c>
      <c r="AN1065" s="109">
        <f t="shared" si="440"/>
        <v>0</v>
      </c>
      <c r="AO1065" s="109" t="str">
        <f t="shared" si="441"/>
        <v/>
      </c>
      <c r="AQ1065" s="109" t="str">
        <f t="shared" si="442"/>
        <v/>
      </c>
      <c r="BA1065" s="229">
        <f>MOD(SUM(E1042:E1066),12)</f>
        <v>0</v>
      </c>
    </row>
    <row r="1066" spans="1:53" ht="15.75" thickBot="1" x14ac:dyDescent="0.3">
      <c r="A1066" s="88"/>
      <c r="B1066" s="66" t="s">
        <v>302</v>
      </c>
      <c r="C1066" s="67"/>
      <c r="D1066" s="102"/>
      <c r="E1066" s="32"/>
      <c r="F1066" s="32"/>
      <c r="G1066" s="68" t="s">
        <v>277</v>
      </c>
      <c r="H1066" s="69">
        <f t="shared" si="443"/>
        <v>0</v>
      </c>
      <c r="I1066" s="70">
        <f t="shared" si="444"/>
        <v>0</v>
      </c>
      <c r="J1066" s="73" t="str">
        <f t="shared" si="445"/>
        <v>--</v>
      </c>
      <c r="K1066" s="32"/>
      <c r="L1066" s="234"/>
      <c r="M1066" s="277"/>
      <c r="N1066" s="277"/>
      <c r="O1066" s="277"/>
      <c r="P1066" s="277"/>
      <c r="Q1066" s="277"/>
      <c r="R1066" s="277"/>
      <c r="S1066" s="277"/>
      <c r="T1066" s="277"/>
      <c r="U1066" s="278"/>
      <c r="V1066" s="103"/>
      <c r="W1066" s="72"/>
      <c r="X1066" s="72"/>
      <c r="Y1066" s="78">
        <f>SUM(E1042:E1066)</f>
        <v>60</v>
      </c>
      <c r="Z1066" s="72" t="str">
        <f t="shared" si="448"/>
        <v/>
      </c>
      <c r="AA1066" s="72" t="str">
        <f t="shared" si="449"/>
        <v/>
      </c>
      <c r="AB1066" s="72"/>
      <c r="AC1066" s="72">
        <f t="shared" si="434"/>
        <v>1</v>
      </c>
      <c r="AD1066" s="72">
        <f t="shared" si="435"/>
        <v>1</v>
      </c>
      <c r="AE1066" s="109" t="str">
        <f t="shared" si="436"/>
        <v>0-0</v>
      </c>
      <c r="AF1066" s="109" t="str">
        <f t="shared" si="437"/>
        <v>Y</v>
      </c>
      <c r="AG1066" s="109" t="str">
        <f t="shared" si="438"/>
        <v>A</v>
      </c>
      <c r="AM1066" s="109">
        <f t="shared" si="439"/>
        <v>0</v>
      </c>
      <c r="AN1066" s="109">
        <f t="shared" si="440"/>
        <v>0</v>
      </c>
      <c r="AO1066" s="109" t="str">
        <f t="shared" si="441"/>
        <v/>
      </c>
      <c r="AQ1066" s="109" t="str">
        <f t="shared" si="442"/>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9"/>
        <v/>
      </c>
      <c r="AB1067" s="72"/>
      <c r="AC1067" s="72">
        <f>SUM(AC1042:AC1066)</f>
        <v>25</v>
      </c>
      <c r="AD1067" s="72">
        <f>SUM(AD1042:AD1066)</f>
        <v>19</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9"/>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373</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373</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373</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408</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397</v>
      </c>
      <c r="I1083" s="70">
        <f>IF(E1083=0,0,I1078)</f>
        <v>408</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51">IF(B1083&lt;&gt;"FST",1,0)</f>
        <v>1</v>
      </c>
      <c r="AD1083" s="72">
        <f t="shared" ref="AD1083:AD1107" si="452">IF(C1083&lt;&gt;"FST",1,0)</f>
        <v>1</v>
      </c>
      <c r="AE1083" s="109" t="str">
        <f t="shared" ref="AE1083:AE1107" si="453">CONCATENATE(H1083,"-",I1083)</f>
        <v>397-408</v>
      </c>
      <c r="AF1083" s="109" t="str">
        <f t="shared" ref="AF1083:AF1107" si="454">IF(C1083="Field SPL","N","Y")</f>
        <v>Y</v>
      </c>
      <c r="AG1083" s="109" t="str">
        <f t="shared" ref="AG1083:AG1107" si="455">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56">VALUE(IF(C1083="FST","0",IF(C1083="REV T","1",IF(C1083="DBL REV",".5","0"))))</f>
        <v>0.5</v>
      </c>
      <c r="AN1083" s="109">
        <f t="shared" ref="AN1083:AN1107" si="457">VALUE(IF(C1083="FST","0",IF(C1083="REV T","0",IF(C1083="DBL REV",".5","0"))))</f>
        <v>0.5</v>
      </c>
      <c r="AO1083" s="109" t="str">
        <f t="shared" ref="AO1083:AO1107" si="458">IF(C1083="TPL REV","Y","")</f>
        <v/>
      </c>
      <c r="AQ1083" s="109" t="str">
        <f t="shared" ref="AQ1083:AQ1107" si="459">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60">IF(E1084=0,0,I1084-(E1084-1))</f>
        <v>385</v>
      </c>
      <c r="I1084" s="70">
        <f t="shared" ref="I1084:I1107" si="461">IF(E1084=0,0,H1083-1)</f>
        <v>396</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51"/>
        <v>1</v>
      </c>
      <c r="AD1084" s="72">
        <f t="shared" si="452"/>
        <v>1</v>
      </c>
      <c r="AE1084" s="109" t="str">
        <f t="shared" si="453"/>
        <v>385-396</v>
      </c>
      <c r="AF1084" s="109" t="str">
        <f t="shared" si="454"/>
        <v>Y</v>
      </c>
      <c r="AG1084" s="109" t="str">
        <f t="shared" si="455"/>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56"/>
        <v>0.5</v>
      </c>
      <c r="AN1084" s="109">
        <f t="shared" si="457"/>
        <v>0.5</v>
      </c>
      <c r="AO1084" s="109" t="str">
        <f t="shared" si="458"/>
        <v/>
      </c>
      <c r="AQ1084" s="109" t="str">
        <f t="shared" si="459"/>
        <v/>
      </c>
      <c r="BA1084" s="229">
        <f>MOD(SUM(E1083:E1084),12)</f>
        <v>0</v>
      </c>
    </row>
    <row r="1085" spans="1:53" ht="15.75" thickBot="1" x14ac:dyDescent="0.3">
      <c r="A1085" s="88"/>
      <c r="B1085" s="74" t="s">
        <v>280</v>
      </c>
      <c r="C1085" s="67" t="s">
        <v>484</v>
      </c>
      <c r="D1085" s="102" t="s">
        <v>792</v>
      </c>
      <c r="E1085" s="32">
        <v>4</v>
      </c>
      <c r="F1085" s="32" t="s">
        <v>483</v>
      </c>
      <c r="G1085" s="75" t="s">
        <v>277</v>
      </c>
      <c r="H1085" s="69">
        <f t="shared" si="460"/>
        <v>381</v>
      </c>
      <c r="I1085" s="70">
        <f t="shared" si="461"/>
        <v>384</v>
      </c>
      <c r="J1085" s="73" t="str">
        <f t="shared" ref="J1085:J1107" si="462">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51"/>
        <v>1</v>
      </c>
      <c r="AD1085" s="72">
        <f t="shared" si="452"/>
        <v>0</v>
      </c>
      <c r="AE1085" s="109" t="str">
        <f t="shared" si="453"/>
        <v>381-384</v>
      </c>
      <c r="AF1085" s="109" t="str">
        <f t="shared" si="454"/>
        <v>Y</v>
      </c>
      <c r="AG1085" s="109" t="str">
        <f t="shared" si="455"/>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56"/>
        <v>0</v>
      </c>
      <c r="AN1085" s="109">
        <f t="shared" si="457"/>
        <v>0</v>
      </c>
      <c r="AO1085" s="109" t="str">
        <f t="shared" si="458"/>
        <v/>
      </c>
      <c r="AQ1085" s="109" t="str">
        <f t="shared" si="459"/>
        <v/>
      </c>
      <c r="BA1085" s="229">
        <f>MOD(SUM(E1083:E1086),12)</f>
        <v>8</v>
      </c>
    </row>
    <row r="1086" spans="1:53" ht="15.75" thickBot="1" x14ac:dyDescent="0.3">
      <c r="A1086" s="88"/>
      <c r="B1086" s="66" t="s">
        <v>281</v>
      </c>
      <c r="C1086" s="67" t="s">
        <v>484</v>
      </c>
      <c r="D1086" s="102" t="s">
        <v>793</v>
      </c>
      <c r="E1086" s="32">
        <v>4</v>
      </c>
      <c r="F1086" s="32" t="s">
        <v>483</v>
      </c>
      <c r="G1086" s="68" t="s">
        <v>277</v>
      </c>
      <c r="H1086" s="69">
        <f t="shared" si="460"/>
        <v>377</v>
      </c>
      <c r="I1086" s="70">
        <f t="shared" si="461"/>
        <v>380</v>
      </c>
      <c r="J1086" s="73" t="str">
        <f t="shared" si="462"/>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51"/>
        <v>1</v>
      </c>
      <c r="AD1086" s="72">
        <f t="shared" si="452"/>
        <v>0</v>
      </c>
      <c r="AE1086" s="109" t="str">
        <f t="shared" si="453"/>
        <v>377-380</v>
      </c>
      <c r="AF1086" s="109" t="str">
        <f t="shared" si="454"/>
        <v>Y</v>
      </c>
      <c r="AG1086" s="109" t="str">
        <f t="shared" si="455"/>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56"/>
        <v>0</v>
      </c>
      <c r="AN1086" s="109">
        <f t="shared" si="457"/>
        <v>0</v>
      </c>
      <c r="AO1086" s="109" t="str">
        <f t="shared" si="458"/>
        <v/>
      </c>
      <c r="AQ1086" s="109" t="str">
        <f t="shared" si="459"/>
        <v/>
      </c>
      <c r="BA1086" s="229">
        <f>MOD(SUM(E1083:E1087),12)</f>
        <v>0</v>
      </c>
    </row>
    <row r="1087" spans="1:53" ht="15.75" thickBot="1" x14ac:dyDescent="0.3">
      <c r="A1087" s="88"/>
      <c r="B1087" s="66" t="s">
        <v>282</v>
      </c>
      <c r="C1087" s="67" t="s">
        <v>484</v>
      </c>
      <c r="D1087" s="102" t="s">
        <v>794</v>
      </c>
      <c r="E1087" s="32">
        <v>4</v>
      </c>
      <c r="F1087" s="32" t="s">
        <v>483</v>
      </c>
      <c r="G1087" s="68" t="s">
        <v>277</v>
      </c>
      <c r="H1087" s="69">
        <f t="shared" si="460"/>
        <v>373</v>
      </c>
      <c r="I1087" s="70">
        <f t="shared" si="461"/>
        <v>376</v>
      </c>
      <c r="J1087" s="73" t="str">
        <f t="shared" si="462"/>
        <v>--</v>
      </c>
      <c r="K1087" s="32"/>
      <c r="L1087" s="233"/>
      <c r="M1087" s="277"/>
      <c r="N1087" s="277"/>
      <c r="O1087" s="277"/>
      <c r="P1087" s="277"/>
      <c r="Q1087" s="277"/>
      <c r="R1087" s="277"/>
      <c r="S1087" s="277"/>
      <c r="T1087" s="277"/>
      <c r="U1087" s="278"/>
      <c r="V1087" s="103"/>
      <c r="W1087" s="72"/>
      <c r="X1087" s="72"/>
      <c r="Y1087" s="72"/>
      <c r="Z1087" s="45">
        <v>13</v>
      </c>
      <c r="AA1087" s="77">
        <f t="shared" ref="AA1087:AA1092" si="463">AB1086+1</f>
        <v>145</v>
      </c>
      <c r="AB1087" s="77">
        <f t="shared" ref="AB1087:AB1092" si="464">AB1086+12</f>
        <v>156</v>
      </c>
      <c r="AC1087" s="72">
        <f t="shared" si="451"/>
        <v>1</v>
      </c>
      <c r="AD1087" s="72">
        <f t="shared" si="452"/>
        <v>0</v>
      </c>
      <c r="AE1087" s="109" t="str">
        <f t="shared" si="453"/>
        <v>373-376</v>
      </c>
      <c r="AF1087" s="109" t="str">
        <f t="shared" si="454"/>
        <v>Y</v>
      </c>
      <c r="AG1087" s="109" t="str">
        <f t="shared" si="455"/>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56"/>
        <v>0</v>
      </c>
      <c r="AN1087" s="109">
        <f t="shared" si="457"/>
        <v>0</v>
      </c>
      <c r="AO1087" s="109" t="str">
        <f t="shared" si="458"/>
        <v/>
      </c>
      <c r="AQ1087" s="109" t="str">
        <f t="shared" si="459"/>
        <v/>
      </c>
      <c r="BA1087" s="229">
        <f>MOD(SUM(E1083:E1088),12)</f>
        <v>0</v>
      </c>
    </row>
    <row r="1088" spans="1:53" ht="15.75" thickBot="1" x14ac:dyDescent="0.3">
      <c r="A1088" s="88"/>
      <c r="B1088" s="66" t="s">
        <v>283</v>
      </c>
      <c r="C1088" s="67"/>
      <c r="D1088" s="102"/>
      <c r="E1088" s="32"/>
      <c r="F1088" s="32"/>
      <c r="G1088" s="68" t="s">
        <v>277</v>
      </c>
      <c r="H1088" s="69">
        <f t="shared" si="460"/>
        <v>0</v>
      </c>
      <c r="I1088" s="70">
        <f t="shared" si="461"/>
        <v>0</v>
      </c>
      <c r="J1088" s="73" t="str">
        <f t="shared" si="462"/>
        <v>--</v>
      </c>
      <c r="K1088" s="32"/>
      <c r="L1088" s="233"/>
      <c r="M1088" s="277"/>
      <c r="N1088" s="277"/>
      <c r="O1088" s="277"/>
      <c r="P1088" s="277"/>
      <c r="Q1088" s="277"/>
      <c r="R1088" s="277"/>
      <c r="S1088" s="277"/>
      <c r="T1088" s="277"/>
      <c r="U1088" s="278"/>
      <c r="V1088" s="103"/>
      <c r="W1088" s="72"/>
      <c r="X1088" s="72"/>
      <c r="Y1088" s="72"/>
      <c r="Z1088" s="45">
        <v>14</v>
      </c>
      <c r="AA1088" s="77">
        <f t="shared" si="463"/>
        <v>157</v>
      </c>
      <c r="AB1088" s="77">
        <f t="shared" si="464"/>
        <v>168</v>
      </c>
      <c r="AC1088" s="72">
        <f t="shared" si="451"/>
        <v>1</v>
      </c>
      <c r="AD1088" s="72">
        <f t="shared" si="452"/>
        <v>1</v>
      </c>
      <c r="AE1088" s="109" t="str">
        <f t="shared" si="453"/>
        <v>0-0</v>
      </c>
      <c r="AF1088" s="109" t="str">
        <f t="shared" si="454"/>
        <v>Y</v>
      </c>
      <c r="AG1088" s="109" t="str">
        <f t="shared" si="455"/>
        <v>A</v>
      </c>
      <c r="AM1088" s="109">
        <f t="shared" si="456"/>
        <v>0</v>
      </c>
      <c r="AN1088" s="109">
        <f t="shared" si="457"/>
        <v>0</v>
      </c>
      <c r="AO1088" s="109" t="str">
        <f t="shared" si="458"/>
        <v/>
      </c>
      <c r="AQ1088" s="109" t="str">
        <f t="shared" si="459"/>
        <v/>
      </c>
      <c r="BA1088" s="229">
        <f>MOD(SUM(E1083:E1089),12)</f>
        <v>0</v>
      </c>
    </row>
    <row r="1089" spans="1:53" ht="15.75" thickBot="1" x14ac:dyDescent="0.3">
      <c r="A1089" s="88"/>
      <c r="B1089" s="66" t="s">
        <v>284</v>
      </c>
      <c r="C1089" s="67"/>
      <c r="D1089" s="102"/>
      <c r="E1089" s="32"/>
      <c r="F1089" s="32"/>
      <c r="G1089" s="68" t="s">
        <v>277</v>
      </c>
      <c r="H1089" s="69">
        <f t="shared" si="460"/>
        <v>0</v>
      </c>
      <c r="I1089" s="70">
        <f t="shared" si="461"/>
        <v>0</v>
      </c>
      <c r="J1089" s="73" t="str">
        <f t="shared" si="462"/>
        <v>--</v>
      </c>
      <c r="K1089" s="32"/>
      <c r="L1089" s="233"/>
      <c r="M1089" s="277"/>
      <c r="N1089" s="277"/>
      <c r="O1089" s="277"/>
      <c r="P1089" s="277"/>
      <c r="Q1089" s="277"/>
      <c r="R1089" s="277"/>
      <c r="S1089" s="277"/>
      <c r="T1089" s="277"/>
      <c r="U1089" s="278"/>
      <c r="V1089" s="103"/>
      <c r="W1089" s="72"/>
      <c r="X1089" s="72"/>
      <c r="Y1089" s="72"/>
      <c r="Z1089" s="45">
        <v>15</v>
      </c>
      <c r="AA1089" s="77">
        <f t="shared" si="463"/>
        <v>169</v>
      </c>
      <c r="AB1089" s="77">
        <f t="shared" si="464"/>
        <v>180</v>
      </c>
      <c r="AC1089" s="72">
        <f t="shared" si="451"/>
        <v>1</v>
      </c>
      <c r="AD1089" s="72">
        <f t="shared" si="452"/>
        <v>1</v>
      </c>
      <c r="AE1089" s="109" t="str">
        <f t="shared" si="453"/>
        <v>0-0</v>
      </c>
      <c r="AF1089" s="109" t="str">
        <f t="shared" si="454"/>
        <v>Y</v>
      </c>
      <c r="AG1089" s="109" t="str">
        <f t="shared" si="455"/>
        <v>A</v>
      </c>
      <c r="AM1089" s="109">
        <f t="shared" si="456"/>
        <v>0</v>
      </c>
      <c r="AN1089" s="109">
        <f t="shared" si="457"/>
        <v>0</v>
      </c>
      <c r="AO1089" s="109" t="str">
        <f t="shared" si="458"/>
        <v/>
      </c>
      <c r="AQ1089" s="109" t="str">
        <f t="shared" si="459"/>
        <v/>
      </c>
      <c r="BA1089" s="229">
        <f>MOD(SUM(E1083:E1090),12)</f>
        <v>0</v>
      </c>
    </row>
    <row r="1090" spans="1:53" ht="15.75" thickBot="1" x14ac:dyDescent="0.3">
      <c r="A1090" s="88"/>
      <c r="B1090" s="66" t="s">
        <v>285</v>
      </c>
      <c r="C1090" s="67"/>
      <c r="D1090" s="102"/>
      <c r="E1090" s="32"/>
      <c r="F1090" s="32"/>
      <c r="G1090" s="68" t="s">
        <v>277</v>
      </c>
      <c r="H1090" s="69">
        <f t="shared" si="460"/>
        <v>0</v>
      </c>
      <c r="I1090" s="70">
        <f t="shared" si="461"/>
        <v>0</v>
      </c>
      <c r="J1090" s="73" t="str">
        <f t="shared" si="462"/>
        <v>--</v>
      </c>
      <c r="K1090" s="32"/>
      <c r="L1090" s="233"/>
      <c r="M1090" s="277"/>
      <c r="N1090" s="277"/>
      <c r="O1090" s="277"/>
      <c r="P1090" s="277"/>
      <c r="Q1090" s="277"/>
      <c r="R1090" s="277"/>
      <c r="S1090" s="277"/>
      <c r="T1090" s="277"/>
      <c r="U1090" s="278"/>
      <c r="V1090" s="103"/>
      <c r="W1090" s="72"/>
      <c r="X1090" s="72"/>
      <c r="Y1090" s="72"/>
      <c r="Z1090" s="45">
        <f>Z1089+1</f>
        <v>16</v>
      </c>
      <c r="AA1090" s="77">
        <f t="shared" si="463"/>
        <v>181</v>
      </c>
      <c r="AB1090" s="77">
        <f t="shared" si="464"/>
        <v>192</v>
      </c>
      <c r="AC1090" s="72">
        <f t="shared" si="451"/>
        <v>1</v>
      </c>
      <c r="AD1090" s="72">
        <f t="shared" si="452"/>
        <v>1</v>
      </c>
      <c r="AE1090" s="109" t="str">
        <f t="shared" si="453"/>
        <v>0-0</v>
      </c>
      <c r="AF1090" s="109" t="str">
        <f t="shared" si="454"/>
        <v>Y</v>
      </c>
      <c r="AG1090" s="109" t="str">
        <f t="shared" si="455"/>
        <v>A</v>
      </c>
      <c r="AM1090" s="109">
        <f t="shared" si="456"/>
        <v>0</v>
      </c>
      <c r="AN1090" s="109">
        <f t="shared" si="457"/>
        <v>0</v>
      </c>
      <c r="AO1090" s="109" t="str">
        <f t="shared" si="458"/>
        <v/>
      </c>
      <c r="AQ1090" s="109" t="str">
        <f t="shared" si="459"/>
        <v/>
      </c>
      <c r="BA1090" s="229">
        <f>MOD(SUM(E1083:E1091),12)</f>
        <v>0</v>
      </c>
    </row>
    <row r="1091" spans="1:53" ht="15.75" thickBot="1" x14ac:dyDescent="0.3">
      <c r="A1091" s="88"/>
      <c r="B1091" s="66" t="s">
        <v>286</v>
      </c>
      <c r="C1091" s="67"/>
      <c r="D1091" s="102"/>
      <c r="E1091" s="32"/>
      <c r="F1091" s="32"/>
      <c r="G1091" s="68" t="s">
        <v>277</v>
      </c>
      <c r="H1091" s="69">
        <f t="shared" si="460"/>
        <v>0</v>
      </c>
      <c r="I1091" s="70">
        <f t="shared" si="461"/>
        <v>0</v>
      </c>
      <c r="J1091" s="73" t="str">
        <f t="shared" si="462"/>
        <v>--</v>
      </c>
      <c r="K1091" s="32"/>
      <c r="L1091" s="233"/>
      <c r="M1091" s="277"/>
      <c r="N1091" s="277"/>
      <c r="O1091" s="277"/>
      <c r="P1091" s="277"/>
      <c r="Q1091" s="277"/>
      <c r="R1091" s="277"/>
      <c r="S1091" s="277"/>
      <c r="T1091" s="277"/>
      <c r="U1091" s="278"/>
      <c r="V1091" s="103"/>
      <c r="W1091" s="72"/>
      <c r="X1091" s="72"/>
      <c r="Y1091" s="72"/>
      <c r="Z1091" s="45">
        <f>Z1090+1</f>
        <v>17</v>
      </c>
      <c r="AA1091" s="77">
        <f t="shared" si="463"/>
        <v>193</v>
      </c>
      <c r="AB1091" s="77">
        <f t="shared" si="464"/>
        <v>204</v>
      </c>
      <c r="AC1091" s="72">
        <f t="shared" si="451"/>
        <v>1</v>
      </c>
      <c r="AD1091" s="72">
        <f t="shared" si="452"/>
        <v>1</v>
      </c>
      <c r="AE1091" s="109" t="str">
        <f t="shared" si="453"/>
        <v>0-0</v>
      </c>
      <c r="AF1091" s="109" t="str">
        <f t="shared" si="454"/>
        <v>Y</v>
      </c>
      <c r="AG1091" s="109" t="str">
        <f t="shared" si="455"/>
        <v>A</v>
      </c>
      <c r="AM1091" s="109">
        <f t="shared" si="456"/>
        <v>0</v>
      </c>
      <c r="AN1091" s="109">
        <f t="shared" si="457"/>
        <v>0</v>
      </c>
      <c r="AO1091" s="109" t="str">
        <f t="shared" si="458"/>
        <v/>
      </c>
      <c r="AQ1091" s="109" t="str">
        <f t="shared" si="459"/>
        <v/>
      </c>
      <c r="BA1091" s="229">
        <f>MOD(SUM(E1083:E1092),12)</f>
        <v>0</v>
      </c>
    </row>
    <row r="1092" spans="1:53" ht="15.75" thickBot="1" x14ac:dyDescent="0.3">
      <c r="A1092" s="88"/>
      <c r="B1092" s="66" t="s">
        <v>287</v>
      </c>
      <c r="C1092" s="67"/>
      <c r="D1092" s="102"/>
      <c r="E1092" s="32"/>
      <c r="F1092" s="32"/>
      <c r="G1092" s="68" t="s">
        <v>277</v>
      </c>
      <c r="H1092" s="69">
        <f t="shared" si="460"/>
        <v>0</v>
      </c>
      <c r="I1092" s="70">
        <f t="shared" si="461"/>
        <v>0</v>
      </c>
      <c r="J1092" s="73" t="str">
        <f t="shared" si="462"/>
        <v>--</v>
      </c>
      <c r="K1092" s="32"/>
      <c r="L1092" s="233"/>
      <c r="M1092" s="277"/>
      <c r="N1092" s="277"/>
      <c r="O1092" s="277"/>
      <c r="P1092" s="277"/>
      <c r="Q1092" s="277"/>
      <c r="R1092" s="277"/>
      <c r="S1092" s="277"/>
      <c r="T1092" s="277"/>
      <c r="U1092" s="278"/>
      <c r="V1092" s="103"/>
      <c r="W1092" s="72"/>
      <c r="X1092" s="72"/>
      <c r="Y1092" s="72"/>
      <c r="Z1092" s="45">
        <f>Z1091+1</f>
        <v>18</v>
      </c>
      <c r="AA1092" s="77">
        <f t="shared" si="463"/>
        <v>205</v>
      </c>
      <c r="AB1092" s="77">
        <f t="shared" si="464"/>
        <v>216</v>
      </c>
      <c r="AC1092" s="72">
        <f t="shared" si="451"/>
        <v>1</v>
      </c>
      <c r="AD1092" s="72">
        <f t="shared" si="452"/>
        <v>1</v>
      </c>
      <c r="AE1092" s="109" t="str">
        <f t="shared" si="453"/>
        <v>0-0</v>
      </c>
      <c r="AF1092" s="109" t="str">
        <f t="shared" si="454"/>
        <v>Y</v>
      </c>
      <c r="AG1092" s="109" t="str">
        <f t="shared" si="455"/>
        <v>A</v>
      </c>
      <c r="AM1092" s="109">
        <f t="shared" si="456"/>
        <v>0</v>
      </c>
      <c r="AN1092" s="109">
        <f t="shared" si="457"/>
        <v>0</v>
      </c>
      <c r="AO1092" s="109" t="str">
        <f t="shared" si="458"/>
        <v/>
      </c>
      <c r="AQ1092" s="109" t="str">
        <f t="shared" si="459"/>
        <v/>
      </c>
      <c r="BA1092" s="229">
        <f>MOD(SUM(E1083:E1093),12)</f>
        <v>0</v>
      </c>
    </row>
    <row r="1093" spans="1:53" ht="15.75" thickBot="1" x14ac:dyDescent="0.3">
      <c r="A1093" s="88"/>
      <c r="B1093" s="66" t="s">
        <v>288</v>
      </c>
      <c r="C1093" s="67"/>
      <c r="D1093" s="102"/>
      <c r="E1093" s="32"/>
      <c r="F1093" s="32"/>
      <c r="G1093" s="68" t="s">
        <v>277</v>
      </c>
      <c r="H1093" s="69">
        <f t="shared" si="460"/>
        <v>0</v>
      </c>
      <c r="I1093" s="70">
        <f t="shared" si="461"/>
        <v>0</v>
      </c>
      <c r="J1093" s="73" t="str">
        <f t="shared" si="462"/>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51"/>
        <v>1</v>
      </c>
      <c r="AD1093" s="72">
        <f t="shared" si="452"/>
        <v>1</v>
      </c>
      <c r="AE1093" s="109" t="str">
        <f t="shared" si="453"/>
        <v>0-0</v>
      </c>
      <c r="AF1093" s="109" t="str">
        <f t="shared" si="454"/>
        <v>Y</v>
      </c>
      <c r="AG1093" s="109" t="str">
        <f t="shared" si="455"/>
        <v>A</v>
      </c>
      <c r="AM1093" s="109">
        <f t="shared" si="456"/>
        <v>0</v>
      </c>
      <c r="AN1093" s="109">
        <f t="shared" si="457"/>
        <v>0</v>
      </c>
      <c r="AO1093" s="109" t="str">
        <f t="shared" si="458"/>
        <v/>
      </c>
      <c r="AQ1093" s="109" t="str">
        <f t="shared" si="459"/>
        <v/>
      </c>
      <c r="BA1093" s="229">
        <f>MOD(SUM(E1083:E1094),12)</f>
        <v>0</v>
      </c>
    </row>
    <row r="1094" spans="1:53" ht="15.75" thickBot="1" x14ac:dyDescent="0.3">
      <c r="A1094" s="88"/>
      <c r="B1094" s="66" t="s">
        <v>289</v>
      </c>
      <c r="C1094" s="67"/>
      <c r="D1094" s="102"/>
      <c r="E1094" s="32"/>
      <c r="F1094" s="32"/>
      <c r="G1094" s="68" t="s">
        <v>277</v>
      </c>
      <c r="H1094" s="69">
        <f t="shared" si="460"/>
        <v>0</v>
      </c>
      <c r="I1094" s="70">
        <f t="shared" si="461"/>
        <v>0</v>
      </c>
      <c r="J1094" s="73" t="str">
        <f t="shared" si="462"/>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51"/>
        <v>1</v>
      </c>
      <c r="AD1094" s="72">
        <f t="shared" si="452"/>
        <v>1</v>
      </c>
      <c r="AE1094" s="109" t="str">
        <f t="shared" si="453"/>
        <v>0-0</v>
      </c>
      <c r="AF1094" s="109" t="str">
        <f t="shared" si="454"/>
        <v>Y</v>
      </c>
      <c r="AG1094" s="109" t="str">
        <f t="shared" si="455"/>
        <v>A</v>
      </c>
      <c r="AM1094" s="109">
        <f t="shared" si="456"/>
        <v>0</v>
      </c>
      <c r="AN1094" s="109">
        <f t="shared" si="457"/>
        <v>0</v>
      </c>
      <c r="AO1094" s="109" t="str">
        <f t="shared" si="458"/>
        <v/>
      </c>
      <c r="AQ1094" s="109" t="str">
        <f t="shared" si="459"/>
        <v/>
      </c>
      <c r="BA1094" s="229">
        <f>MOD(SUM(E1083:E1095),12)</f>
        <v>0</v>
      </c>
    </row>
    <row r="1095" spans="1:53" ht="15.75" thickBot="1" x14ac:dyDescent="0.3">
      <c r="A1095" s="88"/>
      <c r="B1095" s="66" t="s">
        <v>290</v>
      </c>
      <c r="C1095" s="67"/>
      <c r="D1095" s="102"/>
      <c r="E1095" s="32"/>
      <c r="F1095" s="32"/>
      <c r="G1095" s="68" t="s">
        <v>277</v>
      </c>
      <c r="H1095" s="69">
        <f t="shared" si="460"/>
        <v>0</v>
      </c>
      <c r="I1095" s="70">
        <f t="shared" si="461"/>
        <v>0</v>
      </c>
      <c r="J1095" s="73" t="str">
        <f t="shared" si="462"/>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65">IF(OR(AND(E$8=216,C1094="DBL REV",C1095="DBL REV",Y1094&lt;=144,Y1095&gt;144),AND(E$8=216,C1094="TPL REV",C1095="TPL REV",Y1094&lt;=144,Y1095&gt;144),AND(E$8=216,C1094="QD REV",C1095="QD REV",Y1094&lt;=144,Y1095&gt;144)),"ERROR","")</f>
        <v/>
      </c>
      <c r="AA1095" s="72"/>
      <c r="AB1095" s="72"/>
      <c r="AC1095" s="72">
        <f t="shared" si="451"/>
        <v>1</v>
      </c>
      <c r="AD1095" s="72">
        <f t="shared" si="452"/>
        <v>1</v>
      </c>
      <c r="AE1095" s="109" t="str">
        <f t="shared" si="453"/>
        <v>0-0</v>
      </c>
      <c r="AF1095" s="109" t="str">
        <f t="shared" si="454"/>
        <v>Y</v>
      </c>
      <c r="AG1095" s="109" t="str">
        <f t="shared" si="455"/>
        <v>A</v>
      </c>
      <c r="AM1095" s="109">
        <f t="shared" si="456"/>
        <v>0</v>
      </c>
      <c r="AN1095" s="109">
        <f t="shared" si="457"/>
        <v>0</v>
      </c>
      <c r="AO1095" s="109" t="str">
        <f t="shared" si="458"/>
        <v/>
      </c>
      <c r="AQ1095" s="109" t="str">
        <f t="shared" si="459"/>
        <v/>
      </c>
      <c r="BA1095" s="229">
        <f>MOD(SUM(E1083:E1096),12)</f>
        <v>0</v>
      </c>
    </row>
    <row r="1096" spans="1:53" ht="15.75" thickBot="1" x14ac:dyDescent="0.3">
      <c r="A1096" s="88"/>
      <c r="B1096" s="66" t="s">
        <v>291</v>
      </c>
      <c r="C1096" s="67"/>
      <c r="D1096" s="102"/>
      <c r="E1096" s="32"/>
      <c r="F1096" s="32"/>
      <c r="G1096" s="68" t="s">
        <v>277</v>
      </c>
      <c r="H1096" s="69">
        <f t="shared" si="460"/>
        <v>0</v>
      </c>
      <c r="I1096" s="70">
        <f t="shared" si="461"/>
        <v>0</v>
      </c>
      <c r="J1096" s="73" t="str">
        <f t="shared" si="462"/>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65"/>
        <v/>
      </c>
      <c r="AA1096" s="72"/>
      <c r="AB1096" s="72"/>
      <c r="AC1096" s="72">
        <f t="shared" si="451"/>
        <v>1</v>
      </c>
      <c r="AD1096" s="72">
        <f t="shared" si="452"/>
        <v>1</v>
      </c>
      <c r="AE1096" s="109" t="str">
        <f t="shared" si="453"/>
        <v>0-0</v>
      </c>
      <c r="AF1096" s="109" t="str">
        <f t="shared" si="454"/>
        <v>Y</v>
      </c>
      <c r="AG1096" s="109" t="str">
        <f t="shared" si="455"/>
        <v>A</v>
      </c>
      <c r="AM1096" s="109">
        <f t="shared" si="456"/>
        <v>0</v>
      </c>
      <c r="AN1096" s="109">
        <f t="shared" si="457"/>
        <v>0</v>
      </c>
      <c r="AO1096" s="109" t="str">
        <f t="shared" si="458"/>
        <v/>
      </c>
      <c r="AQ1096" s="109" t="str">
        <f t="shared" si="459"/>
        <v/>
      </c>
      <c r="BA1096" s="229">
        <f>MOD(SUM(E1083:E1097),12)</f>
        <v>0</v>
      </c>
    </row>
    <row r="1097" spans="1:53" ht="15.75" thickBot="1" x14ac:dyDescent="0.3">
      <c r="A1097" s="88"/>
      <c r="B1097" s="66" t="s">
        <v>292</v>
      </c>
      <c r="C1097" s="67"/>
      <c r="D1097" s="102"/>
      <c r="E1097" s="32"/>
      <c r="F1097" s="32"/>
      <c r="G1097" s="68" t="s">
        <v>277</v>
      </c>
      <c r="H1097" s="69">
        <f t="shared" si="460"/>
        <v>0</v>
      </c>
      <c r="I1097" s="70">
        <f t="shared" si="461"/>
        <v>0</v>
      </c>
      <c r="J1097" s="73" t="str">
        <f t="shared" si="462"/>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65"/>
        <v/>
      </c>
      <c r="AA1097" s="72" t="str">
        <f t="shared" ref="AA1097:AA1109" si="466">IF(AND(C1095&lt;&gt;"Field SPL",W1094&lt;=144,Y1095&gt;144),"ERROR","")</f>
        <v/>
      </c>
      <c r="AB1097" s="72"/>
      <c r="AC1097" s="72">
        <f t="shared" si="451"/>
        <v>1</v>
      </c>
      <c r="AD1097" s="72">
        <f t="shared" si="452"/>
        <v>1</v>
      </c>
      <c r="AE1097" s="109" t="str">
        <f t="shared" si="453"/>
        <v>0-0</v>
      </c>
      <c r="AF1097" s="109" t="str">
        <f t="shared" si="454"/>
        <v>Y</v>
      </c>
      <c r="AG1097" s="109" t="str">
        <f t="shared" si="455"/>
        <v>A</v>
      </c>
      <c r="AM1097" s="109">
        <f t="shared" si="456"/>
        <v>0</v>
      </c>
      <c r="AN1097" s="109">
        <f t="shared" si="457"/>
        <v>0</v>
      </c>
      <c r="AO1097" s="109" t="str">
        <f t="shared" si="458"/>
        <v/>
      </c>
      <c r="AQ1097" s="109" t="str">
        <f t="shared" si="459"/>
        <v/>
      </c>
      <c r="BA1097" s="229">
        <f>MOD(SUM(E1083:E1098),12)</f>
        <v>0</v>
      </c>
    </row>
    <row r="1098" spans="1:53" ht="15.75" thickBot="1" x14ac:dyDescent="0.3">
      <c r="A1098" s="88"/>
      <c r="B1098" s="66" t="s">
        <v>293</v>
      </c>
      <c r="C1098" s="67"/>
      <c r="D1098" s="102"/>
      <c r="E1098" s="32"/>
      <c r="F1098" s="32"/>
      <c r="G1098" s="68" t="s">
        <v>277</v>
      </c>
      <c r="H1098" s="69">
        <f t="shared" si="460"/>
        <v>0</v>
      </c>
      <c r="I1098" s="70">
        <f t="shared" si="461"/>
        <v>0</v>
      </c>
      <c r="J1098" s="73" t="str">
        <f t="shared" si="462"/>
        <v>--</v>
      </c>
      <c r="K1098" s="32"/>
      <c r="L1098" s="233"/>
      <c r="M1098" s="277"/>
      <c r="N1098" s="277"/>
      <c r="O1098" s="277"/>
      <c r="P1098" s="277"/>
      <c r="Q1098" s="277"/>
      <c r="R1098" s="277"/>
      <c r="S1098" s="277"/>
      <c r="T1098" s="277"/>
      <c r="U1098" s="278"/>
      <c r="V1098" s="103"/>
      <c r="W1098" s="84">
        <f t="shared" ref="W1098:W1106" si="467">Y1098+1</f>
        <v>37</v>
      </c>
      <c r="X1098" s="84"/>
      <c r="Y1098" s="78">
        <f>SUM(E1083:E1098)</f>
        <v>36</v>
      </c>
      <c r="Z1098" s="72" t="str">
        <f t="shared" si="465"/>
        <v/>
      </c>
      <c r="AA1098" s="72" t="str">
        <f t="shared" si="466"/>
        <v/>
      </c>
      <c r="AB1098" s="72"/>
      <c r="AC1098" s="72">
        <f t="shared" si="451"/>
        <v>1</v>
      </c>
      <c r="AD1098" s="72">
        <f t="shared" si="452"/>
        <v>1</v>
      </c>
      <c r="AE1098" s="109" t="str">
        <f t="shared" si="453"/>
        <v>0-0</v>
      </c>
      <c r="AF1098" s="109" t="str">
        <f t="shared" si="454"/>
        <v>Y</v>
      </c>
      <c r="AG1098" s="109" t="str">
        <f t="shared" si="455"/>
        <v>A</v>
      </c>
      <c r="AM1098" s="109">
        <f t="shared" si="456"/>
        <v>0</v>
      </c>
      <c r="AN1098" s="109">
        <f t="shared" si="457"/>
        <v>0</v>
      </c>
      <c r="AO1098" s="109" t="str">
        <f t="shared" si="458"/>
        <v/>
      </c>
      <c r="AQ1098" s="109" t="str">
        <f t="shared" si="459"/>
        <v/>
      </c>
      <c r="BA1098" s="229">
        <f>MOD(SUM(E1083:E1099),12)</f>
        <v>0</v>
      </c>
    </row>
    <row r="1099" spans="1:53" ht="15.75" thickBot="1" x14ac:dyDescent="0.3">
      <c r="A1099" s="88"/>
      <c r="B1099" s="66" t="s">
        <v>294</v>
      </c>
      <c r="C1099" s="67"/>
      <c r="D1099" s="102"/>
      <c r="E1099" s="32"/>
      <c r="F1099" s="32"/>
      <c r="G1099" s="68" t="s">
        <v>277</v>
      </c>
      <c r="H1099" s="69">
        <f t="shared" si="460"/>
        <v>0</v>
      </c>
      <c r="I1099" s="70">
        <f t="shared" si="461"/>
        <v>0</v>
      </c>
      <c r="J1099" s="73" t="str">
        <f t="shared" si="462"/>
        <v>--</v>
      </c>
      <c r="K1099" s="32"/>
      <c r="L1099" s="233"/>
      <c r="M1099" s="277"/>
      <c r="N1099" s="277"/>
      <c r="O1099" s="277"/>
      <c r="P1099" s="277"/>
      <c r="Q1099" s="277"/>
      <c r="R1099" s="277"/>
      <c r="S1099" s="277"/>
      <c r="T1099" s="277"/>
      <c r="U1099" s="278"/>
      <c r="V1099" s="103"/>
      <c r="W1099" s="84">
        <f t="shared" si="467"/>
        <v>37</v>
      </c>
      <c r="X1099" s="84"/>
      <c r="Y1099" s="78">
        <f>SUM(E1083:E1099)</f>
        <v>36</v>
      </c>
      <c r="Z1099" s="72" t="str">
        <f t="shared" si="465"/>
        <v/>
      </c>
      <c r="AA1099" s="72" t="str">
        <f t="shared" si="466"/>
        <v/>
      </c>
      <c r="AB1099" s="72"/>
      <c r="AC1099" s="72">
        <f t="shared" si="451"/>
        <v>1</v>
      </c>
      <c r="AD1099" s="72">
        <f t="shared" si="452"/>
        <v>1</v>
      </c>
      <c r="AE1099" s="109" t="str">
        <f t="shared" si="453"/>
        <v>0-0</v>
      </c>
      <c r="AF1099" s="109" t="str">
        <f t="shared" si="454"/>
        <v>Y</v>
      </c>
      <c r="AG1099" s="109" t="str">
        <f t="shared" si="455"/>
        <v>A</v>
      </c>
      <c r="AM1099" s="109">
        <f t="shared" si="456"/>
        <v>0</v>
      </c>
      <c r="AN1099" s="109">
        <f t="shared" si="457"/>
        <v>0</v>
      </c>
      <c r="AO1099" s="109" t="str">
        <f t="shared" si="458"/>
        <v/>
      </c>
      <c r="AQ1099" s="109" t="str">
        <f t="shared" si="459"/>
        <v/>
      </c>
      <c r="BA1099" s="229">
        <f>MOD(SUM(E1083:E1100),12)</f>
        <v>0</v>
      </c>
    </row>
    <row r="1100" spans="1:53" ht="15.75" thickBot="1" x14ac:dyDescent="0.3">
      <c r="A1100" s="88"/>
      <c r="B1100" s="66" t="s">
        <v>295</v>
      </c>
      <c r="C1100" s="67"/>
      <c r="D1100" s="102"/>
      <c r="E1100" s="32"/>
      <c r="F1100" s="32"/>
      <c r="G1100" s="68" t="s">
        <v>277</v>
      </c>
      <c r="H1100" s="69">
        <f t="shared" si="460"/>
        <v>0</v>
      </c>
      <c r="I1100" s="70">
        <f t="shared" si="461"/>
        <v>0</v>
      </c>
      <c r="J1100" s="73" t="str">
        <f t="shared" si="462"/>
        <v>--</v>
      </c>
      <c r="K1100" s="32"/>
      <c r="L1100" s="233"/>
      <c r="M1100" s="277"/>
      <c r="N1100" s="277"/>
      <c r="O1100" s="277"/>
      <c r="P1100" s="277"/>
      <c r="Q1100" s="277"/>
      <c r="R1100" s="277"/>
      <c r="S1100" s="277"/>
      <c r="T1100" s="277"/>
      <c r="U1100" s="278"/>
      <c r="V1100" s="103"/>
      <c r="W1100" s="84">
        <f t="shared" si="467"/>
        <v>37</v>
      </c>
      <c r="X1100" s="84"/>
      <c r="Y1100" s="78">
        <f>SUM(E1083:E1100)</f>
        <v>36</v>
      </c>
      <c r="Z1100" s="72" t="str">
        <f t="shared" si="465"/>
        <v/>
      </c>
      <c r="AA1100" s="72" t="str">
        <f t="shared" si="466"/>
        <v/>
      </c>
      <c r="AB1100" s="72"/>
      <c r="AC1100" s="72">
        <f t="shared" si="451"/>
        <v>1</v>
      </c>
      <c r="AD1100" s="72">
        <f t="shared" si="452"/>
        <v>1</v>
      </c>
      <c r="AE1100" s="109" t="str">
        <f t="shared" si="453"/>
        <v>0-0</v>
      </c>
      <c r="AF1100" s="109" t="str">
        <f t="shared" si="454"/>
        <v>Y</v>
      </c>
      <c r="AG1100" s="109" t="str">
        <f t="shared" si="455"/>
        <v>A</v>
      </c>
      <c r="AM1100" s="109">
        <f t="shared" si="456"/>
        <v>0</v>
      </c>
      <c r="AN1100" s="109">
        <f t="shared" si="457"/>
        <v>0</v>
      </c>
      <c r="AO1100" s="109" t="str">
        <f t="shared" si="458"/>
        <v/>
      </c>
      <c r="AQ1100" s="109" t="str">
        <f t="shared" si="459"/>
        <v/>
      </c>
      <c r="BA1100" s="229">
        <f>MOD(SUM(E1083:E1101),12)</f>
        <v>0</v>
      </c>
    </row>
    <row r="1101" spans="1:53" ht="15.75" thickBot="1" x14ac:dyDescent="0.3">
      <c r="A1101" s="88"/>
      <c r="B1101" s="66" t="s">
        <v>296</v>
      </c>
      <c r="C1101" s="67"/>
      <c r="D1101" s="102"/>
      <c r="E1101" s="32"/>
      <c r="F1101" s="32"/>
      <c r="G1101" s="68" t="s">
        <v>277</v>
      </c>
      <c r="H1101" s="69">
        <f t="shared" si="460"/>
        <v>0</v>
      </c>
      <c r="I1101" s="70">
        <f t="shared" si="461"/>
        <v>0</v>
      </c>
      <c r="J1101" s="73" t="str">
        <f t="shared" si="462"/>
        <v>--</v>
      </c>
      <c r="K1101" s="32"/>
      <c r="L1101" s="233"/>
      <c r="M1101" s="277"/>
      <c r="N1101" s="277"/>
      <c r="O1101" s="277"/>
      <c r="P1101" s="277"/>
      <c r="Q1101" s="277"/>
      <c r="R1101" s="277"/>
      <c r="S1101" s="277"/>
      <c r="T1101" s="277"/>
      <c r="U1101" s="278"/>
      <c r="V1101" s="103"/>
      <c r="W1101" s="84">
        <f t="shared" si="467"/>
        <v>37</v>
      </c>
      <c r="X1101" s="84"/>
      <c r="Y1101" s="78">
        <f>SUM(E1083:E1101)</f>
        <v>36</v>
      </c>
      <c r="Z1101" s="72" t="str">
        <f t="shared" si="465"/>
        <v/>
      </c>
      <c r="AA1101" s="72" t="str">
        <f t="shared" si="466"/>
        <v/>
      </c>
      <c r="AB1101" s="72"/>
      <c r="AC1101" s="72">
        <f t="shared" si="451"/>
        <v>1</v>
      </c>
      <c r="AD1101" s="72">
        <f t="shared" si="452"/>
        <v>1</v>
      </c>
      <c r="AE1101" s="109" t="str">
        <f t="shared" si="453"/>
        <v>0-0</v>
      </c>
      <c r="AF1101" s="109" t="str">
        <f t="shared" si="454"/>
        <v>Y</v>
      </c>
      <c r="AG1101" s="109" t="str">
        <f t="shared" si="455"/>
        <v>A</v>
      </c>
      <c r="AM1101" s="109">
        <f t="shared" si="456"/>
        <v>0</v>
      </c>
      <c r="AN1101" s="109">
        <f t="shared" si="457"/>
        <v>0</v>
      </c>
      <c r="AO1101" s="109" t="str">
        <f t="shared" si="458"/>
        <v/>
      </c>
      <c r="AQ1101" s="109" t="str">
        <f t="shared" si="459"/>
        <v/>
      </c>
      <c r="BA1101" s="229">
        <f>MOD(SUM(E1083:E1102),12)</f>
        <v>0</v>
      </c>
    </row>
    <row r="1102" spans="1:53" ht="15.75" thickBot="1" x14ac:dyDescent="0.3">
      <c r="A1102" s="88"/>
      <c r="B1102" s="66" t="s">
        <v>297</v>
      </c>
      <c r="C1102" s="67"/>
      <c r="D1102" s="102"/>
      <c r="E1102" s="32"/>
      <c r="F1102" s="32"/>
      <c r="G1102" s="68" t="s">
        <v>277</v>
      </c>
      <c r="H1102" s="69">
        <f t="shared" si="460"/>
        <v>0</v>
      </c>
      <c r="I1102" s="70">
        <f t="shared" si="461"/>
        <v>0</v>
      </c>
      <c r="J1102" s="73" t="str">
        <f t="shared" si="462"/>
        <v>--</v>
      </c>
      <c r="K1102" s="32"/>
      <c r="L1102" s="233"/>
      <c r="M1102" s="277"/>
      <c r="N1102" s="277"/>
      <c r="O1102" s="277"/>
      <c r="P1102" s="277"/>
      <c r="Q1102" s="277"/>
      <c r="R1102" s="277"/>
      <c r="S1102" s="277"/>
      <c r="T1102" s="277"/>
      <c r="U1102" s="278"/>
      <c r="V1102" s="103"/>
      <c r="W1102" s="84">
        <f t="shared" si="467"/>
        <v>37</v>
      </c>
      <c r="X1102" s="84"/>
      <c r="Y1102" s="78">
        <f>SUM(E1083:E1102)</f>
        <v>36</v>
      </c>
      <c r="Z1102" s="72" t="str">
        <f t="shared" si="465"/>
        <v/>
      </c>
      <c r="AA1102" s="72" t="str">
        <f t="shared" si="466"/>
        <v/>
      </c>
      <c r="AB1102" s="72"/>
      <c r="AC1102" s="72">
        <f t="shared" si="451"/>
        <v>1</v>
      </c>
      <c r="AD1102" s="72">
        <f t="shared" si="452"/>
        <v>1</v>
      </c>
      <c r="AE1102" s="109" t="str">
        <f t="shared" si="453"/>
        <v>0-0</v>
      </c>
      <c r="AF1102" s="109" t="str">
        <f t="shared" si="454"/>
        <v>Y</v>
      </c>
      <c r="AG1102" s="109" t="str">
        <f t="shared" si="455"/>
        <v>A</v>
      </c>
      <c r="AM1102" s="109">
        <f t="shared" si="456"/>
        <v>0</v>
      </c>
      <c r="AN1102" s="109">
        <f t="shared" si="457"/>
        <v>0</v>
      </c>
      <c r="AO1102" s="109" t="str">
        <f t="shared" si="458"/>
        <v/>
      </c>
      <c r="AQ1102" s="109" t="str">
        <f t="shared" si="459"/>
        <v/>
      </c>
      <c r="BA1102" s="229">
        <f>MOD(SUM(E1083:E1103),12)</f>
        <v>0</v>
      </c>
    </row>
    <row r="1103" spans="1:53" ht="15.75" thickBot="1" x14ac:dyDescent="0.3">
      <c r="A1103" s="88"/>
      <c r="B1103" s="66" t="s">
        <v>298</v>
      </c>
      <c r="C1103" s="67"/>
      <c r="D1103" s="102"/>
      <c r="E1103" s="32"/>
      <c r="F1103" s="32"/>
      <c r="G1103" s="68" t="s">
        <v>277</v>
      </c>
      <c r="H1103" s="69">
        <f t="shared" si="460"/>
        <v>0</v>
      </c>
      <c r="I1103" s="70">
        <f t="shared" si="461"/>
        <v>0</v>
      </c>
      <c r="J1103" s="73" t="str">
        <f t="shared" si="462"/>
        <v>--</v>
      </c>
      <c r="K1103" s="32"/>
      <c r="L1103" s="233"/>
      <c r="M1103" s="277"/>
      <c r="N1103" s="277"/>
      <c r="O1103" s="277"/>
      <c r="P1103" s="277"/>
      <c r="Q1103" s="277"/>
      <c r="R1103" s="277"/>
      <c r="S1103" s="277"/>
      <c r="T1103" s="277"/>
      <c r="U1103" s="278"/>
      <c r="V1103" s="103"/>
      <c r="W1103" s="84">
        <f t="shared" si="467"/>
        <v>37</v>
      </c>
      <c r="X1103" s="84"/>
      <c r="Y1103" s="78">
        <f>SUM(E1083:E1103)</f>
        <v>36</v>
      </c>
      <c r="Z1103" s="72" t="str">
        <f t="shared" si="465"/>
        <v/>
      </c>
      <c r="AA1103" s="72" t="str">
        <f t="shared" si="466"/>
        <v/>
      </c>
      <c r="AB1103" s="72"/>
      <c r="AC1103" s="72">
        <f t="shared" si="451"/>
        <v>1</v>
      </c>
      <c r="AD1103" s="72">
        <f t="shared" si="452"/>
        <v>1</v>
      </c>
      <c r="AE1103" s="109" t="str">
        <f t="shared" si="453"/>
        <v>0-0</v>
      </c>
      <c r="AF1103" s="109" t="str">
        <f t="shared" si="454"/>
        <v>Y</v>
      </c>
      <c r="AG1103" s="109" t="str">
        <f t="shared" si="455"/>
        <v>A</v>
      </c>
      <c r="AM1103" s="109">
        <f t="shared" si="456"/>
        <v>0</v>
      </c>
      <c r="AN1103" s="109">
        <f t="shared" si="457"/>
        <v>0</v>
      </c>
      <c r="AO1103" s="109" t="str">
        <f t="shared" si="458"/>
        <v/>
      </c>
      <c r="AQ1103" s="109" t="str">
        <f t="shared" si="459"/>
        <v/>
      </c>
      <c r="BA1103" s="229">
        <f>MOD(SUM(E1083:E1104),12)</f>
        <v>0</v>
      </c>
    </row>
    <row r="1104" spans="1:53" ht="15.75" thickBot="1" x14ac:dyDescent="0.3">
      <c r="A1104" s="88"/>
      <c r="B1104" s="66" t="s">
        <v>299</v>
      </c>
      <c r="C1104" s="67"/>
      <c r="D1104" s="102"/>
      <c r="E1104" s="32"/>
      <c r="F1104" s="32"/>
      <c r="G1104" s="68" t="s">
        <v>277</v>
      </c>
      <c r="H1104" s="69">
        <f t="shared" si="460"/>
        <v>0</v>
      </c>
      <c r="I1104" s="70">
        <f t="shared" si="461"/>
        <v>0</v>
      </c>
      <c r="J1104" s="73" t="str">
        <f t="shared" si="462"/>
        <v>--</v>
      </c>
      <c r="K1104" s="32"/>
      <c r="L1104" s="233"/>
      <c r="M1104" s="277"/>
      <c r="N1104" s="277"/>
      <c r="O1104" s="277"/>
      <c r="P1104" s="277"/>
      <c r="Q1104" s="277"/>
      <c r="R1104" s="277"/>
      <c r="S1104" s="277"/>
      <c r="T1104" s="277"/>
      <c r="U1104" s="278"/>
      <c r="V1104" s="103"/>
      <c r="W1104" s="84">
        <f t="shared" si="467"/>
        <v>37</v>
      </c>
      <c r="X1104" s="84"/>
      <c r="Y1104" s="78">
        <f>SUM(E1083:E1104)</f>
        <v>36</v>
      </c>
      <c r="Z1104" s="72" t="str">
        <f t="shared" si="465"/>
        <v/>
      </c>
      <c r="AA1104" s="72" t="str">
        <f t="shared" si="466"/>
        <v/>
      </c>
      <c r="AB1104" s="72"/>
      <c r="AC1104" s="72">
        <f t="shared" si="451"/>
        <v>1</v>
      </c>
      <c r="AD1104" s="72">
        <f t="shared" si="452"/>
        <v>1</v>
      </c>
      <c r="AE1104" s="109" t="str">
        <f t="shared" si="453"/>
        <v>0-0</v>
      </c>
      <c r="AF1104" s="109" t="str">
        <f t="shared" si="454"/>
        <v>Y</v>
      </c>
      <c r="AG1104" s="109" t="str">
        <f t="shared" si="455"/>
        <v>A</v>
      </c>
      <c r="AM1104" s="109">
        <f t="shared" si="456"/>
        <v>0</v>
      </c>
      <c r="AN1104" s="109">
        <f t="shared" si="457"/>
        <v>0</v>
      </c>
      <c r="AO1104" s="109" t="str">
        <f t="shared" si="458"/>
        <v/>
      </c>
      <c r="AQ1104" s="109" t="str">
        <f t="shared" si="459"/>
        <v/>
      </c>
      <c r="BA1104" s="229">
        <f>MOD(SUM(E1083:E1105),12)</f>
        <v>0</v>
      </c>
    </row>
    <row r="1105" spans="1:53" ht="15.75" thickBot="1" x14ac:dyDescent="0.3">
      <c r="A1105" s="88"/>
      <c r="B1105" s="66" t="s">
        <v>300</v>
      </c>
      <c r="C1105" s="67"/>
      <c r="D1105" s="102"/>
      <c r="E1105" s="32"/>
      <c r="F1105" s="32"/>
      <c r="G1105" s="68" t="s">
        <v>277</v>
      </c>
      <c r="H1105" s="69">
        <f t="shared" si="460"/>
        <v>0</v>
      </c>
      <c r="I1105" s="70">
        <f t="shared" si="461"/>
        <v>0</v>
      </c>
      <c r="J1105" s="73" t="str">
        <f t="shared" si="462"/>
        <v>--</v>
      </c>
      <c r="K1105" s="32"/>
      <c r="L1105" s="233"/>
      <c r="M1105" s="277"/>
      <c r="N1105" s="277"/>
      <c r="O1105" s="277"/>
      <c r="P1105" s="277"/>
      <c r="Q1105" s="277"/>
      <c r="R1105" s="277"/>
      <c r="S1105" s="277"/>
      <c r="T1105" s="277"/>
      <c r="U1105" s="278"/>
      <c r="V1105" s="103"/>
      <c r="W1105" s="84">
        <f t="shared" si="467"/>
        <v>37</v>
      </c>
      <c r="X1105" s="84"/>
      <c r="Y1105" s="78">
        <f>SUM(E1083:E1105)</f>
        <v>36</v>
      </c>
      <c r="Z1105" s="72" t="str">
        <f t="shared" si="465"/>
        <v/>
      </c>
      <c r="AA1105" s="72" t="str">
        <f t="shared" si="466"/>
        <v/>
      </c>
      <c r="AB1105" s="72"/>
      <c r="AC1105" s="72">
        <f t="shared" si="451"/>
        <v>1</v>
      </c>
      <c r="AD1105" s="72">
        <f t="shared" si="452"/>
        <v>1</v>
      </c>
      <c r="AE1105" s="109" t="str">
        <f t="shared" si="453"/>
        <v>0-0</v>
      </c>
      <c r="AF1105" s="109" t="str">
        <f t="shared" si="454"/>
        <v>Y</v>
      </c>
      <c r="AG1105" s="109" t="str">
        <f t="shared" si="455"/>
        <v>A</v>
      </c>
      <c r="AM1105" s="109">
        <f t="shared" si="456"/>
        <v>0</v>
      </c>
      <c r="AN1105" s="109">
        <f t="shared" si="457"/>
        <v>0</v>
      </c>
      <c r="AO1105" s="109" t="str">
        <f t="shared" si="458"/>
        <v/>
      </c>
      <c r="AQ1105" s="109" t="str">
        <f t="shared" si="459"/>
        <v/>
      </c>
      <c r="BA1105" s="229">
        <f>MOD(SUM(E1083:E1106),12)</f>
        <v>0</v>
      </c>
    </row>
    <row r="1106" spans="1:53" ht="15.75" thickBot="1" x14ac:dyDescent="0.3">
      <c r="A1106" s="88"/>
      <c r="B1106" s="66" t="s">
        <v>301</v>
      </c>
      <c r="C1106" s="67"/>
      <c r="D1106" s="102"/>
      <c r="E1106" s="32"/>
      <c r="F1106" s="32"/>
      <c r="G1106" s="68" t="s">
        <v>277</v>
      </c>
      <c r="H1106" s="69">
        <f t="shared" si="460"/>
        <v>0</v>
      </c>
      <c r="I1106" s="70">
        <f t="shared" si="461"/>
        <v>0</v>
      </c>
      <c r="J1106" s="73" t="str">
        <f t="shared" si="462"/>
        <v>--</v>
      </c>
      <c r="K1106" s="32"/>
      <c r="L1106" s="233"/>
      <c r="M1106" s="277"/>
      <c r="N1106" s="277"/>
      <c r="O1106" s="277"/>
      <c r="P1106" s="277"/>
      <c r="Q1106" s="277"/>
      <c r="R1106" s="277"/>
      <c r="S1106" s="277"/>
      <c r="T1106" s="277"/>
      <c r="U1106" s="278"/>
      <c r="V1106" s="103"/>
      <c r="W1106" s="84">
        <f t="shared" si="467"/>
        <v>37</v>
      </c>
      <c r="X1106" s="84"/>
      <c r="Y1106" s="78">
        <f>SUM(E1083:E1106)</f>
        <v>36</v>
      </c>
      <c r="Z1106" s="72" t="str">
        <f t="shared" si="465"/>
        <v/>
      </c>
      <c r="AA1106" s="72" t="str">
        <f t="shared" si="466"/>
        <v/>
      </c>
      <c r="AB1106" s="72"/>
      <c r="AC1106" s="72">
        <f t="shared" si="451"/>
        <v>1</v>
      </c>
      <c r="AD1106" s="72">
        <f t="shared" si="452"/>
        <v>1</v>
      </c>
      <c r="AE1106" s="109" t="str">
        <f t="shared" si="453"/>
        <v>0-0</v>
      </c>
      <c r="AF1106" s="109" t="str">
        <f t="shared" si="454"/>
        <v>Y</v>
      </c>
      <c r="AG1106" s="109" t="str">
        <f t="shared" si="455"/>
        <v>A</v>
      </c>
      <c r="AM1106" s="109">
        <f t="shared" si="456"/>
        <v>0</v>
      </c>
      <c r="AN1106" s="109">
        <f t="shared" si="457"/>
        <v>0</v>
      </c>
      <c r="AO1106" s="109" t="str">
        <f t="shared" si="458"/>
        <v/>
      </c>
      <c r="AQ1106" s="109" t="str">
        <f t="shared" si="459"/>
        <v/>
      </c>
      <c r="BA1106" s="229">
        <f>MOD(SUM(E1083:E1107),12)</f>
        <v>0</v>
      </c>
    </row>
    <row r="1107" spans="1:53" ht="15.75" thickBot="1" x14ac:dyDescent="0.3">
      <c r="A1107" s="88"/>
      <c r="B1107" s="66" t="s">
        <v>302</v>
      </c>
      <c r="C1107" s="67"/>
      <c r="D1107" s="102"/>
      <c r="E1107" s="32"/>
      <c r="F1107" s="32"/>
      <c r="G1107" s="68" t="s">
        <v>277</v>
      </c>
      <c r="H1107" s="69">
        <f t="shared" si="460"/>
        <v>0</v>
      </c>
      <c r="I1107" s="70">
        <f t="shared" si="461"/>
        <v>0</v>
      </c>
      <c r="J1107" s="73" t="str">
        <f t="shared" si="462"/>
        <v>--</v>
      </c>
      <c r="K1107" s="32"/>
      <c r="L1107" s="234"/>
      <c r="M1107" s="277"/>
      <c r="N1107" s="277"/>
      <c r="O1107" s="277"/>
      <c r="P1107" s="277"/>
      <c r="Q1107" s="277"/>
      <c r="R1107" s="277"/>
      <c r="S1107" s="277"/>
      <c r="T1107" s="277"/>
      <c r="U1107" s="278"/>
      <c r="V1107" s="103"/>
      <c r="W1107" s="72"/>
      <c r="X1107" s="72"/>
      <c r="Y1107" s="78">
        <f>SUM(E1083:E1107)</f>
        <v>36</v>
      </c>
      <c r="Z1107" s="72" t="str">
        <f t="shared" si="465"/>
        <v/>
      </c>
      <c r="AA1107" s="72" t="str">
        <f t="shared" si="466"/>
        <v/>
      </c>
      <c r="AB1107" s="72"/>
      <c r="AC1107" s="72">
        <f t="shared" si="451"/>
        <v>1</v>
      </c>
      <c r="AD1107" s="72">
        <f t="shared" si="452"/>
        <v>1</v>
      </c>
      <c r="AE1107" s="109" t="str">
        <f t="shared" si="453"/>
        <v>0-0</v>
      </c>
      <c r="AF1107" s="109" t="str">
        <f t="shared" si="454"/>
        <v>Y</v>
      </c>
      <c r="AG1107" s="109" t="str">
        <f t="shared" si="455"/>
        <v>A</v>
      </c>
      <c r="AM1107" s="109">
        <f t="shared" si="456"/>
        <v>0</v>
      </c>
      <c r="AN1107" s="109">
        <f t="shared" si="457"/>
        <v>0</v>
      </c>
      <c r="AO1107" s="109" t="str">
        <f t="shared" si="458"/>
        <v/>
      </c>
      <c r="AQ1107" s="109" t="str">
        <f t="shared" si="459"/>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66"/>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66"/>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385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384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385</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385</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408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790</v>
      </c>
      <c r="E1124" s="32">
        <v>4</v>
      </c>
      <c r="F1124" s="32" t="s">
        <v>488</v>
      </c>
      <c r="G1124" s="68" t="s">
        <v>277</v>
      </c>
      <c r="H1124" s="69">
        <f>IF(I1124=0,0,I1124-(E1124-1))</f>
        <v>405</v>
      </c>
      <c r="I1124" s="70">
        <f>IF(E1124=0,0,I1119)</f>
        <v>408</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68">IF(B1124&lt;&gt;"FST",1,0)</f>
        <v>1</v>
      </c>
      <c r="AD1124" s="72">
        <f t="shared" ref="AD1124:AD1148" si="469">IF(C1124&lt;&gt;"FST",1,0)</f>
        <v>0</v>
      </c>
      <c r="AE1124" s="109" t="str">
        <f t="shared" ref="AE1124:AE1148" si="470">CONCATENATE(H1124,"-",I1124)</f>
        <v>405-408</v>
      </c>
      <c r="AF1124" s="109" t="str">
        <f t="shared" ref="AF1124:AF1148" si="471">IF(C1124="Field SPL","N","Y")</f>
        <v>Y</v>
      </c>
      <c r="AG1124" s="109" t="str">
        <f t="shared" ref="AG1124:AG1148" si="472">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73">VALUE(IF(C1124="FST","0",IF(C1124="REV T","1",IF(C1124="DBL REV",".5","0"))))</f>
        <v>0</v>
      </c>
      <c r="AN1124" s="109">
        <f t="shared" ref="AN1124:AN1148" si="474">VALUE(IF(C1124="FST","0",IF(C1124="REV T","0",IF(C1124="DBL REV",".5","0"))))</f>
        <v>0</v>
      </c>
      <c r="AO1124" s="109" t="str">
        <f t="shared" ref="AO1124:AO1148" si="475">IF(C1124="TPL REV","Y","")</f>
        <v/>
      </c>
      <c r="AQ1124" s="109" t="str">
        <f t="shared" ref="AQ1124:AQ1148" si="476">IF(C1124="QD REV","Y","")</f>
        <v/>
      </c>
      <c r="BA1124" s="229">
        <f>MOD(E1124,12)</f>
        <v>4</v>
      </c>
    </row>
    <row r="1125" spans="1:53" ht="15.75" thickBot="1" x14ac:dyDescent="0.3">
      <c r="A1125" s="88"/>
      <c r="B1125" s="66" t="s">
        <v>279</v>
      </c>
      <c r="C1125" s="67" t="s">
        <v>484</v>
      </c>
      <c r="D1125" s="102" t="s">
        <v>789</v>
      </c>
      <c r="E1125" s="32">
        <v>8</v>
      </c>
      <c r="F1125" s="32" t="s">
        <v>488</v>
      </c>
      <c r="G1125" s="68" t="s">
        <v>277</v>
      </c>
      <c r="H1125" s="69">
        <f t="shared" ref="H1125:H1148" si="477">IF(E1125=0,0,I1125-(E1125-1))</f>
        <v>397</v>
      </c>
      <c r="I1125" s="70">
        <f t="shared" ref="I1125:I1148" si="478">IF(E1125=0,0,H1124-1)</f>
        <v>404</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68"/>
        <v>1</v>
      </c>
      <c r="AD1125" s="72">
        <f t="shared" si="469"/>
        <v>0</v>
      </c>
      <c r="AE1125" s="109" t="str">
        <f t="shared" si="470"/>
        <v>397-404</v>
      </c>
      <c r="AF1125" s="109" t="str">
        <f t="shared" si="471"/>
        <v>Y</v>
      </c>
      <c r="AG1125" s="109" t="str">
        <f t="shared" si="472"/>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73"/>
        <v>0</v>
      </c>
      <c r="AN1125" s="109">
        <f t="shared" si="474"/>
        <v>0</v>
      </c>
      <c r="AO1125" s="109" t="str">
        <f t="shared" si="475"/>
        <v/>
      </c>
      <c r="AQ1125" s="109" t="str">
        <f t="shared" si="476"/>
        <v/>
      </c>
      <c r="BA1125" s="229">
        <f>MOD(SUM(E1124:E1125),12)</f>
        <v>0</v>
      </c>
    </row>
    <row r="1126" spans="1:53" ht="15.75" thickBot="1" x14ac:dyDescent="0.3">
      <c r="A1126" s="88"/>
      <c r="B1126" s="74" t="s">
        <v>280</v>
      </c>
      <c r="C1126" s="67" t="s">
        <v>484</v>
      </c>
      <c r="D1126" s="102" t="s">
        <v>791</v>
      </c>
      <c r="E1126" s="32">
        <v>12</v>
      </c>
      <c r="F1126" s="32" t="s">
        <v>488</v>
      </c>
      <c r="G1126" s="75" t="s">
        <v>277</v>
      </c>
      <c r="H1126" s="69">
        <f t="shared" si="477"/>
        <v>385</v>
      </c>
      <c r="I1126" s="70">
        <f t="shared" si="478"/>
        <v>396</v>
      </c>
      <c r="J1126" s="73" t="str">
        <f t="shared" ref="J1126:J1148" si="479">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68"/>
        <v>1</v>
      </c>
      <c r="AD1126" s="72">
        <f t="shared" si="469"/>
        <v>0</v>
      </c>
      <c r="AE1126" s="109" t="str">
        <f t="shared" si="470"/>
        <v>385-396</v>
      </c>
      <c r="AF1126" s="109" t="str">
        <f t="shared" si="471"/>
        <v>Y</v>
      </c>
      <c r="AG1126" s="109" t="str">
        <f t="shared" si="472"/>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73"/>
        <v>0</v>
      </c>
      <c r="AN1126" s="109">
        <f t="shared" si="474"/>
        <v>0</v>
      </c>
      <c r="AO1126" s="109" t="str">
        <f t="shared" si="475"/>
        <v/>
      </c>
      <c r="AQ1126" s="109" t="str">
        <f t="shared" si="476"/>
        <v/>
      </c>
      <c r="BA1126" s="229">
        <f>MOD(SUM(E1124:E1127),12)</f>
        <v>0</v>
      </c>
    </row>
    <row r="1127" spans="1:53" ht="15.75" thickBot="1" x14ac:dyDescent="0.3">
      <c r="A1127" s="88"/>
      <c r="B1127" s="66" t="s">
        <v>281</v>
      </c>
      <c r="C1127" s="67"/>
      <c r="D1127" s="102"/>
      <c r="E1127" s="32"/>
      <c r="F1127" s="32"/>
      <c r="G1127" s="68" t="s">
        <v>277</v>
      </c>
      <c r="H1127" s="69">
        <f t="shared" si="477"/>
        <v>0</v>
      </c>
      <c r="I1127" s="70">
        <f t="shared" si="478"/>
        <v>0</v>
      </c>
      <c r="J1127" s="73" t="str">
        <f t="shared" si="479"/>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68"/>
        <v>1</v>
      </c>
      <c r="AD1127" s="72">
        <f t="shared" si="469"/>
        <v>1</v>
      </c>
      <c r="AE1127" s="109" t="str">
        <f t="shared" si="470"/>
        <v>0-0</v>
      </c>
      <c r="AF1127" s="109" t="str">
        <f t="shared" si="471"/>
        <v>Y</v>
      </c>
      <c r="AG1127" s="109" t="str">
        <f t="shared" si="472"/>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73"/>
        <v>0</v>
      </c>
      <c r="AN1127" s="109">
        <f t="shared" si="474"/>
        <v>0</v>
      </c>
      <c r="AO1127" s="109" t="str">
        <f t="shared" si="475"/>
        <v/>
      </c>
      <c r="AQ1127" s="109" t="str">
        <f t="shared" si="476"/>
        <v/>
      </c>
      <c r="BA1127" s="229">
        <f>MOD(SUM(E1124:E1128),12)</f>
        <v>0</v>
      </c>
    </row>
    <row r="1128" spans="1:53" ht="15.75" thickBot="1" x14ac:dyDescent="0.3">
      <c r="A1128" s="88"/>
      <c r="B1128" s="66" t="s">
        <v>282</v>
      </c>
      <c r="C1128" s="67"/>
      <c r="D1128" s="102"/>
      <c r="E1128" s="32"/>
      <c r="F1128" s="32"/>
      <c r="G1128" s="68" t="s">
        <v>277</v>
      </c>
      <c r="H1128" s="69">
        <f t="shared" si="477"/>
        <v>0</v>
      </c>
      <c r="I1128" s="70">
        <f t="shared" si="478"/>
        <v>0</v>
      </c>
      <c r="J1128" s="73" t="str">
        <f t="shared" si="479"/>
        <v>--</v>
      </c>
      <c r="K1128" s="32"/>
      <c r="L1128" s="233"/>
      <c r="M1128" s="277"/>
      <c r="N1128" s="277"/>
      <c r="O1128" s="277"/>
      <c r="P1128" s="277"/>
      <c r="Q1128" s="277"/>
      <c r="R1128" s="277"/>
      <c r="S1128" s="277"/>
      <c r="T1128" s="277"/>
      <c r="U1128" s="278"/>
      <c r="V1128" s="103"/>
      <c r="W1128" s="72"/>
      <c r="X1128" s="72"/>
      <c r="Y1128" s="72"/>
      <c r="Z1128" s="45">
        <v>13</v>
      </c>
      <c r="AA1128" s="77">
        <f t="shared" ref="AA1128:AA1133" si="480">AB1127+1</f>
        <v>145</v>
      </c>
      <c r="AB1128" s="77">
        <f t="shared" ref="AB1128:AB1133" si="481">AB1127+12</f>
        <v>156</v>
      </c>
      <c r="AC1128" s="72">
        <f t="shared" si="468"/>
        <v>1</v>
      </c>
      <c r="AD1128" s="72">
        <f t="shared" si="469"/>
        <v>1</v>
      </c>
      <c r="AE1128" s="109" t="str">
        <f t="shared" si="470"/>
        <v>0-0</v>
      </c>
      <c r="AF1128" s="109" t="str">
        <f t="shared" si="471"/>
        <v>Y</v>
      </c>
      <c r="AG1128" s="109" t="str">
        <f t="shared" si="472"/>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73"/>
        <v>0</v>
      </c>
      <c r="AN1128" s="109">
        <f t="shared" si="474"/>
        <v>0</v>
      </c>
      <c r="AO1128" s="109" t="str">
        <f t="shared" si="475"/>
        <v/>
      </c>
      <c r="AQ1128" s="109" t="str">
        <f t="shared" si="476"/>
        <v/>
      </c>
      <c r="BA1128" s="229">
        <f>MOD(SUM(E1124:E1129),12)</f>
        <v>0</v>
      </c>
    </row>
    <row r="1129" spans="1:53" ht="15.75" thickBot="1" x14ac:dyDescent="0.3">
      <c r="A1129" s="88"/>
      <c r="B1129" s="66" t="s">
        <v>283</v>
      </c>
      <c r="C1129" s="67"/>
      <c r="D1129" s="102"/>
      <c r="E1129" s="32"/>
      <c r="F1129" s="32"/>
      <c r="G1129" s="68" t="s">
        <v>277</v>
      </c>
      <c r="H1129" s="69">
        <f t="shared" si="477"/>
        <v>0</v>
      </c>
      <c r="I1129" s="70">
        <f t="shared" si="478"/>
        <v>0</v>
      </c>
      <c r="J1129" s="73" t="str">
        <f t="shared" si="479"/>
        <v>--</v>
      </c>
      <c r="K1129" s="32"/>
      <c r="L1129" s="233"/>
      <c r="M1129" s="277"/>
      <c r="N1129" s="277"/>
      <c r="O1129" s="277"/>
      <c r="P1129" s="277"/>
      <c r="Q1129" s="277"/>
      <c r="R1129" s="277"/>
      <c r="S1129" s="277"/>
      <c r="T1129" s="277"/>
      <c r="U1129" s="278"/>
      <c r="V1129" s="103"/>
      <c r="W1129" s="72"/>
      <c r="X1129" s="72"/>
      <c r="Y1129" s="72"/>
      <c r="Z1129" s="45">
        <v>14</v>
      </c>
      <c r="AA1129" s="77">
        <f t="shared" si="480"/>
        <v>157</v>
      </c>
      <c r="AB1129" s="77">
        <f t="shared" si="481"/>
        <v>168</v>
      </c>
      <c r="AC1129" s="72">
        <f t="shared" si="468"/>
        <v>1</v>
      </c>
      <c r="AD1129" s="72">
        <f t="shared" si="469"/>
        <v>1</v>
      </c>
      <c r="AE1129" s="109" t="str">
        <f t="shared" si="470"/>
        <v>0-0</v>
      </c>
      <c r="AF1129" s="109" t="str">
        <f t="shared" si="471"/>
        <v>Y</v>
      </c>
      <c r="AG1129" s="109" t="str">
        <f t="shared" si="472"/>
        <v>B</v>
      </c>
      <c r="AM1129" s="109">
        <f t="shared" si="473"/>
        <v>0</v>
      </c>
      <c r="AN1129" s="109">
        <f t="shared" si="474"/>
        <v>0</v>
      </c>
      <c r="AO1129" s="109" t="str">
        <f t="shared" si="475"/>
        <v/>
      </c>
      <c r="AQ1129" s="109" t="str">
        <f t="shared" si="476"/>
        <v/>
      </c>
      <c r="BA1129" s="229">
        <f>MOD(SUM(E1124:E1130),12)</f>
        <v>0</v>
      </c>
    </row>
    <row r="1130" spans="1:53" ht="15.75" thickBot="1" x14ac:dyDescent="0.3">
      <c r="A1130" s="88"/>
      <c r="B1130" s="66" t="s">
        <v>284</v>
      </c>
      <c r="C1130" s="67"/>
      <c r="D1130" s="102"/>
      <c r="E1130" s="32"/>
      <c r="F1130" s="32"/>
      <c r="G1130" s="68" t="s">
        <v>277</v>
      </c>
      <c r="H1130" s="69">
        <f t="shared" si="477"/>
        <v>0</v>
      </c>
      <c r="I1130" s="70">
        <f t="shared" si="478"/>
        <v>0</v>
      </c>
      <c r="J1130" s="73" t="str">
        <f t="shared" si="479"/>
        <v>--</v>
      </c>
      <c r="K1130" s="32"/>
      <c r="L1130" s="233"/>
      <c r="M1130" s="277"/>
      <c r="N1130" s="277"/>
      <c r="O1130" s="277"/>
      <c r="P1130" s="277"/>
      <c r="Q1130" s="277"/>
      <c r="R1130" s="277"/>
      <c r="S1130" s="277"/>
      <c r="T1130" s="277"/>
      <c r="U1130" s="278"/>
      <c r="V1130" s="103"/>
      <c r="W1130" s="72"/>
      <c r="X1130" s="72"/>
      <c r="Y1130" s="72"/>
      <c r="Z1130" s="45">
        <v>15</v>
      </c>
      <c r="AA1130" s="77">
        <f t="shared" si="480"/>
        <v>169</v>
      </c>
      <c r="AB1130" s="77">
        <f t="shared" si="481"/>
        <v>180</v>
      </c>
      <c r="AC1130" s="72">
        <f t="shared" si="468"/>
        <v>1</v>
      </c>
      <c r="AD1130" s="72">
        <f t="shared" si="469"/>
        <v>1</v>
      </c>
      <c r="AE1130" s="109" t="str">
        <f t="shared" si="470"/>
        <v>0-0</v>
      </c>
      <c r="AF1130" s="109" t="str">
        <f t="shared" si="471"/>
        <v>Y</v>
      </c>
      <c r="AG1130" s="109" t="str">
        <f t="shared" si="472"/>
        <v>B</v>
      </c>
      <c r="AM1130" s="109">
        <f t="shared" si="473"/>
        <v>0</v>
      </c>
      <c r="AN1130" s="109">
        <f t="shared" si="474"/>
        <v>0</v>
      </c>
      <c r="AO1130" s="109" t="str">
        <f t="shared" si="475"/>
        <v/>
      </c>
      <c r="AQ1130" s="109" t="str">
        <f t="shared" si="476"/>
        <v/>
      </c>
      <c r="BA1130" s="229">
        <f>MOD(SUM(E1124:E1131),12)</f>
        <v>0</v>
      </c>
    </row>
    <row r="1131" spans="1:53" ht="15.75" thickBot="1" x14ac:dyDescent="0.3">
      <c r="A1131" s="88"/>
      <c r="B1131" s="66" t="s">
        <v>285</v>
      </c>
      <c r="C1131" s="67"/>
      <c r="D1131" s="102"/>
      <c r="E1131" s="32"/>
      <c r="F1131" s="32"/>
      <c r="G1131" s="68" t="s">
        <v>277</v>
      </c>
      <c r="H1131" s="69">
        <f t="shared" si="477"/>
        <v>0</v>
      </c>
      <c r="I1131" s="70">
        <f t="shared" si="478"/>
        <v>0</v>
      </c>
      <c r="J1131" s="73" t="str">
        <f t="shared" si="479"/>
        <v>--</v>
      </c>
      <c r="K1131" s="32"/>
      <c r="L1131" s="233"/>
      <c r="M1131" s="277"/>
      <c r="N1131" s="277"/>
      <c r="O1131" s="277"/>
      <c r="P1131" s="277"/>
      <c r="Q1131" s="277"/>
      <c r="R1131" s="277"/>
      <c r="S1131" s="277"/>
      <c r="T1131" s="277"/>
      <c r="U1131" s="278"/>
      <c r="V1131" s="103"/>
      <c r="W1131" s="72"/>
      <c r="X1131" s="72"/>
      <c r="Y1131" s="72"/>
      <c r="Z1131" s="45">
        <f>Z1130+1</f>
        <v>16</v>
      </c>
      <c r="AA1131" s="77">
        <f t="shared" si="480"/>
        <v>181</v>
      </c>
      <c r="AB1131" s="77">
        <f t="shared" si="481"/>
        <v>192</v>
      </c>
      <c r="AC1131" s="72">
        <f t="shared" si="468"/>
        <v>1</v>
      </c>
      <c r="AD1131" s="72">
        <f t="shared" si="469"/>
        <v>1</v>
      </c>
      <c r="AE1131" s="109" t="str">
        <f t="shared" si="470"/>
        <v>0-0</v>
      </c>
      <c r="AF1131" s="109" t="str">
        <f t="shared" si="471"/>
        <v>Y</v>
      </c>
      <c r="AG1131" s="109" t="str">
        <f t="shared" si="472"/>
        <v>B</v>
      </c>
      <c r="AM1131" s="109">
        <f t="shared" si="473"/>
        <v>0</v>
      </c>
      <c r="AN1131" s="109">
        <f t="shared" si="474"/>
        <v>0</v>
      </c>
      <c r="AO1131" s="109" t="str">
        <f t="shared" si="475"/>
        <v/>
      </c>
      <c r="AQ1131" s="109" t="str">
        <f t="shared" si="476"/>
        <v/>
      </c>
      <c r="BA1131" s="229">
        <f>MOD(SUM(E1124:E1132),12)</f>
        <v>0</v>
      </c>
    </row>
    <row r="1132" spans="1:53" ht="15.75" thickBot="1" x14ac:dyDescent="0.3">
      <c r="A1132" s="88"/>
      <c r="B1132" s="66" t="s">
        <v>286</v>
      </c>
      <c r="C1132" s="67"/>
      <c r="D1132" s="102"/>
      <c r="E1132" s="32"/>
      <c r="F1132" s="32"/>
      <c r="G1132" s="68" t="s">
        <v>277</v>
      </c>
      <c r="H1132" s="69">
        <f t="shared" si="477"/>
        <v>0</v>
      </c>
      <c r="I1132" s="70">
        <f t="shared" si="478"/>
        <v>0</v>
      </c>
      <c r="J1132" s="73" t="str">
        <f t="shared" si="479"/>
        <v>--</v>
      </c>
      <c r="K1132" s="32"/>
      <c r="L1132" s="233"/>
      <c r="M1132" s="277"/>
      <c r="N1132" s="277"/>
      <c r="O1132" s="277"/>
      <c r="P1132" s="277"/>
      <c r="Q1132" s="277"/>
      <c r="R1132" s="277"/>
      <c r="S1132" s="277"/>
      <c r="T1132" s="277"/>
      <c r="U1132" s="278"/>
      <c r="V1132" s="103"/>
      <c r="W1132" s="72"/>
      <c r="X1132" s="72"/>
      <c r="Y1132" s="72"/>
      <c r="Z1132" s="45">
        <f>Z1131+1</f>
        <v>17</v>
      </c>
      <c r="AA1132" s="77">
        <f t="shared" si="480"/>
        <v>193</v>
      </c>
      <c r="AB1132" s="77">
        <f t="shared" si="481"/>
        <v>204</v>
      </c>
      <c r="AC1132" s="72">
        <f t="shared" si="468"/>
        <v>1</v>
      </c>
      <c r="AD1132" s="72">
        <f t="shared" si="469"/>
        <v>1</v>
      </c>
      <c r="AE1132" s="109" t="str">
        <f t="shared" si="470"/>
        <v>0-0</v>
      </c>
      <c r="AF1132" s="109" t="str">
        <f t="shared" si="471"/>
        <v>Y</v>
      </c>
      <c r="AG1132" s="109" t="str">
        <f t="shared" si="472"/>
        <v>B</v>
      </c>
      <c r="AM1132" s="109">
        <f t="shared" si="473"/>
        <v>0</v>
      </c>
      <c r="AN1132" s="109">
        <f t="shared" si="474"/>
        <v>0</v>
      </c>
      <c r="AO1132" s="109" t="str">
        <f t="shared" si="475"/>
        <v/>
      </c>
      <c r="AQ1132" s="109" t="str">
        <f t="shared" si="476"/>
        <v/>
      </c>
      <c r="BA1132" s="229">
        <f>MOD(SUM(E1124:E1133),12)</f>
        <v>0</v>
      </c>
    </row>
    <row r="1133" spans="1:53" ht="15.75" thickBot="1" x14ac:dyDescent="0.3">
      <c r="A1133" s="88"/>
      <c r="B1133" s="66" t="s">
        <v>287</v>
      </c>
      <c r="C1133" s="67"/>
      <c r="D1133" s="102"/>
      <c r="E1133" s="32"/>
      <c r="F1133" s="32"/>
      <c r="G1133" s="68" t="s">
        <v>277</v>
      </c>
      <c r="H1133" s="69">
        <f t="shared" si="477"/>
        <v>0</v>
      </c>
      <c r="I1133" s="70">
        <f t="shared" si="478"/>
        <v>0</v>
      </c>
      <c r="J1133" s="73" t="str">
        <f t="shared" si="479"/>
        <v>--</v>
      </c>
      <c r="K1133" s="32"/>
      <c r="L1133" s="233"/>
      <c r="M1133" s="277"/>
      <c r="N1133" s="277"/>
      <c r="O1133" s="277"/>
      <c r="P1133" s="277"/>
      <c r="Q1133" s="277"/>
      <c r="R1133" s="277"/>
      <c r="S1133" s="277"/>
      <c r="T1133" s="277"/>
      <c r="U1133" s="278"/>
      <c r="V1133" s="103"/>
      <c r="W1133" s="72"/>
      <c r="X1133" s="72"/>
      <c r="Y1133" s="72"/>
      <c r="Z1133" s="45">
        <f>Z1132+1</f>
        <v>18</v>
      </c>
      <c r="AA1133" s="77">
        <f t="shared" si="480"/>
        <v>205</v>
      </c>
      <c r="AB1133" s="77">
        <f t="shared" si="481"/>
        <v>216</v>
      </c>
      <c r="AC1133" s="72">
        <f t="shared" si="468"/>
        <v>1</v>
      </c>
      <c r="AD1133" s="72">
        <f t="shared" si="469"/>
        <v>1</v>
      </c>
      <c r="AE1133" s="109" t="str">
        <f t="shared" si="470"/>
        <v>0-0</v>
      </c>
      <c r="AF1133" s="109" t="str">
        <f t="shared" si="471"/>
        <v>Y</v>
      </c>
      <c r="AG1133" s="109" t="str">
        <f t="shared" si="472"/>
        <v>B</v>
      </c>
      <c r="AM1133" s="109">
        <f t="shared" si="473"/>
        <v>0</v>
      </c>
      <c r="AN1133" s="109">
        <f t="shared" si="474"/>
        <v>0</v>
      </c>
      <c r="AO1133" s="109" t="str">
        <f t="shared" si="475"/>
        <v/>
      </c>
      <c r="AQ1133" s="109" t="str">
        <f t="shared" si="476"/>
        <v/>
      </c>
      <c r="BA1133" s="229">
        <f>MOD(SUM(E1124:E1134),12)</f>
        <v>0</v>
      </c>
    </row>
    <row r="1134" spans="1:53" ht="15.75" thickBot="1" x14ac:dyDescent="0.3">
      <c r="A1134" s="88"/>
      <c r="B1134" s="66" t="s">
        <v>288</v>
      </c>
      <c r="C1134" s="67"/>
      <c r="D1134" s="102"/>
      <c r="E1134" s="32"/>
      <c r="F1134" s="32"/>
      <c r="G1134" s="68" t="s">
        <v>277</v>
      </c>
      <c r="H1134" s="69">
        <f t="shared" si="477"/>
        <v>0</v>
      </c>
      <c r="I1134" s="70">
        <f t="shared" si="478"/>
        <v>0</v>
      </c>
      <c r="J1134" s="73" t="str">
        <f t="shared" si="479"/>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68"/>
        <v>1</v>
      </c>
      <c r="AD1134" s="72">
        <f t="shared" si="469"/>
        <v>1</v>
      </c>
      <c r="AE1134" s="109" t="str">
        <f t="shared" si="470"/>
        <v>0-0</v>
      </c>
      <c r="AF1134" s="109" t="str">
        <f t="shared" si="471"/>
        <v>Y</v>
      </c>
      <c r="AG1134" s="109" t="str">
        <f t="shared" si="472"/>
        <v>B</v>
      </c>
      <c r="AM1134" s="109">
        <f t="shared" si="473"/>
        <v>0</v>
      </c>
      <c r="AN1134" s="109">
        <f t="shared" si="474"/>
        <v>0</v>
      </c>
      <c r="AO1134" s="109" t="str">
        <f t="shared" si="475"/>
        <v/>
      </c>
      <c r="AQ1134" s="109" t="str">
        <f t="shared" si="476"/>
        <v/>
      </c>
      <c r="BA1134" s="229">
        <f>MOD(SUM(E1124:E1135),12)</f>
        <v>0</v>
      </c>
    </row>
    <row r="1135" spans="1:53" ht="15.75" thickBot="1" x14ac:dyDescent="0.3">
      <c r="A1135" s="88"/>
      <c r="B1135" s="66" t="s">
        <v>289</v>
      </c>
      <c r="C1135" s="67"/>
      <c r="D1135" s="102"/>
      <c r="E1135" s="32"/>
      <c r="F1135" s="32"/>
      <c r="G1135" s="68" t="s">
        <v>277</v>
      </c>
      <c r="H1135" s="69">
        <f t="shared" si="477"/>
        <v>0</v>
      </c>
      <c r="I1135" s="70">
        <f t="shared" si="478"/>
        <v>0</v>
      </c>
      <c r="J1135" s="73" t="str">
        <f t="shared" si="479"/>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68"/>
        <v>1</v>
      </c>
      <c r="AD1135" s="72">
        <f t="shared" si="469"/>
        <v>1</v>
      </c>
      <c r="AE1135" s="109" t="str">
        <f t="shared" si="470"/>
        <v>0-0</v>
      </c>
      <c r="AF1135" s="109" t="str">
        <f t="shared" si="471"/>
        <v>Y</v>
      </c>
      <c r="AG1135" s="109" t="str">
        <f t="shared" si="472"/>
        <v>B</v>
      </c>
      <c r="AM1135" s="109">
        <f t="shared" si="473"/>
        <v>0</v>
      </c>
      <c r="AN1135" s="109">
        <f t="shared" si="474"/>
        <v>0</v>
      </c>
      <c r="AO1135" s="109" t="str">
        <f t="shared" si="475"/>
        <v/>
      </c>
      <c r="AQ1135" s="109" t="str">
        <f t="shared" si="476"/>
        <v/>
      </c>
      <c r="BA1135" s="229">
        <f>MOD(SUM(E1124:E1136),12)</f>
        <v>0</v>
      </c>
    </row>
    <row r="1136" spans="1:53" ht="15.75" thickBot="1" x14ac:dyDescent="0.3">
      <c r="A1136" s="88"/>
      <c r="B1136" s="66" t="s">
        <v>290</v>
      </c>
      <c r="C1136" s="67"/>
      <c r="D1136" s="102"/>
      <c r="E1136" s="32"/>
      <c r="F1136" s="32"/>
      <c r="G1136" s="68" t="s">
        <v>277</v>
      </c>
      <c r="H1136" s="69">
        <f t="shared" si="477"/>
        <v>0</v>
      </c>
      <c r="I1136" s="70">
        <f t="shared" si="478"/>
        <v>0</v>
      </c>
      <c r="J1136" s="73" t="str">
        <f t="shared" si="479"/>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82">IF(OR(AND(E$8=216,C1135="DBL REV",C1136="DBL REV",Y1135&lt;=144,Y1136&gt;144),AND(E$8=216,C1135="TPL REV",C1136="TPL REV",Y1135&lt;=144,Y1136&gt;144),AND(E$8=216,C1135="QD REV",C1136="QD REV",Y1135&lt;=144,Y1136&gt;144)),"ERROR","")</f>
        <v/>
      </c>
      <c r="AA1136" s="72"/>
      <c r="AB1136" s="72"/>
      <c r="AC1136" s="72">
        <f t="shared" si="468"/>
        <v>1</v>
      </c>
      <c r="AD1136" s="72">
        <f t="shared" si="469"/>
        <v>1</v>
      </c>
      <c r="AE1136" s="109" t="str">
        <f t="shared" si="470"/>
        <v>0-0</v>
      </c>
      <c r="AF1136" s="109" t="str">
        <f t="shared" si="471"/>
        <v>Y</v>
      </c>
      <c r="AG1136" s="109" t="str">
        <f t="shared" si="472"/>
        <v>B</v>
      </c>
      <c r="AM1136" s="109">
        <f t="shared" si="473"/>
        <v>0</v>
      </c>
      <c r="AN1136" s="109">
        <f t="shared" si="474"/>
        <v>0</v>
      </c>
      <c r="AO1136" s="109" t="str">
        <f t="shared" si="475"/>
        <v/>
      </c>
      <c r="AQ1136" s="109" t="str">
        <f t="shared" si="476"/>
        <v/>
      </c>
      <c r="BA1136" s="229">
        <f>MOD(SUM(E1124:E1137),12)</f>
        <v>0</v>
      </c>
    </row>
    <row r="1137" spans="1:53" ht="15.75" thickBot="1" x14ac:dyDescent="0.3">
      <c r="A1137" s="88"/>
      <c r="B1137" s="66" t="s">
        <v>291</v>
      </c>
      <c r="C1137" s="67"/>
      <c r="D1137" s="102"/>
      <c r="E1137" s="32"/>
      <c r="F1137" s="32"/>
      <c r="G1137" s="68" t="s">
        <v>277</v>
      </c>
      <c r="H1137" s="69">
        <f t="shared" si="477"/>
        <v>0</v>
      </c>
      <c r="I1137" s="70">
        <f t="shared" si="478"/>
        <v>0</v>
      </c>
      <c r="J1137" s="73" t="str">
        <f t="shared" si="479"/>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82"/>
        <v/>
      </c>
      <c r="AA1137" s="72"/>
      <c r="AB1137" s="72"/>
      <c r="AC1137" s="72">
        <f t="shared" si="468"/>
        <v>1</v>
      </c>
      <c r="AD1137" s="72">
        <f t="shared" si="469"/>
        <v>1</v>
      </c>
      <c r="AE1137" s="109" t="str">
        <f t="shared" si="470"/>
        <v>0-0</v>
      </c>
      <c r="AF1137" s="109" t="str">
        <f t="shared" si="471"/>
        <v>Y</v>
      </c>
      <c r="AG1137" s="109" t="str">
        <f t="shared" si="472"/>
        <v>B</v>
      </c>
      <c r="AM1137" s="109">
        <f t="shared" si="473"/>
        <v>0</v>
      </c>
      <c r="AN1137" s="109">
        <f t="shared" si="474"/>
        <v>0</v>
      </c>
      <c r="AO1137" s="109" t="str">
        <f t="shared" si="475"/>
        <v/>
      </c>
      <c r="AQ1137" s="109" t="str">
        <f t="shared" si="476"/>
        <v/>
      </c>
      <c r="BA1137" s="229">
        <f>MOD(SUM(E1124:E1138),12)</f>
        <v>0</v>
      </c>
    </row>
    <row r="1138" spans="1:53" ht="15.75" thickBot="1" x14ac:dyDescent="0.3">
      <c r="A1138" s="88"/>
      <c r="B1138" s="66" t="s">
        <v>292</v>
      </c>
      <c r="C1138" s="67"/>
      <c r="D1138" s="102"/>
      <c r="E1138" s="32"/>
      <c r="F1138" s="32"/>
      <c r="G1138" s="68" t="s">
        <v>277</v>
      </c>
      <c r="H1138" s="69">
        <f t="shared" si="477"/>
        <v>0</v>
      </c>
      <c r="I1138" s="70">
        <f t="shared" si="478"/>
        <v>0</v>
      </c>
      <c r="J1138" s="73" t="str">
        <f t="shared" si="479"/>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82"/>
        <v/>
      </c>
      <c r="AA1138" s="72" t="str">
        <f t="shared" ref="AA1138:AA1150" si="483">IF(AND(C1136&lt;&gt;"Field SPL",W1135&lt;=144,Y1136&gt;144),"ERROR","")</f>
        <v/>
      </c>
      <c r="AB1138" s="72"/>
      <c r="AC1138" s="72">
        <f t="shared" si="468"/>
        <v>1</v>
      </c>
      <c r="AD1138" s="72">
        <f t="shared" si="469"/>
        <v>1</v>
      </c>
      <c r="AE1138" s="109" t="str">
        <f t="shared" si="470"/>
        <v>0-0</v>
      </c>
      <c r="AF1138" s="109" t="str">
        <f t="shared" si="471"/>
        <v>Y</v>
      </c>
      <c r="AG1138" s="109" t="str">
        <f t="shared" si="472"/>
        <v>B</v>
      </c>
      <c r="AM1138" s="109">
        <f t="shared" si="473"/>
        <v>0</v>
      </c>
      <c r="AN1138" s="109">
        <f t="shared" si="474"/>
        <v>0</v>
      </c>
      <c r="AO1138" s="109" t="str">
        <f t="shared" si="475"/>
        <v/>
      </c>
      <c r="AQ1138" s="109" t="str">
        <f t="shared" si="476"/>
        <v/>
      </c>
      <c r="BA1138" s="229">
        <f>MOD(SUM(E1124:E1139),12)</f>
        <v>0</v>
      </c>
    </row>
    <row r="1139" spans="1:53" ht="15.75" thickBot="1" x14ac:dyDescent="0.3">
      <c r="A1139" s="88"/>
      <c r="B1139" s="66" t="s">
        <v>293</v>
      </c>
      <c r="C1139" s="67"/>
      <c r="D1139" s="102"/>
      <c r="E1139" s="32"/>
      <c r="F1139" s="32"/>
      <c r="G1139" s="68" t="s">
        <v>277</v>
      </c>
      <c r="H1139" s="69">
        <f t="shared" si="477"/>
        <v>0</v>
      </c>
      <c r="I1139" s="70">
        <f t="shared" si="478"/>
        <v>0</v>
      </c>
      <c r="J1139" s="73" t="str">
        <f t="shared" si="479"/>
        <v>--</v>
      </c>
      <c r="K1139" s="32"/>
      <c r="L1139" s="233"/>
      <c r="M1139" s="277"/>
      <c r="N1139" s="277"/>
      <c r="O1139" s="277"/>
      <c r="P1139" s="277"/>
      <c r="Q1139" s="277"/>
      <c r="R1139" s="277"/>
      <c r="S1139" s="277"/>
      <c r="T1139" s="277"/>
      <c r="U1139" s="278"/>
      <c r="V1139" s="103"/>
      <c r="W1139" s="84">
        <f t="shared" ref="W1139:W1147" si="484">Y1139+1</f>
        <v>25</v>
      </c>
      <c r="X1139" s="84"/>
      <c r="Y1139" s="78">
        <f>SUM(E1124:E1139)</f>
        <v>24</v>
      </c>
      <c r="Z1139" s="72" t="str">
        <f t="shared" si="482"/>
        <v/>
      </c>
      <c r="AA1139" s="72" t="str">
        <f t="shared" si="483"/>
        <v/>
      </c>
      <c r="AB1139" s="72"/>
      <c r="AC1139" s="72">
        <f t="shared" si="468"/>
        <v>1</v>
      </c>
      <c r="AD1139" s="72">
        <f t="shared" si="469"/>
        <v>1</v>
      </c>
      <c r="AE1139" s="109" t="str">
        <f t="shared" si="470"/>
        <v>0-0</v>
      </c>
      <c r="AF1139" s="109" t="str">
        <f t="shared" si="471"/>
        <v>Y</v>
      </c>
      <c r="AG1139" s="109" t="str">
        <f t="shared" si="472"/>
        <v>B</v>
      </c>
      <c r="AM1139" s="109">
        <f t="shared" si="473"/>
        <v>0</v>
      </c>
      <c r="AN1139" s="109">
        <f t="shared" si="474"/>
        <v>0</v>
      </c>
      <c r="AO1139" s="109" t="str">
        <f t="shared" si="475"/>
        <v/>
      </c>
      <c r="AQ1139" s="109" t="str">
        <f t="shared" si="476"/>
        <v/>
      </c>
      <c r="BA1139" s="229">
        <f>MOD(SUM(E1124:E1140),12)</f>
        <v>0</v>
      </c>
    </row>
    <row r="1140" spans="1:53" ht="15.75" thickBot="1" x14ac:dyDescent="0.3">
      <c r="A1140" s="88"/>
      <c r="B1140" s="66" t="s">
        <v>294</v>
      </c>
      <c r="C1140" s="67"/>
      <c r="D1140" s="102"/>
      <c r="E1140" s="32"/>
      <c r="F1140" s="32"/>
      <c r="G1140" s="68" t="s">
        <v>277</v>
      </c>
      <c r="H1140" s="69">
        <f t="shared" si="477"/>
        <v>0</v>
      </c>
      <c r="I1140" s="70">
        <f t="shared" si="478"/>
        <v>0</v>
      </c>
      <c r="J1140" s="73" t="str">
        <f t="shared" si="479"/>
        <v>--</v>
      </c>
      <c r="K1140" s="32"/>
      <c r="L1140" s="233"/>
      <c r="M1140" s="277"/>
      <c r="N1140" s="277"/>
      <c r="O1140" s="277"/>
      <c r="P1140" s="277"/>
      <c r="Q1140" s="277"/>
      <c r="R1140" s="277"/>
      <c r="S1140" s="277"/>
      <c r="T1140" s="277"/>
      <c r="U1140" s="278"/>
      <c r="V1140" s="103"/>
      <c r="W1140" s="84">
        <f t="shared" si="484"/>
        <v>25</v>
      </c>
      <c r="X1140" s="84"/>
      <c r="Y1140" s="78">
        <f>SUM(E1124:E1140)</f>
        <v>24</v>
      </c>
      <c r="Z1140" s="72" t="str">
        <f t="shared" si="482"/>
        <v/>
      </c>
      <c r="AA1140" s="72" t="str">
        <f t="shared" si="483"/>
        <v/>
      </c>
      <c r="AB1140" s="72"/>
      <c r="AC1140" s="72">
        <f t="shared" si="468"/>
        <v>1</v>
      </c>
      <c r="AD1140" s="72">
        <f t="shared" si="469"/>
        <v>1</v>
      </c>
      <c r="AE1140" s="109" t="str">
        <f t="shared" si="470"/>
        <v>0-0</v>
      </c>
      <c r="AF1140" s="109" t="str">
        <f t="shared" si="471"/>
        <v>Y</v>
      </c>
      <c r="AG1140" s="109" t="str">
        <f t="shared" si="472"/>
        <v>B</v>
      </c>
      <c r="AM1140" s="109">
        <f t="shared" si="473"/>
        <v>0</v>
      </c>
      <c r="AN1140" s="109">
        <f t="shared" si="474"/>
        <v>0</v>
      </c>
      <c r="AO1140" s="109" t="str">
        <f t="shared" si="475"/>
        <v/>
      </c>
      <c r="AQ1140" s="109" t="str">
        <f t="shared" si="476"/>
        <v/>
      </c>
      <c r="BA1140" s="229">
        <f>MOD(SUM(E1124:E1141),12)</f>
        <v>0</v>
      </c>
    </row>
    <row r="1141" spans="1:53" ht="15.75" thickBot="1" x14ac:dyDescent="0.3">
      <c r="A1141" s="88"/>
      <c r="B1141" s="66" t="s">
        <v>295</v>
      </c>
      <c r="C1141" s="67"/>
      <c r="D1141" s="102"/>
      <c r="E1141" s="32"/>
      <c r="F1141" s="32"/>
      <c r="G1141" s="68" t="s">
        <v>277</v>
      </c>
      <c r="H1141" s="69">
        <f t="shared" si="477"/>
        <v>0</v>
      </c>
      <c r="I1141" s="70">
        <f t="shared" si="478"/>
        <v>0</v>
      </c>
      <c r="J1141" s="73" t="str">
        <f t="shared" si="479"/>
        <v>--</v>
      </c>
      <c r="K1141" s="32"/>
      <c r="L1141" s="233"/>
      <c r="M1141" s="277"/>
      <c r="N1141" s="277"/>
      <c r="O1141" s="277"/>
      <c r="P1141" s="277"/>
      <c r="Q1141" s="277"/>
      <c r="R1141" s="277"/>
      <c r="S1141" s="277"/>
      <c r="T1141" s="277"/>
      <c r="U1141" s="278"/>
      <c r="V1141" s="103"/>
      <c r="W1141" s="84">
        <f t="shared" si="484"/>
        <v>25</v>
      </c>
      <c r="X1141" s="84"/>
      <c r="Y1141" s="78">
        <f>SUM(E1124:E1141)</f>
        <v>24</v>
      </c>
      <c r="Z1141" s="72" t="str">
        <f t="shared" si="482"/>
        <v/>
      </c>
      <c r="AA1141" s="72" t="str">
        <f t="shared" si="483"/>
        <v/>
      </c>
      <c r="AB1141" s="72"/>
      <c r="AC1141" s="72">
        <f t="shared" si="468"/>
        <v>1</v>
      </c>
      <c r="AD1141" s="72">
        <f t="shared" si="469"/>
        <v>1</v>
      </c>
      <c r="AE1141" s="109" t="str">
        <f t="shared" si="470"/>
        <v>0-0</v>
      </c>
      <c r="AF1141" s="109" t="str">
        <f t="shared" si="471"/>
        <v>Y</v>
      </c>
      <c r="AG1141" s="109" t="str">
        <f t="shared" si="472"/>
        <v>B</v>
      </c>
      <c r="AM1141" s="109">
        <f t="shared" si="473"/>
        <v>0</v>
      </c>
      <c r="AN1141" s="109">
        <f t="shared" si="474"/>
        <v>0</v>
      </c>
      <c r="AO1141" s="109" t="str">
        <f t="shared" si="475"/>
        <v/>
      </c>
      <c r="AQ1141" s="109" t="str">
        <f t="shared" si="476"/>
        <v/>
      </c>
      <c r="BA1141" s="229">
        <f>MOD(SUM(E1124:E1142),12)</f>
        <v>0</v>
      </c>
    </row>
    <row r="1142" spans="1:53" ht="15.75" thickBot="1" x14ac:dyDescent="0.3">
      <c r="A1142" s="88"/>
      <c r="B1142" s="66" t="s">
        <v>296</v>
      </c>
      <c r="C1142" s="67"/>
      <c r="D1142" s="102"/>
      <c r="E1142" s="32"/>
      <c r="F1142" s="32"/>
      <c r="G1142" s="68" t="s">
        <v>277</v>
      </c>
      <c r="H1142" s="69">
        <f t="shared" si="477"/>
        <v>0</v>
      </c>
      <c r="I1142" s="70">
        <f t="shared" si="478"/>
        <v>0</v>
      </c>
      <c r="J1142" s="73" t="str">
        <f t="shared" si="479"/>
        <v>--</v>
      </c>
      <c r="K1142" s="32"/>
      <c r="L1142" s="233"/>
      <c r="M1142" s="277"/>
      <c r="N1142" s="277"/>
      <c r="O1142" s="277"/>
      <c r="P1142" s="277"/>
      <c r="Q1142" s="277"/>
      <c r="R1142" s="277"/>
      <c r="S1142" s="277"/>
      <c r="T1142" s="277"/>
      <c r="U1142" s="278"/>
      <c r="V1142" s="103"/>
      <c r="W1142" s="84">
        <f t="shared" si="484"/>
        <v>25</v>
      </c>
      <c r="X1142" s="84"/>
      <c r="Y1142" s="78">
        <f>SUM(E1124:E1142)</f>
        <v>24</v>
      </c>
      <c r="Z1142" s="72" t="str">
        <f t="shared" si="482"/>
        <v/>
      </c>
      <c r="AA1142" s="72" t="str">
        <f t="shared" si="483"/>
        <v/>
      </c>
      <c r="AB1142" s="72"/>
      <c r="AC1142" s="72">
        <f t="shared" si="468"/>
        <v>1</v>
      </c>
      <c r="AD1142" s="72">
        <f t="shared" si="469"/>
        <v>1</v>
      </c>
      <c r="AE1142" s="109" t="str">
        <f t="shared" si="470"/>
        <v>0-0</v>
      </c>
      <c r="AF1142" s="109" t="str">
        <f t="shared" si="471"/>
        <v>Y</v>
      </c>
      <c r="AG1142" s="109" t="str">
        <f t="shared" si="472"/>
        <v>B</v>
      </c>
      <c r="AM1142" s="109">
        <f t="shared" si="473"/>
        <v>0</v>
      </c>
      <c r="AN1142" s="109">
        <f t="shared" si="474"/>
        <v>0</v>
      </c>
      <c r="AO1142" s="109" t="str">
        <f t="shared" si="475"/>
        <v/>
      </c>
      <c r="AQ1142" s="109" t="str">
        <f t="shared" si="476"/>
        <v/>
      </c>
      <c r="BA1142" s="229">
        <f>MOD(SUM(E1124:E1143),12)</f>
        <v>0</v>
      </c>
    </row>
    <row r="1143" spans="1:53" ht="15.75" thickBot="1" x14ac:dyDescent="0.3">
      <c r="A1143" s="88"/>
      <c r="B1143" s="66" t="s">
        <v>297</v>
      </c>
      <c r="C1143" s="67"/>
      <c r="D1143" s="102"/>
      <c r="E1143" s="32"/>
      <c r="F1143" s="32"/>
      <c r="G1143" s="68" t="s">
        <v>277</v>
      </c>
      <c r="H1143" s="69">
        <f t="shared" si="477"/>
        <v>0</v>
      </c>
      <c r="I1143" s="70">
        <f t="shared" si="478"/>
        <v>0</v>
      </c>
      <c r="J1143" s="73" t="str">
        <f t="shared" si="479"/>
        <v>--</v>
      </c>
      <c r="K1143" s="32"/>
      <c r="L1143" s="233"/>
      <c r="M1143" s="277"/>
      <c r="N1143" s="277"/>
      <c r="O1143" s="277"/>
      <c r="P1143" s="277"/>
      <c r="Q1143" s="277"/>
      <c r="R1143" s="277"/>
      <c r="S1143" s="277"/>
      <c r="T1143" s="277"/>
      <c r="U1143" s="278"/>
      <c r="V1143" s="103"/>
      <c r="W1143" s="84">
        <f t="shared" si="484"/>
        <v>25</v>
      </c>
      <c r="X1143" s="84"/>
      <c r="Y1143" s="78">
        <f>SUM(E1124:E1143)</f>
        <v>24</v>
      </c>
      <c r="Z1143" s="72" t="str">
        <f t="shared" si="482"/>
        <v/>
      </c>
      <c r="AA1143" s="72" t="str">
        <f t="shared" si="483"/>
        <v/>
      </c>
      <c r="AB1143" s="72"/>
      <c r="AC1143" s="72">
        <f t="shared" si="468"/>
        <v>1</v>
      </c>
      <c r="AD1143" s="72">
        <f t="shared" si="469"/>
        <v>1</v>
      </c>
      <c r="AE1143" s="109" t="str">
        <f t="shared" si="470"/>
        <v>0-0</v>
      </c>
      <c r="AF1143" s="109" t="str">
        <f t="shared" si="471"/>
        <v>Y</v>
      </c>
      <c r="AG1143" s="109" t="str">
        <f t="shared" si="472"/>
        <v>B</v>
      </c>
      <c r="AM1143" s="109">
        <f t="shared" si="473"/>
        <v>0</v>
      </c>
      <c r="AN1143" s="109">
        <f t="shared" si="474"/>
        <v>0</v>
      </c>
      <c r="AO1143" s="109" t="str">
        <f t="shared" si="475"/>
        <v/>
      </c>
      <c r="AQ1143" s="109" t="str">
        <f t="shared" si="476"/>
        <v/>
      </c>
      <c r="BA1143" s="229">
        <f>MOD(SUM(E1124:E1144),12)</f>
        <v>0</v>
      </c>
    </row>
    <row r="1144" spans="1:53" ht="15.75" thickBot="1" x14ac:dyDescent="0.3">
      <c r="A1144" s="88"/>
      <c r="B1144" s="66" t="s">
        <v>298</v>
      </c>
      <c r="C1144" s="67"/>
      <c r="D1144" s="102"/>
      <c r="E1144" s="32"/>
      <c r="F1144" s="32"/>
      <c r="G1144" s="68" t="s">
        <v>277</v>
      </c>
      <c r="H1144" s="69">
        <f t="shared" si="477"/>
        <v>0</v>
      </c>
      <c r="I1144" s="70">
        <f t="shared" si="478"/>
        <v>0</v>
      </c>
      <c r="J1144" s="73" t="str">
        <f t="shared" si="479"/>
        <v>--</v>
      </c>
      <c r="K1144" s="32"/>
      <c r="L1144" s="233"/>
      <c r="M1144" s="277"/>
      <c r="N1144" s="277"/>
      <c r="O1144" s="277"/>
      <c r="P1144" s="277"/>
      <c r="Q1144" s="277"/>
      <c r="R1144" s="277"/>
      <c r="S1144" s="277"/>
      <c r="T1144" s="277"/>
      <c r="U1144" s="278"/>
      <c r="V1144" s="103"/>
      <c r="W1144" s="84">
        <f t="shared" si="484"/>
        <v>25</v>
      </c>
      <c r="X1144" s="84"/>
      <c r="Y1144" s="78">
        <f>SUM(E1124:E1144)</f>
        <v>24</v>
      </c>
      <c r="Z1144" s="72" t="str">
        <f t="shared" si="482"/>
        <v/>
      </c>
      <c r="AA1144" s="72" t="str">
        <f t="shared" si="483"/>
        <v/>
      </c>
      <c r="AB1144" s="72"/>
      <c r="AC1144" s="72">
        <f t="shared" si="468"/>
        <v>1</v>
      </c>
      <c r="AD1144" s="72">
        <f t="shared" si="469"/>
        <v>1</v>
      </c>
      <c r="AE1144" s="109" t="str">
        <f t="shared" si="470"/>
        <v>0-0</v>
      </c>
      <c r="AF1144" s="109" t="str">
        <f t="shared" si="471"/>
        <v>Y</v>
      </c>
      <c r="AG1144" s="109" t="str">
        <f t="shared" si="472"/>
        <v>B</v>
      </c>
      <c r="AM1144" s="109">
        <f t="shared" si="473"/>
        <v>0</v>
      </c>
      <c r="AN1144" s="109">
        <f t="shared" si="474"/>
        <v>0</v>
      </c>
      <c r="AO1144" s="109" t="str">
        <f t="shared" si="475"/>
        <v/>
      </c>
      <c r="AQ1144" s="109" t="str">
        <f t="shared" si="476"/>
        <v/>
      </c>
      <c r="BA1144" s="229">
        <f>MOD(SUM(E1124:E1145),12)</f>
        <v>0</v>
      </c>
    </row>
    <row r="1145" spans="1:53" ht="15.75" thickBot="1" x14ac:dyDescent="0.3">
      <c r="A1145" s="88"/>
      <c r="B1145" s="66" t="s">
        <v>299</v>
      </c>
      <c r="C1145" s="67"/>
      <c r="D1145" s="102"/>
      <c r="E1145" s="32"/>
      <c r="F1145" s="32"/>
      <c r="G1145" s="68" t="s">
        <v>277</v>
      </c>
      <c r="H1145" s="69">
        <f t="shared" si="477"/>
        <v>0</v>
      </c>
      <c r="I1145" s="70">
        <f t="shared" si="478"/>
        <v>0</v>
      </c>
      <c r="J1145" s="73" t="str">
        <f t="shared" si="479"/>
        <v>--</v>
      </c>
      <c r="K1145" s="32"/>
      <c r="L1145" s="233"/>
      <c r="M1145" s="277"/>
      <c r="N1145" s="277"/>
      <c r="O1145" s="277"/>
      <c r="P1145" s="277"/>
      <c r="Q1145" s="277"/>
      <c r="R1145" s="277"/>
      <c r="S1145" s="277"/>
      <c r="T1145" s="277"/>
      <c r="U1145" s="278"/>
      <c r="V1145" s="103"/>
      <c r="W1145" s="84">
        <f t="shared" si="484"/>
        <v>25</v>
      </c>
      <c r="X1145" s="84"/>
      <c r="Y1145" s="78">
        <f>SUM(E1124:E1145)</f>
        <v>24</v>
      </c>
      <c r="Z1145" s="72" t="str">
        <f t="shared" si="482"/>
        <v/>
      </c>
      <c r="AA1145" s="72" t="str">
        <f t="shared" si="483"/>
        <v/>
      </c>
      <c r="AB1145" s="72"/>
      <c r="AC1145" s="72">
        <f t="shared" si="468"/>
        <v>1</v>
      </c>
      <c r="AD1145" s="72">
        <f t="shared" si="469"/>
        <v>1</v>
      </c>
      <c r="AE1145" s="109" t="str">
        <f t="shared" si="470"/>
        <v>0-0</v>
      </c>
      <c r="AF1145" s="109" t="str">
        <f t="shared" si="471"/>
        <v>Y</v>
      </c>
      <c r="AG1145" s="109" t="str">
        <f t="shared" si="472"/>
        <v>B</v>
      </c>
      <c r="AM1145" s="109">
        <f t="shared" si="473"/>
        <v>0</v>
      </c>
      <c r="AN1145" s="109">
        <f t="shared" si="474"/>
        <v>0</v>
      </c>
      <c r="AO1145" s="109" t="str">
        <f t="shared" si="475"/>
        <v/>
      </c>
      <c r="AQ1145" s="109" t="str">
        <f t="shared" si="476"/>
        <v/>
      </c>
      <c r="BA1145" s="229">
        <f>MOD(SUM(E1124:E1146),12)</f>
        <v>0</v>
      </c>
    </row>
    <row r="1146" spans="1:53" ht="15.75" thickBot="1" x14ac:dyDescent="0.3">
      <c r="A1146" s="88"/>
      <c r="B1146" s="66" t="s">
        <v>300</v>
      </c>
      <c r="C1146" s="67"/>
      <c r="D1146" s="102"/>
      <c r="E1146" s="32"/>
      <c r="F1146" s="32"/>
      <c r="G1146" s="68" t="s">
        <v>277</v>
      </c>
      <c r="H1146" s="69">
        <f t="shared" si="477"/>
        <v>0</v>
      </c>
      <c r="I1146" s="70">
        <f t="shared" si="478"/>
        <v>0</v>
      </c>
      <c r="J1146" s="73" t="str">
        <f t="shared" si="479"/>
        <v>--</v>
      </c>
      <c r="K1146" s="32"/>
      <c r="L1146" s="233"/>
      <c r="M1146" s="277"/>
      <c r="N1146" s="277"/>
      <c r="O1146" s="277"/>
      <c r="P1146" s="277"/>
      <c r="Q1146" s="277"/>
      <c r="R1146" s="277"/>
      <c r="S1146" s="277"/>
      <c r="T1146" s="277"/>
      <c r="U1146" s="278"/>
      <c r="V1146" s="103"/>
      <c r="W1146" s="84">
        <f t="shared" si="484"/>
        <v>25</v>
      </c>
      <c r="X1146" s="84"/>
      <c r="Y1146" s="78">
        <f>SUM(E1124:E1146)</f>
        <v>24</v>
      </c>
      <c r="Z1146" s="72" t="str">
        <f t="shared" si="482"/>
        <v/>
      </c>
      <c r="AA1146" s="72" t="str">
        <f t="shared" si="483"/>
        <v/>
      </c>
      <c r="AB1146" s="72"/>
      <c r="AC1146" s="72">
        <f t="shared" si="468"/>
        <v>1</v>
      </c>
      <c r="AD1146" s="72">
        <f t="shared" si="469"/>
        <v>1</v>
      </c>
      <c r="AE1146" s="109" t="str">
        <f t="shared" si="470"/>
        <v>0-0</v>
      </c>
      <c r="AF1146" s="109" t="str">
        <f t="shared" si="471"/>
        <v>Y</v>
      </c>
      <c r="AG1146" s="109" t="str">
        <f t="shared" si="472"/>
        <v>B</v>
      </c>
      <c r="AM1146" s="109">
        <f t="shared" si="473"/>
        <v>0</v>
      </c>
      <c r="AN1146" s="109">
        <f t="shared" si="474"/>
        <v>0</v>
      </c>
      <c r="AO1146" s="109" t="str">
        <f t="shared" si="475"/>
        <v/>
      </c>
      <c r="AQ1146" s="109" t="str">
        <f t="shared" si="476"/>
        <v/>
      </c>
      <c r="BA1146" s="229">
        <f>MOD(SUM(E1124:E1147),12)</f>
        <v>0</v>
      </c>
    </row>
    <row r="1147" spans="1:53" ht="15.75" thickBot="1" x14ac:dyDescent="0.3">
      <c r="A1147" s="88"/>
      <c r="B1147" s="66" t="s">
        <v>301</v>
      </c>
      <c r="C1147" s="67"/>
      <c r="D1147" s="102"/>
      <c r="E1147" s="32"/>
      <c r="F1147" s="32"/>
      <c r="G1147" s="68" t="s">
        <v>277</v>
      </c>
      <c r="H1147" s="69">
        <f t="shared" si="477"/>
        <v>0</v>
      </c>
      <c r="I1147" s="70">
        <f t="shared" si="478"/>
        <v>0</v>
      </c>
      <c r="J1147" s="73" t="str">
        <f t="shared" si="479"/>
        <v>--</v>
      </c>
      <c r="K1147" s="32"/>
      <c r="L1147" s="233"/>
      <c r="M1147" s="277"/>
      <c r="N1147" s="277"/>
      <c r="O1147" s="277"/>
      <c r="P1147" s="277"/>
      <c r="Q1147" s="277"/>
      <c r="R1147" s="277"/>
      <c r="S1147" s="277"/>
      <c r="T1147" s="277"/>
      <c r="U1147" s="278"/>
      <c r="V1147" s="103"/>
      <c r="W1147" s="84">
        <f t="shared" si="484"/>
        <v>25</v>
      </c>
      <c r="X1147" s="84"/>
      <c r="Y1147" s="78">
        <f>SUM(E1124:E1147)</f>
        <v>24</v>
      </c>
      <c r="Z1147" s="72" t="str">
        <f t="shared" si="482"/>
        <v/>
      </c>
      <c r="AA1147" s="72" t="str">
        <f t="shared" si="483"/>
        <v/>
      </c>
      <c r="AB1147" s="72"/>
      <c r="AC1147" s="72">
        <f t="shared" si="468"/>
        <v>1</v>
      </c>
      <c r="AD1147" s="72">
        <f t="shared" si="469"/>
        <v>1</v>
      </c>
      <c r="AE1147" s="109" t="str">
        <f t="shared" si="470"/>
        <v>0-0</v>
      </c>
      <c r="AF1147" s="109" t="str">
        <f t="shared" si="471"/>
        <v>Y</v>
      </c>
      <c r="AG1147" s="109" t="str">
        <f t="shared" si="472"/>
        <v>B</v>
      </c>
      <c r="AM1147" s="109">
        <f t="shared" si="473"/>
        <v>0</v>
      </c>
      <c r="AN1147" s="109">
        <f t="shared" si="474"/>
        <v>0</v>
      </c>
      <c r="AO1147" s="109" t="str">
        <f t="shared" si="475"/>
        <v/>
      </c>
      <c r="AQ1147" s="109" t="str">
        <f t="shared" si="476"/>
        <v/>
      </c>
      <c r="BA1147" s="229">
        <f>MOD(SUM(E1124:E1148),12)</f>
        <v>0</v>
      </c>
    </row>
    <row r="1148" spans="1:53" ht="15.75" thickBot="1" x14ac:dyDescent="0.3">
      <c r="A1148" s="88"/>
      <c r="B1148" s="66" t="s">
        <v>302</v>
      </c>
      <c r="C1148" s="67"/>
      <c r="D1148" s="102"/>
      <c r="E1148" s="32"/>
      <c r="F1148" s="32"/>
      <c r="G1148" s="68" t="s">
        <v>277</v>
      </c>
      <c r="H1148" s="69">
        <f t="shared" si="477"/>
        <v>0</v>
      </c>
      <c r="I1148" s="70">
        <f t="shared" si="478"/>
        <v>0</v>
      </c>
      <c r="J1148" s="73" t="str">
        <f t="shared" si="479"/>
        <v>--</v>
      </c>
      <c r="K1148" s="32"/>
      <c r="L1148" s="234"/>
      <c r="M1148" s="277"/>
      <c r="N1148" s="277"/>
      <c r="O1148" s="277"/>
      <c r="P1148" s="277"/>
      <c r="Q1148" s="277"/>
      <c r="R1148" s="277"/>
      <c r="S1148" s="277"/>
      <c r="T1148" s="277"/>
      <c r="U1148" s="278"/>
      <c r="V1148" s="103"/>
      <c r="W1148" s="72"/>
      <c r="X1148" s="72"/>
      <c r="Y1148" s="78">
        <f>SUM(E1124:E1148)</f>
        <v>24</v>
      </c>
      <c r="Z1148" s="72" t="str">
        <f t="shared" si="482"/>
        <v/>
      </c>
      <c r="AA1148" s="72" t="str">
        <f t="shared" si="483"/>
        <v/>
      </c>
      <c r="AB1148" s="72"/>
      <c r="AC1148" s="72">
        <f t="shared" si="468"/>
        <v>1</v>
      </c>
      <c r="AD1148" s="72">
        <f t="shared" si="469"/>
        <v>1</v>
      </c>
      <c r="AE1148" s="109" t="str">
        <f t="shared" si="470"/>
        <v>0-0</v>
      </c>
      <c r="AF1148" s="109" t="str">
        <f t="shared" si="471"/>
        <v>Y</v>
      </c>
      <c r="AG1148" s="109" t="str">
        <f t="shared" si="472"/>
        <v>B</v>
      </c>
      <c r="AM1148" s="109">
        <f t="shared" si="473"/>
        <v>0</v>
      </c>
      <c r="AN1148" s="109">
        <f t="shared" si="474"/>
        <v>0</v>
      </c>
      <c r="AO1148" s="109" t="str">
        <f t="shared" si="475"/>
        <v/>
      </c>
      <c r="AQ1148" s="109" t="str">
        <f t="shared" si="476"/>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83"/>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83"/>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12</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4" t="s">
        <v>230</v>
      </c>
      <c r="H1155" s="305"/>
      <c r="I1155" s="33">
        <f>E1156-I1154</f>
        <v>12</v>
      </c>
      <c r="J1155" s="289" t="s">
        <v>231</v>
      </c>
      <c r="K1155" s="290"/>
      <c r="L1155" s="34">
        <f>I1159</f>
        <v>457</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1" t="s">
        <v>237</v>
      </c>
      <c r="H1156" s="292"/>
      <c r="I1156" s="35">
        <f>IF(E1156=0,0,12-(MOD(I1154,12)))</f>
        <v>12</v>
      </c>
      <c r="J1156" s="289" t="s">
        <v>238</v>
      </c>
      <c r="K1156" s="290"/>
      <c r="L1156" s="39">
        <f>I1160-I1154</f>
        <v>456</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1" t="s">
        <v>242</v>
      </c>
      <c r="H1157" s="43" t="s">
        <v>243</v>
      </c>
      <c r="I1157" s="35">
        <f>IF(E1157&lt;&gt;0,1,0)</f>
        <v>1</v>
      </c>
      <c r="J1157" s="291" t="s">
        <v>244</v>
      </c>
      <c r="K1157" s="292"/>
      <c r="L1157" s="44">
        <f>'Cable Calculator'!EN3</f>
        <v>850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457</v>
      </c>
      <c r="F1158" s="88"/>
      <c r="G1158" s="322"/>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1</v>
      </c>
      <c r="V1158" s="35">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1</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1" t="s">
        <v>251</v>
      </c>
      <c r="H1159" s="51" t="s">
        <v>252</v>
      </c>
      <c r="I1159" s="112">
        <f>E1158</f>
        <v>457</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2"/>
      <c r="H1160" s="47" t="s">
        <v>257</v>
      </c>
      <c r="I1160" s="35">
        <f>IF(E1158="","0",IF(AND(E1155="EUC",E1156=432), I1159+(203-E1157),IF(E1158=0,0,(E1158+(E1156-E1157)-1))))</f>
        <v>468</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817</v>
      </c>
      <c r="E1165" s="32">
        <v>12</v>
      </c>
      <c r="F1165" s="32" t="s">
        <v>488</v>
      </c>
      <c r="G1165" s="68" t="s">
        <v>277</v>
      </c>
      <c r="H1165" s="69">
        <f>IF(I1165=0,0,I1165-(E1165-1))</f>
        <v>457</v>
      </c>
      <c r="I1165" s="70">
        <f>IF(E1165=0,0,I1160)</f>
        <v>468</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85">IF(B1165&lt;&gt;"FST",1,0)</f>
        <v>1</v>
      </c>
      <c r="AD1165" s="72">
        <f t="shared" ref="AD1165:AD1189" si="486">IF(C1165&lt;&gt;"FST",1,0)</f>
        <v>0</v>
      </c>
      <c r="AE1165" s="109" t="str">
        <f t="shared" ref="AE1165:AE1189" si="487">CONCATENATE(H1165,"-",I1165)</f>
        <v>457-468</v>
      </c>
      <c r="AF1165" s="109" t="str">
        <f t="shared" ref="AF1165:AF1189" si="488">IF(C1165="Field SPL","N","Y")</f>
        <v>Y</v>
      </c>
      <c r="AG1165" s="109" t="str">
        <f t="shared" ref="AG1165:AG1189" si="489">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90">VALUE(IF(C1165="FST","0",IF(C1165="REV T","1",IF(C1165="DBL REV",".5","0"))))</f>
        <v>0</v>
      </c>
      <c r="AN1165" s="109">
        <f t="shared" ref="AN1165:AN1189" si="491">VALUE(IF(C1165="FST","0",IF(C1165="REV T","0",IF(C1165="DBL REV",".5","0"))))</f>
        <v>0</v>
      </c>
      <c r="AO1165" s="109" t="str">
        <f t="shared" ref="AO1165:AO1189" si="492">IF(C1165="TPL REV","Y","")</f>
        <v/>
      </c>
      <c r="AQ1165" s="109" t="str">
        <f t="shared" ref="AQ1165:AQ1189" si="493">IF(C1165="QD REV","Y","")</f>
        <v/>
      </c>
      <c r="BA1165" s="229">
        <f>MOD(E1165,12)</f>
        <v>0</v>
      </c>
    </row>
    <row r="1166" spans="1:53" ht="15.75" thickBot="1" x14ac:dyDescent="0.3">
      <c r="A1166" s="88"/>
      <c r="B1166" s="66" t="s">
        <v>279</v>
      </c>
      <c r="C1166" s="67"/>
      <c r="D1166" s="102"/>
      <c r="E1166" s="32"/>
      <c r="F1166" s="32"/>
      <c r="G1166" s="68" t="s">
        <v>277</v>
      </c>
      <c r="H1166" s="69">
        <f t="shared" ref="H1166:H1189" si="494">IF(E1166=0,0,I1166-(E1166-1))</f>
        <v>0</v>
      </c>
      <c r="I1166" s="70">
        <f t="shared" ref="I1166:I1189" si="495">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85"/>
        <v>1</v>
      </c>
      <c r="AD1166" s="72">
        <f t="shared" si="486"/>
        <v>1</v>
      </c>
      <c r="AE1166" s="109" t="str">
        <f t="shared" si="487"/>
        <v>0-0</v>
      </c>
      <c r="AF1166" s="109" t="str">
        <f t="shared" si="488"/>
        <v>Y</v>
      </c>
      <c r="AG1166" s="109" t="str">
        <f t="shared" si="489"/>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90"/>
        <v>0</v>
      </c>
      <c r="AN1166" s="109">
        <f t="shared" si="491"/>
        <v>0</v>
      </c>
      <c r="AO1166" s="109" t="str">
        <f t="shared" si="492"/>
        <v/>
      </c>
      <c r="AQ1166" s="109" t="str">
        <f t="shared" si="493"/>
        <v/>
      </c>
      <c r="BA1166" s="229">
        <f>MOD(SUM(E1165:E1166),12)</f>
        <v>0</v>
      </c>
    </row>
    <row r="1167" spans="1:53" ht="15.75" thickBot="1" x14ac:dyDescent="0.3">
      <c r="A1167" s="88"/>
      <c r="B1167" s="74" t="s">
        <v>280</v>
      </c>
      <c r="C1167" s="67"/>
      <c r="D1167" s="102"/>
      <c r="E1167" s="32"/>
      <c r="F1167" s="32"/>
      <c r="G1167" s="75" t="s">
        <v>277</v>
      </c>
      <c r="H1167" s="69">
        <f t="shared" si="494"/>
        <v>0</v>
      </c>
      <c r="I1167" s="70">
        <f t="shared" si="495"/>
        <v>0</v>
      </c>
      <c r="J1167" s="73" t="str">
        <f t="shared" ref="J1167:J1189" si="496">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85"/>
        <v>1</v>
      </c>
      <c r="AD1167" s="72">
        <f t="shared" si="486"/>
        <v>1</v>
      </c>
      <c r="AE1167" s="109" t="str">
        <f t="shared" si="487"/>
        <v>0-0</v>
      </c>
      <c r="AF1167" s="109" t="str">
        <f t="shared" si="488"/>
        <v>Y</v>
      </c>
      <c r="AG1167" s="109" t="str">
        <f t="shared" si="489"/>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90"/>
        <v>0</v>
      </c>
      <c r="AN1167" s="109">
        <f t="shared" si="491"/>
        <v>0</v>
      </c>
      <c r="AO1167" s="109" t="str">
        <f t="shared" si="492"/>
        <v/>
      </c>
      <c r="AQ1167" s="109" t="str">
        <f t="shared" si="493"/>
        <v/>
      </c>
      <c r="BA1167" s="229">
        <f>MOD(SUM(E1165:E1168),12)</f>
        <v>0</v>
      </c>
    </row>
    <row r="1168" spans="1:53" ht="15.75" thickBot="1" x14ac:dyDescent="0.3">
      <c r="A1168" s="88"/>
      <c r="B1168" s="66" t="s">
        <v>281</v>
      </c>
      <c r="C1168" s="67"/>
      <c r="D1168" s="102"/>
      <c r="E1168" s="32"/>
      <c r="F1168" s="32"/>
      <c r="G1168" s="68" t="s">
        <v>277</v>
      </c>
      <c r="H1168" s="69">
        <f t="shared" si="494"/>
        <v>0</v>
      </c>
      <c r="I1168" s="70">
        <f t="shared" si="495"/>
        <v>0</v>
      </c>
      <c r="J1168" s="73" t="str">
        <f t="shared" si="496"/>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85"/>
        <v>1</v>
      </c>
      <c r="AD1168" s="72">
        <f t="shared" si="486"/>
        <v>1</v>
      </c>
      <c r="AE1168" s="109" t="str">
        <f t="shared" si="487"/>
        <v>0-0</v>
      </c>
      <c r="AF1168" s="109" t="str">
        <f t="shared" si="488"/>
        <v>Y</v>
      </c>
      <c r="AG1168" s="109" t="str">
        <f t="shared" si="489"/>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90"/>
        <v>0</v>
      </c>
      <c r="AN1168" s="109">
        <f t="shared" si="491"/>
        <v>0</v>
      </c>
      <c r="AO1168" s="109" t="str">
        <f t="shared" si="492"/>
        <v/>
      </c>
      <c r="AQ1168" s="109" t="str">
        <f t="shared" si="493"/>
        <v/>
      </c>
      <c r="BA1168" s="229">
        <f>MOD(SUM(E1165:E1169),12)</f>
        <v>0</v>
      </c>
    </row>
    <row r="1169" spans="1:53" ht="15.75" thickBot="1" x14ac:dyDescent="0.3">
      <c r="A1169" s="88"/>
      <c r="B1169" s="66" t="s">
        <v>282</v>
      </c>
      <c r="C1169" s="67"/>
      <c r="D1169" s="102"/>
      <c r="E1169" s="32"/>
      <c r="F1169" s="32"/>
      <c r="G1169" s="68" t="s">
        <v>277</v>
      </c>
      <c r="H1169" s="69">
        <f t="shared" si="494"/>
        <v>0</v>
      </c>
      <c r="I1169" s="70">
        <f t="shared" si="495"/>
        <v>0</v>
      </c>
      <c r="J1169" s="73" t="str">
        <f t="shared" si="496"/>
        <v>--</v>
      </c>
      <c r="K1169" s="32"/>
      <c r="L1169" s="233"/>
      <c r="M1169" s="277"/>
      <c r="N1169" s="277"/>
      <c r="O1169" s="277"/>
      <c r="P1169" s="277"/>
      <c r="Q1169" s="277"/>
      <c r="R1169" s="277"/>
      <c r="S1169" s="277"/>
      <c r="T1169" s="277"/>
      <c r="U1169" s="278"/>
      <c r="V1169" s="103"/>
      <c r="W1169" s="72"/>
      <c r="X1169" s="72"/>
      <c r="Y1169" s="72"/>
      <c r="Z1169" s="45">
        <v>13</v>
      </c>
      <c r="AA1169" s="77">
        <f t="shared" ref="AA1169:AA1174" si="497">AB1168+1</f>
        <v>145</v>
      </c>
      <c r="AB1169" s="77">
        <f t="shared" ref="AB1169:AB1174" si="498">AB1168+12</f>
        <v>156</v>
      </c>
      <c r="AC1169" s="72">
        <f t="shared" si="485"/>
        <v>1</v>
      </c>
      <c r="AD1169" s="72">
        <f t="shared" si="486"/>
        <v>1</v>
      </c>
      <c r="AE1169" s="109" t="str">
        <f t="shared" si="487"/>
        <v>0-0</v>
      </c>
      <c r="AF1169" s="109" t="str">
        <f t="shared" si="488"/>
        <v>Y</v>
      </c>
      <c r="AG1169" s="109" t="str">
        <f t="shared" si="489"/>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90"/>
        <v>0</v>
      </c>
      <c r="AN1169" s="109">
        <f t="shared" si="491"/>
        <v>0</v>
      </c>
      <c r="AO1169" s="109" t="str">
        <f t="shared" si="492"/>
        <v/>
      </c>
      <c r="AQ1169" s="109" t="str">
        <f t="shared" si="493"/>
        <v/>
      </c>
      <c r="BA1169" s="229">
        <f>MOD(SUM(E1165:E1170),12)</f>
        <v>0</v>
      </c>
    </row>
    <row r="1170" spans="1:53" ht="15.75" thickBot="1" x14ac:dyDescent="0.3">
      <c r="A1170" s="88"/>
      <c r="B1170" s="66" t="s">
        <v>283</v>
      </c>
      <c r="C1170" s="67"/>
      <c r="D1170" s="102"/>
      <c r="E1170" s="32"/>
      <c r="F1170" s="32"/>
      <c r="G1170" s="68" t="s">
        <v>277</v>
      </c>
      <c r="H1170" s="69">
        <f t="shared" si="494"/>
        <v>0</v>
      </c>
      <c r="I1170" s="70">
        <f t="shared" si="495"/>
        <v>0</v>
      </c>
      <c r="J1170" s="73" t="str">
        <f t="shared" si="496"/>
        <v>--</v>
      </c>
      <c r="K1170" s="32"/>
      <c r="L1170" s="233"/>
      <c r="M1170" s="277"/>
      <c r="N1170" s="277"/>
      <c r="O1170" s="277"/>
      <c r="P1170" s="277"/>
      <c r="Q1170" s="277"/>
      <c r="R1170" s="277"/>
      <c r="S1170" s="277"/>
      <c r="T1170" s="277"/>
      <c r="U1170" s="278"/>
      <c r="V1170" s="103"/>
      <c r="W1170" s="72"/>
      <c r="X1170" s="72"/>
      <c r="Y1170" s="72"/>
      <c r="Z1170" s="45">
        <v>14</v>
      </c>
      <c r="AA1170" s="77">
        <f t="shared" si="497"/>
        <v>157</v>
      </c>
      <c r="AB1170" s="77">
        <f t="shared" si="498"/>
        <v>168</v>
      </c>
      <c r="AC1170" s="72">
        <f t="shared" si="485"/>
        <v>1</v>
      </c>
      <c r="AD1170" s="72">
        <f t="shared" si="486"/>
        <v>1</v>
      </c>
      <c r="AE1170" s="109" t="str">
        <f t="shared" si="487"/>
        <v>0-0</v>
      </c>
      <c r="AF1170" s="109" t="str">
        <f t="shared" si="488"/>
        <v>Y</v>
      </c>
      <c r="AG1170" s="109" t="str">
        <f t="shared" si="489"/>
        <v>B</v>
      </c>
      <c r="AM1170" s="109">
        <f t="shared" si="490"/>
        <v>0</v>
      </c>
      <c r="AN1170" s="109">
        <f t="shared" si="491"/>
        <v>0</v>
      </c>
      <c r="AO1170" s="109" t="str">
        <f t="shared" si="492"/>
        <v/>
      </c>
      <c r="AQ1170" s="109" t="str">
        <f t="shared" si="493"/>
        <v/>
      </c>
      <c r="BA1170" s="229">
        <f>MOD(SUM(E1165:E1171),12)</f>
        <v>0</v>
      </c>
    </row>
    <row r="1171" spans="1:53" ht="15.75" thickBot="1" x14ac:dyDescent="0.3">
      <c r="A1171" s="88"/>
      <c r="B1171" s="66" t="s">
        <v>284</v>
      </c>
      <c r="C1171" s="67"/>
      <c r="D1171" s="102"/>
      <c r="E1171" s="32"/>
      <c r="F1171" s="32"/>
      <c r="G1171" s="68" t="s">
        <v>277</v>
      </c>
      <c r="H1171" s="69">
        <f t="shared" si="494"/>
        <v>0</v>
      </c>
      <c r="I1171" s="70">
        <f t="shared" si="495"/>
        <v>0</v>
      </c>
      <c r="J1171" s="73" t="str">
        <f t="shared" si="496"/>
        <v>--</v>
      </c>
      <c r="K1171" s="32"/>
      <c r="L1171" s="233"/>
      <c r="M1171" s="277"/>
      <c r="N1171" s="277"/>
      <c r="O1171" s="277"/>
      <c r="P1171" s="277"/>
      <c r="Q1171" s="277"/>
      <c r="R1171" s="277"/>
      <c r="S1171" s="277"/>
      <c r="T1171" s="277"/>
      <c r="U1171" s="278"/>
      <c r="V1171" s="103"/>
      <c r="W1171" s="72"/>
      <c r="X1171" s="72"/>
      <c r="Y1171" s="72"/>
      <c r="Z1171" s="45">
        <v>15</v>
      </c>
      <c r="AA1171" s="77">
        <f t="shared" si="497"/>
        <v>169</v>
      </c>
      <c r="AB1171" s="77">
        <f t="shared" si="498"/>
        <v>180</v>
      </c>
      <c r="AC1171" s="72">
        <f t="shared" si="485"/>
        <v>1</v>
      </c>
      <c r="AD1171" s="72">
        <f t="shared" si="486"/>
        <v>1</v>
      </c>
      <c r="AE1171" s="109" t="str">
        <f t="shared" si="487"/>
        <v>0-0</v>
      </c>
      <c r="AF1171" s="109" t="str">
        <f t="shared" si="488"/>
        <v>Y</v>
      </c>
      <c r="AG1171" s="109" t="str">
        <f t="shared" si="489"/>
        <v>B</v>
      </c>
      <c r="AM1171" s="109">
        <f t="shared" si="490"/>
        <v>0</v>
      </c>
      <c r="AN1171" s="109">
        <f t="shared" si="491"/>
        <v>0</v>
      </c>
      <c r="AO1171" s="109" t="str">
        <f t="shared" si="492"/>
        <v/>
      </c>
      <c r="AQ1171" s="109" t="str">
        <f t="shared" si="493"/>
        <v/>
      </c>
      <c r="BA1171" s="229">
        <f>MOD(SUM(E1165:E1172),12)</f>
        <v>0</v>
      </c>
    </row>
    <row r="1172" spans="1:53" ht="15.75" thickBot="1" x14ac:dyDescent="0.3">
      <c r="A1172" s="88"/>
      <c r="B1172" s="66" t="s">
        <v>285</v>
      </c>
      <c r="C1172" s="67"/>
      <c r="D1172" s="102"/>
      <c r="E1172" s="32"/>
      <c r="F1172" s="32"/>
      <c r="G1172" s="68" t="s">
        <v>277</v>
      </c>
      <c r="H1172" s="69">
        <f t="shared" si="494"/>
        <v>0</v>
      </c>
      <c r="I1172" s="70">
        <f t="shared" si="495"/>
        <v>0</v>
      </c>
      <c r="J1172" s="73" t="str">
        <f t="shared" si="496"/>
        <v>--</v>
      </c>
      <c r="K1172" s="32"/>
      <c r="L1172" s="233"/>
      <c r="M1172" s="277"/>
      <c r="N1172" s="277"/>
      <c r="O1172" s="277"/>
      <c r="P1172" s="277"/>
      <c r="Q1172" s="277"/>
      <c r="R1172" s="277"/>
      <c r="S1172" s="277"/>
      <c r="T1172" s="277"/>
      <c r="U1172" s="278"/>
      <c r="V1172" s="103"/>
      <c r="W1172" s="72"/>
      <c r="X1172" s="72"/>
      <c r="Y1172" s="72"/>
      <c r="Z1172" s="45">
        <f>Z1171+1</f>
        <v>16</v>
      </c>
      <c r="AA1172" s="77">
        <f t="shared" si="497"/>
        <v>181</v>
      </c>
      <c r="AB1172" s="77">
        <f t="shared" si="498"/>
        <v>192</v>
      </c>
      <c r="AC1172" s="72">
        <f t="shared" si="485"/>
        <v>1</v>
      </c>
      <c r="AD1172" s="72">
        <f t="shared" si="486"/>
        <v>1</v>
      </c>
      <c r="AE1172" s="109" t="str">
        <f t="shared" si="487"/>
        <v>0-0</v>
      </c>
      <c r="AF1172" s="109" t="str">
        <f t="shared" si="488"/>
        <v>Y</v>
      </c>
      <c r="AG1172" s="109" t="str">
        <f t="shared" si="489"/>
        <v>B</v>
      </c>
      <c r="AM1172" s="109">
        <f t="shared" si="490"/>
        <v>0</v>
      </c>
      <c r="AN1172" s="109">
        <f t="shared" si="491"/>
        <v>0</v>
      </c>
      <c r="AO1172" s="109" t="str">
        <f t="shared" si="492"/>
        <v/>
      </c>
      <c r="AQ1172" s="109" t="str">
        <f t="shared" si="493"/>
        <v/>
      </c>
      <c r="BA1172" s="229">
        <f>MOD(SUM(E1165:E1173),12)</f>
        <v>0</v>
      </c>
    </row>
    <row r="1173" spans="1:53" ht="15.75" thickBot="1" x14ac:dyDescent="0.3">
      <c r="A1173" s="88"/>
      <c r="B1173" s="66" t="s">
        <v>286</v>
      </c>
      <c r="C1173" s="67"/>
      <c r="D1173" s="102"/>
      <c r="E1173" s="32"/>
      <c r="F1173" s="32"/>
      <c r="G1173" s="68" t="s">
        <v>277</v>
      </c>
      <c r="H1173" s="69">
        <f t="shared" si="494"/>
        <v>0</v>
      </c>
      <c r="I1173" s="70">
        <f t="shared" si="495"/>
        <v>0</v>
      </c>
      <c r="J1173" s="73" t="str">
        <f t="shared" si="496"/>
        <v>--</v>
      </c>
      <c r="K1173" s="32"/>
      <c r="L1173" s="233"/>
      <c r="M1173" s="277"/>
      <c r="N1173" s="277"/>
      <c r="O1173" s="277"/>
      <c r="P1173" s="277"/>
      <c r="Q1173" s="277"/>
      <c r="R1173" s="277"/>
      <c r="S1173" s="277"/>
      <c r="T1173" s="277"/>
      <c r="U1173" s="278"/>
      <c r="V1173" s="103"/>
      <c r="W1173" s="72"/>
      <c r="X1173" s="72"/>
      <c r="Y1173" s="72"/>
      <c r="Z1173" s="45">
        <f>Z1172+1</f>
        <v>17</v>
      </c>
      <c r="AA1173" s="77">
        <f t="shared" si="497"/>
        <v>193</v>
      </c>
      <c r="AB1173" s="77">
        <f t="shared" si="498"/>
        <v>204</v>
      </c>
      <c r="AC1173" s="72">
        <f t="shared" si="485"/>
        <v>1</v>
      </c>
      <c r="AD1173" s="72">
        <f t="shared" si="486"/>
        <v>1</v>
      </c>
      <c r="AE1173" s="109" t="str">
        <f t="shared" si="487"/>
        <v>0-0</v>
      </c>
      <c r="AF1173" s="109" t="str">
        <f t="shared" si="488"/>
        <v>Y</v>
      </c>
      <c r="AG1173" s="109" t="str">
        <f t="shared" si="489"/>
        <v>B</v>
      </c>
      <c r="AM1173" s="109">
        <f t="shared" si="490"/>
        <v>0</v>
      </c>
      <c r="AN1173" s="109">
        <f t="shared" si="491"/>
        <v>0</v>
      </c>
      <c r="AO1173" s="109" t="str">
        <f t="shared" si="492"/>
        <v/>
      </c>
      <c r="AQ1173" s="109" t="str">
        <f t="shared" si="493"/>
        <v/>
      </c>
      <c r="BA1173" s="229">
        <f>MOD(SUM(E1165:E1174),12)</f>
        <v>0</v>
      </c>
    </row>
    <row r="1174" spans="1:53" ht="15.75" thickBot="1" x14ac:dyDescent="0.3">
      <c r="A1174" s="88"/>
      <c r="B1174" s="66" t="s">
        <v>287</v>
      </c>
      <c r="C1174" s="67"/>
      <c r="D1174" s="102"/>
      <c r="E1174" s="32"/>
      <c r="F1174" s="32"/>
      <c r="G1174" s="68" t="s">
        <v>277</v>
      </c>
      <c r="H1174" s="69">
        <f t="shared" si="494"/>
        <v>0</v>
      </c>
      <c r="I1174" s="70">
        <f t="shared" si="495"/>
        <v>0</v>
      </c>
      <c r="J1174" s="73" t="str">
        <f t="shared" si="496"/>
        <v>--</v>
      </c>
      <c r="K1174" s="32"/>
      <c r="L1174" s="233"/>
      <c r="M1174" s="277"/>
      <c r="N1174" s="277"/>
      <c r="O1174" s="277"/>
      <c r="P1174" s="277"/>
      <c r="Q1174" s="277"/>
      <c r="R1174" s="277"/>
      <c r="S1174" s="277"/>
      <c r="T1174" s="277"/>
      <c r="U1174" s="278"/>
      <c r="V1174" s="103"/>
      <c r="W1174" s="72"/>
      <c r="X1174" s="72"/>
      <c r="Y1174" s="72"/>
      <c r="Z1174" s="45">
        <f>Z1173+1</f>
        <v>18</v>
      </c>
      <c r="AA1174" s="77">
        <f t="shared" si="497"/>
        <v>205</v>
      </c>
      <c r="AB1174" s="77">
        <f t="shared" si="498"/>
        <v>216</v>
      </c>
      <c r="AC1174" s="72">
        <f t="shared" si="485"/>
        <v>1</v>
      </c>
      <c r="AD1174" s="72">
        <f t="shared" si="486"/>
        <v>1</v>
      </c>
      <c r="AE1174" s="109" t="str">
        <f t="shared" si="487"/>
        <v>0-0</v>
      </c>
      <c r="AF1174" s="109" t="str">
        <f t="shared" si="488"/>
        <v>Y</v>
      </c>
      <c r="AG1174" s="109" t="str">
        <f t="shared" si="489"/>
        <v>B</v>
      </c>
      <c r="AM1174" s="109">
        <f t="shared" si="490"/>
        <v>0</v>
      </c>
      <c r="AN1174" s="109">
        <f t="shared" si="491"/>
        <v>0</v>
      </c>
      <c r="AO1174" s="109" t="str">
        <f t="shared" si="492"/>
        <v/>
      </c>
      <c r="AQ1174" s="109" t="str">
        <f t="shared" si="493"/>
        <v/>
      </c>
      <c r="BA1174" s="229">
        <f>MOD(SUM(E1165:E1175),12)</f>
        <v>0</v>
      </c>
    </row>
    <row r="1175" spans="1:53" ht="15.75" thickBot="1" x14ac:dyDescent="0.3">
      <c r="A1175" s="88"/>
      <c r="B1175" s="66" t="s">
        <v>288</v>
      </c>
      <c r="C1175" s="67"/>
      <c r="D1175" s="102"/>
      <c r="E1175" s="32"/>
      <c r="F1175" s="32"/>
      <c r="G1175" s="68" t="s">
        <v>277</v>
      </c>
      <c r="H1175" s="69">
        <f t="shared" si="494"/>
        <v>0</v>
      </c>
      <c r="I1175" s="70">
        <f t="shared" si="495"/>
        <v>0</v>
      </c>
      <c r="J1175" s="73" t="str">
        <f t="shared" si="496"/>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85"/>
        <v>1</v>
      </c>
      <c r="AD1175" s="72">
        <f t="shared" si="486"/>
        <v>1</v>
      </c>
      <c r="AE1175" s="109" t="str">
        <f t="shared" si="487"/>
        <v>0-0</v>
      </c>
      <c r="AF1175" s="109" t="str">
        <f t="shared" si="488"/>
        <v>Y</v>
      </c>
      <c r="AG1175" s="109" t="str">
        <f t="shared" si="489"/>
        <v>B</v>
      </c>
      <c r="AM1175" s="109">
        <f t="shared" si="490"/>
        <v>0</v>
      </c>
      <c r="AN1175" s="109">
        <f t="shared" si="491"/>
        <v>0</v>
      </c>
      <c r="AO1175" s="109" t="str">
        <f t="shared" si="492"/>
        <v/>
      </c>
      <c r="AQ1175" s="109" t="str">
        <f t="shared" si="493"/>
        <v/>
      </c>
      <c r="BA1175" s="229">
        <f>MOD(SUM(E1165:E1176),12)</f>
        <v>0</v>
      </c>
    </row>
    <row r="1176" spans="1:53" ht="15.75" thickBot="1" x14ac:dyDescent="0.3">
      <c r="A1176" s="88"/>
      <c r="B1176" s="66" t="s">
        <v>289</v>
      </c>
      <c r="C1176" s="67"/>
      <c r="D1176" s="102"/>
      <c r="E1176" s="32"/>
      <c r="F1176" s="32"/>
      <c r="G1176" s="68" t="s">
        <v>277</v>
      </c>
      <c r="H1176" s="69">
        <f t="shared" si="494"/>
        <v>0</v>
      </c>
      <c r="I1176" s="70">
        <f t="shared" si="495"/>
        <v>0</v>
      </c>
      <c r="J1176" s="73" t="str">
        <f t="shared" si="496"/>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85"/>
        <v>1</v>
      </c>
      <c r="AD1176" s="72">
        <f t="shared" si="486"/>
        <v>1</v>
      </c>
      <c r="AE1176" s="109" t="str">
        <f t="shared" si="487"/>
        <v>0-0</v>
      </c>
      <c r="AF1176" s="109" t="str">
        <f t="shared" si="488"/>
        <v>Y</v>
      </c>
      <c r="AG1176" s="109" t="str">
        <f t="shared" si="489"/>
        <v>B</v>
      </c>
      <c r="AM1176" s="109">
        <f t="shared" si="490"/>
        <v>0</v>
      </c>
      <c r="AN1176" s="109">
        <f t="shared" si="491"/>
        <v>0</v>
      </c>
      <c r="AO1176" s="109" t="str">
        <f t="shared" si="492"/>
        <v/>
      </c>
      <c r="AQ1176" s="109" t="str">
        <f t="shared" si="493"/>
        <v/>
      </c>
      <c r="BA1176" s="229">
        <f>MOD(SUM(E1165:E1177),12)</f>
        <v>0</v>
      </c>
    </row>
    <row r="1177" spans="1:53" ht="15.75" thickBot="1" x14ac:dyDescent="0.3">
      <c r="A1177" s="88"/>
      <c r="B1177" s="66" t="s">
        <v>290</v>
      </c>
      <c r="C1177" s="67"/>
      <c r="D1177" s="102"/>
      <c r="E1177" s="32"/>
      <c r="F1177" s="32"/>
      <c r="G1177" s="68" t="s">
        <v>277</v>
      </c>
      <c r="H1177" s="69">
        <f t="shared" si="494"/>
        <v>0</v>
      </c>
      <c r="I1177" s="70">
        <f t="shared" si="495"/>
        <v>0</v>
      </c>
      <c r="J1177" s="73" t="str">
        <f t="shared" si="496"/>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9">IF(OR(AND(E$8=216,C1176="DBL REV",C1177="DBL REV",Y1176&lt;=144,Y1177&gt;144),AND(E$8=216,C1176="TPL REV",C1177="TPL REV",Y1176&lt;=144,Y1177&gt;144),AND(E$8=216,C1176="QD REV",C1177="QD REV",Y1176&lt;=144,Y1177&gt;144)),"ERROR","")</f>
        <v/>
      </c>
      <c r="AA1177" s="72"/>
      <c r="AB1177" s="72"/>
      <c r="AC1177" s="72">
        <f t="shared" si="485"/>
        <v>1</v>
      </c>
      <c r="AD1177" s="72">
        <f t="shared" si="486"/>
        <v>1</v>
      </c>
      <c r="AE1177" s="109" t="str">
        <f t="shared" si="487"/>
        <v>0-0</v>
      </c>
      <c r="AF1177" s="109" t="str">
        <f t="shared" si="488"/>
        <v>Y</v>
      </c>
      <c r="AG1177" s="109" t="str">
        <f t="shared" si="489"/>
        <v>B</v>
      </c>
      <c r="AM1177" s="109">
        <f t="shared" si="490"/>
        <v>0</v>
      </c>
      <c r="AN1177" s="109">
        <f t="shared" si="491"/>
        <v>0</v>
      </c>
      <c r="AO1177" s="109" t="str">
        <f t="shared" si="492"/>
        <v/>
      </c>
      <c r="AQ1177" s="109" t="str">
        <f t="shared" si="493"/>
        <v/>
      </c>
      <c r="BA1177" s="229">
        <f>MOD(SUM(E1165:E1178),12)</f>
        <v>0</v>
      </c>
    </row>
    <row r="1178" spans="1:53" ht="15.75" thickBot="1" x14ac:dyDescent="0.3">
      <c r="A1178" s="88"/>
      <c r="B1178" s="66" t="s">
        <v>291</v>
      </c>
      <c r="C1178" s="67"/>
      <c r="D1178" s="102"/>
      <c r="E1178" s="32"/>
      <c r="F1178" s="32"/>
      <c r="G1178" s="68" t="s">
        <v>277</v>
      </c>
      <c r="H1178" s="69">
        <f t="shared" si="494"/>
        <v>0</v>
      </c>
      <c r="I1178" s="70">
        <f t="shared" si="495"/>
        <v>0</v>
      </c>
      <c r="J1178" s="73" t="str">
        <f t="shared" si="496"/>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9"/>
        <v/>
      </c>
      <c r="AA1178" s="72"/>
      <c r="AB1178" s="72"/>
      <c r="AC1178" s="72">
        <f t="shared" si="485"/>
        <v>1</v>
      </c>
      <c r="AD1178" s="72">
        <f t="shared" si="486"/>
        <v>1</v>
      </c>
      <c r="AE1178" s="109" t="str">
        <f t="shared" si="487"/>
        <v>0-0</v>
      </c>
      <c r="AF1178" s="109" t="str">
        <f t="shared" si="488"/>
        <v>Y</v>
      </c>
      <c r="AG1178" s="109" t="str">
        <f t="shared" si="489"/>
        <v>B</v>
      </c>
      <c r="AM1178" s="109">
        <f t="shared" si="490"/>
        <v>0</v>
      </c>
      <c r="AN1178" s="109">
        <f t="shared" si="491"/>
        <v>0</v>
      </c>
      <c r="AO1178" s="109" t="str">
        <f t="shared" si="492"/>
        <v/>
      </c>
      <c r="AQ1178" s="109" t="str">
        <f t="shared" si="493"/>
        <v/>
      </c>
      <c r="BA1178" s="229">
        <f>MOD(SUM(E1165:E1179),12)</f>
        <v>0</v>
      </c>
    </row>
    <row r="1179" spans="1:53" ht="15.75" thickBot="1" x14ac:dyDescent="0.3">
      <c r="A1179" s="88"/>
      <c r="B1179" s="66" t="s">
        <v>292</v>
      </c>
      <c r="C1179" s="67"/>
      <c r="D1179" s="102"/>
      <c r="E1179" s="32"/>
      <c r="F1179" s="32"/>
      <c r="G1179" s="68" t="s">
        <v>277</v>
      </c>
      <c r="H1179" s="69">
        <f t="shared" si="494"/>
        <v>0</v>
      </c>
      <c r="I1179" s="70">
        <f t="shared" si="495"/>
        <v>0</v>
      </c>
      <c r="J1179" s="73" t="str">
        <f t="shared" si="496"/>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9"/>
        <v/>
      </c>
      <c r="AA1179" s="72" t="str">
        <f t="shared" ref="AA1179:AA1191" si="500">IF(AND(C1177&lt;&gt;"Field SPL",W1176&lt;=144,Y1177&gt;144),"ERROR","")</f>
        <v/>
      </c>
      <c r="AB1179" s="72"/>
      <c r="AC1179" s="72">
        <f t="shared" si="485"/>
        <v>1</v>
      </c>
      <c r="AD1179" s="72">
        <f t="shared" si="486"/>
        <v>1</v>
      </c>
      <c r="AE1179" s="109" t="str">
        <f t="shared" si="487"/>
        <v>0-0</v>
      </c>
      <c r="AF1179" s="109" t="str">
        <f t="shared" si="488"/>
        <v>Y</v>
      </c>
      <c r="AG1179" s="109" t="str">
        <f t="shared" si="489"/>
        <v>B</v>
      </c>
      <c r="AM1179" s="109">
        <f t="shared" si="490"/>
        <v>0</v>
      </c>
      <c r="AN1179" s="109">
        <f t="shared" si="491"/>
        <v>0</v>
      </c>
      <c r="AO1179" s="109" t="str">
        <f t="shared" si="492"/>
        <v/>
      </c>
      <c r="AQ1179" s="109" t="str">
        <f t="shared" si="493"/>
        <v/>
      </c>
      <c r="BA1179" s="229">
        <f>MOD(SUM(E1165:E1180),12)</f>
        <v>0</v>
      </c>
    </row>
    <row r="1180" spans="1:53" ht="15.75" thickBot="1" x14ac:dyDescent="0.3">
      <c r="A1180" s="88"/>
      <c r="B1180" s="66" t="s">
        <v>293</v>
      </c>
      <c r="C1180" s="67"/>
      <c r="D1180" s="102"/>
      <c r="E1180" s="32"/>
      <c r="F1180" s="32"/>
      <c r="G1180" s="68" t="s">
        <v>277</v>
      </c>
      <c r="H1180" s="69">
        <f t="shared" si="494"/>
        <v>0</v>
      </c>
      <c r="I1180" s="70">
        <f t="shared" si="495"/>
        <v>0</v>
      </c>
      <c r="J1180" s="73" t="str">
        <f t="shared" si="496"/>
        <v>--</v>
      </c>
      <c r="K1180" s="32"/>
      <c r="L1180" s="233"/>
      <c r="M1180" s="277"/>
      <c r="N1180" s="277"/>
      <c r="O1180" s="277"/>
      <c r="P1180" s="277"/>
      <c r="Q1180" s="277"/>
      <c r="R1180" s="277"/>
      <c r="S1180" s="277"/>
      <c r="T1180" s="277"/>
      <c r="U1180" s="278"/>
      <c r="V1180" s="103"/>
      <c r="W1180" s="84">
        <f t="shared" ref="W1180:W1188" si="501">Y1180+1</f>
        <v>13</v>
      </c>
      <c r="X1180" s="84"/>
      <c r="Y1180" s="78">
        <f>SUM(E1165:E1180)</f>
        <v>12</v>
      </c>
      <c r="Z1180" s="72" t="str">
        <f t="shared" si="499"/>
        <v/>
      </c>
      <c r="AA1180" s="72" t="str">
        <f t="shared" si="500"/>
        <v/>
      </c>
      <c r="AB1180" s="72"/>
      <c r="AC1180" s="72">
        <f t="shared" si="485"/>
        <v>1</v>
      </c>
      <c r="AD1180" s="72">
        <f t="shared" si="486"/>
        <v>1</v>
      </c>
      <c r="AE1180" s="109" t="str">
        <f t="shared" si="487"/>
        <v>0-0</v>
      </c>
      <c r="AF1180" s="109" t="str">
        <f t="shared" si="488"/>
        <v>Y</v>
      </c>
      <c r="AG1180" s="109" t="str">
        <f t="shared" si="489"/>
        <v>B</v>
      </c>
      <c r="AM1180" s="109">
        <f t="shared" si="490"/>
        <v>0</v>
      </c>
      <c r="AN1180" s="109">
        <f t="shared" si="491"/>
        <v>0</v>
      </c>
      <c r="AO1180" s="109" t="str">
        <f t="shared" si="492"/>
        <v/>
      </c>
      <c r="AQ1180" s="109" t="str">
        <f t="shared" si="493"/>
        <v/>
      </c>
      <c r="BA1180" s="229">
        <f>MOD(SUM(E1165:E1181),12)</f>
        <v>0</v>
      </c>
    </row>
    <row r="1181" spans="1:53" ht="15.75" thickBot="1" x14ac:dyDescent="0.3">
      <c r="A1181" s="88"/>
      <c r="B1181" s="66" t="s">
        <v>294</v>
      </c>
      <c r="C1181" s="67"/>
      <c r="D1181" s="102"/>
      <c r="E1181" s="32"/>
      <c r="F1181" s="32"/>
      <c r="G1181" s="68" t="s">
        <v>277</v>
      </c>
      <c r="H1181" s="69">
        <f t="shared" si="494"/>
        <v>0</v>
      </c>
      <c r="I1181" s="70">
        <f t="shared" si="495"/>
        <v>0</v>
      </c>
      <c r="J1181" s="73" t="str">
        <f t="shared" si="496"/>
        <v>--</v>
      </c>
      <c r="K1181" s="32"/>
      <c r="L1181" s="233"/>
      <c r="M1181" s="277"/>
      <c r="N1181" s="277"/>
      <c r="O1181" s="277"/>
      <c r="P1181" s="277"/>
      <c r="Q1181" s="277"/>
      <c r="R1181" s="277"/>
      <c r="S1181" s="277"/>
      <c r="T1181" s="277"/>
      <c r="U1181" s="278"/>
      <c r="V1181" s="103"/>
      <c r="W1181" s="84">
        <f t="shared" si="501"/>
        <v>13</v>
      </c>
      <c r="X1181" s="84"/>
      <c r="Y1181" s="78">
        <f>SUM(E1165:E1181)</f>
        <v>12</v>
      </c>
      <c r="Z1181" s="72" t="str">
        <f t="shared" si="499"/>
        <v/>
      </c>
      <c r="AA1181" s="72" t="str">
        <f t="shared" si="500"/>
        <v/>
      </c>
      <c r="AB1181" s="72"/>
      <c r="AC1181" s="72">
        <f t="shared" si="485"/>
        <v>1</v>
      </c>
      <c r="AD1181" s="72">
        <f t="shared" si="486"/>
        <v>1</v>
      </c>
      <c r="AE1181" s="109" t="str">
        <f t="shared" si="487"/>
        <v>0-0</v>
      </c>
      <c r="AF1181" s="109" t="str">
        <f t="shared" si="488"/>
        <v>Y</v>
      </c>
      <c r="AG1181" s="109" t="str">
        <f t="shared" si="489"/>
        <v>B</v>
      </c>
      <c r="AM1181" s="109">
        <f t="shared" si="490"/>
        <v>0</v>
      </c>
      <c r="AN1181" s="109">
        <f t="shared" si="491"/>
        <v>0</v>
      </c>
      <c r="AO1181" s="109" t="str">
        <f t="shared" si="492"/>
        <v/>
      </c>
      <c r="AQ1181" s="109" t="str">
        <f t="shared" si="493"/>
        <v/>
      </c>
      <c r="BA1181" s="229">
        <f>MOD(SUM(E1165:E1182),12)</f>
        <v>0</v>
      </c>
    </row>
    <row r="1182" spans="1:53" ht="15.75" thickBot="1" x14ac:dyDescent="0.3">
      <c r="A1182" s="88"/>
      <c r="B1182" s="66" t="s">
        <v>295</v>
      </c>
      <c r="C1182" s="67"/>
      <c r="D1182" s="102"/>
      <c r="E1182" s="32"/>
      <c r="F1182" s="32"/>
      <c r="G1182" s="68" t="s">
        <v>277</v>
      </c>
      <c r="H1182" s="69">
        <f t="shared" si="494"/>
        <v>0</v>
      </c>
      <c r="I1182" s="70">
        <f t="shared" si="495"/>
        <v>0</v>
      </c>
      <c r="J1182" s="73" t="str">
        <f t="shared" si="496"/>
        <v>--</v>
      </c>
      <c r="K1182" s="32"/>
      <c r="L1182" s="233"/>
      <c r="M1182" s="277"/>
      <c r="N1182" s="277"/>
      <c r="O1182" s="277"/>
      <c r="P1182" s="277"/>
      <c r="Q1182" s="277"/>
      <c r="R1182" s="277"/>
      <c r="S1182" s="277"/>
      <c r="T1182" s="277"/>
      <c r="U1182" s="278"/>
      <c r="V1182" s="103"/>
      <c r="W1182" s="84">
        <f t="shared" si="501"/>
        <v>13</v>
      </c>
      <c r="X1182" s="84"/>
      <c r="Y1182" s="78">
        <f>SUM(E1165:E1182)</f>
        <v>12</v>
      </c>
      <c r="Z1182" s="72" t="str">
        <f t="shared" si="499"/>
        <v/>
      </c>
      <c r="AA1182" s="72" t="str">
        <f t="shared" si="500"/>
        <v/>
      </c>
      <c r="AB1182" s="72"/>
      <c r="AC1182" s="72">
        <f t="shared" si="485"/>
        <v>1</v>
      </c>
      <c r="AD1182" s="72">
        <f t="shared" si="486"/>
        <v>1</v>
      </c>
      <c r="AE1182" s="109" t="str">
        <f t="shared" si="487"/>
        <v>0-0</v>
      </c>
      <c r="AF1182" s="109" t="str">
        <f t="shared" si="488"/>
        <v>Y</v>
      </c>
      <c r="AG1182" s="109" t="str">
        <f t="shared" si="489"/>
        <v>B</v>
      </c>
      <c r="AM1182" s="109">
        <f t="shared" si="490"/>
        <v>0</v>
      </c>
      <c r="AN1182" s="109">
        <f t="shared" si="491"/>
        <v>0</v>
      </c>
      <c r="AO1182" s="109" t="str">
        <f t="shared" si="492"/>
        <v/>
      </c>
      <c r="AQ1182" s="109" t="str">
        <f t="shared" si="493"/>
        <v/>
      </c>
      <c r="BA1182" s="229">
        <f>MOD(SUM(E1165:E1183),12)</f>
        <v>0</v>
      </c>
    </row>
    <row r="1183" spans="1:53" ht="15.75" thickBot="1" x14ac:dyDescent="0.3">
      <c r="A1183" s="88"/>
      <c r="B1183" s="66" t="s">
        <v>296</v>
      </c>
      <c r="C1183" s="67"/>
      <c r="D1183" s="102"/>
      <c r="E1183" s="32"/>
      <c r="F1183" s="32"/>
      <c r="G1183" s="68" t="s">
        <v>277</v>
      </c>
      <c r="H1183" s="69">
        <f t="shared" si="494"/>
        <v>0</v>
      </c>
      <c r="I1183" s="70">
        <f t="shared" si="495"/>
        <v>0</v>
      </c>
      <c r="J1183" s="73" t="str">
        <f t="shared" si="496"/>
        <v>--</v>
      </c>
      <c r="K1183" s="32"/>
      <c r="L1183" s="233"/>
      <c r="M1183" s="277"/>
      <c r="N1183" s="277"/>
      <c r="O1183" s="277"/>
      <c r="P1183" s="277"/>
      <c r="Q1183" s="277"/>
      <c r="R1183" s="277"/>
      <c r="S1183" s="277"/>
      <c r="T1183" s="277"/>
      <c r="U1183" s="278"/>
      <c r="V1183" s="103"/>
      <c r="W1183" s="84">
        <f t="shared" si="501"/>
        <v>13</v>
      </c>
      <c r="X1183" s="84"/>
      <c r="Y1183" s="78">
        <f>SUM(E1165:E1183)</f>
        <v>12</v>
      </c>
      <c r="Z1183" s="72" t="str">
        <f t="shared" si="499"/>
        <v/>
      </c>
      <c r="AA1183" s="72" t="str">
        <f t="shared" si="500"/>
        <v/>
      </c>
      <c r="AB1183" s="72"/>
      <c r="AC1183" s="72">
        <f t="shared" si="485"/>
        <v>1</v>
      </c>
      <c r="AD1183" s="72">
        <f t="shared" si="486"/>
        <v>1</v>
      </c>
      <c r="AE1183" s="109" t="str">
        <f t="shared" si="487"/>
        <v>0-0</v>
      </c>
      <c r="AF1183" s="109" t="str">
        <f t="shared" si="488"/>
        <v>Y</v>
      </c>
      <c r="AG1183" s="109" t="str">
        <f t="shared" si="489"/>
        <v>B</v>
      </c>
      <c r="AM1183" s="109">
        <f t="shared" si="490"/>
        <v>0</v>
      </c>
      <c r="AN1183" s="109">
        <f t="shared" si="491"/>
        <v>0</v>
      </c>
      <c r="AO1183" s="109" t="str">
        <f t="shared" si="492"/>
        <v/>
      </c>
      <c r="AQ1183" s="109" t="str">
        <f t="shared" si="493"/>
        <v/>
      </c>
      <c r="BA1183" s="229">
        <f>MOD(SUM(E1165:E1184),12)</f>
        <v>0</v>
      </c>
    </row>
    <row r="1184" spans="1:53" ht="15.75" thickBot="1" x14ac:dyDescent="0.3">
      <c r="A1184" s="88"/>
      <c r="B1184" s="66" t="s">
        <v>297</v>
      </c>
      <c r="C1184" s="67"/>
      <c r="D1184" s="102"/>
      <c r="E1184" s="32"/>
      <c r="F1184" s="32"/>
      <c r="G1184" s="68" t="s">
        <v>277</v>
      </c>
      <c r="H1184" s="69">
        <f t="shared" si="494"/>
        <v>0</v>
      </c>
      <c r="I1184" s="70">
        <f t="shared" si="495"/>
        <v>0</v>
      </c>
      <c r="J1184" s="73" t="str">
        <f t="shared" si="496"/>
        <v>--</v>
      </c>
      <c r="K1184" s="32"/>
      <c r="L1184" s="233"/>
      <c r="M1184" s="277"/>
      <c r="N1184" s="277"/>
      <c r="O1184" s="277"/>
      <c r="P1184" s="277"/>
      <c r="Q1184" s="277"/>
      <c r="R1184" s="277"/>
      <c r="S1184" s="277"/>
      <c r="T1184" s="277"/>
      <c r="U1184" s="278"/>
      <c r="V1184" s="103"/>
      <c r="W1184" s="84">
        <f t="shared" si="501"/>
        <v>13</v>
      </c>
      <c r="X1184" s="84"/>
      <c r="Y1184" s="78">
        <f>SUM(E1165:E1184)</f>
        <v>12</v>
      </c>
      <c r="Z1184" s="72" t="str">
        <f t="shared" si="499"/>
        <v/>
      </c>
      <c r="AA1184" s="72" t="str">
        <f t="shared" si="500"/>
        <v/>
      </c>
      <c r="AB1184" s="72"/>
      <c r="AC1184" s="72">
        <f t="shared" si="485"/>
        <v>1</v>
      </c>
      <c r="AD1184" s="72">
        <f t="shared" si="486"/>
        <v>1</v>
      </c>
      <c r="AE1184" s="109" t="str">
        <f t="shared" si="487"/>
        <v>0-0</v>
      </c>
      <c r="AF1184" s="109" t="str">
        <f t="shared" si="488"/>
        <v>Y</v>
      </c>
      <c r="AG1184" s="109" t="str">
        <f t="shared" si="489"/>
        <v>B</v>
      </c>
      <c r="AM1184" s="109">
        <f t="shared" si="490"/>
        <v>0</v>
      </c>
      <c r="AN1184" s="109">
        <f t="shared" si="491"/>
        <v>0</v>
      </c>
      <c r="AO1184" s="109" t="str">
        <f t="shared" si="492"/>
        <v/>
      </c>
      <c r="AQ1184" s="109" t="str">
        <f t="shared" si="493"/>
        <v/>
      </c>
      <c r="BA1184" s="229">
        <f>MOD(SUM(E1165:E1185),12)</f>
        <v>0</v>
      </c>
    </row>
    <row r="1185" spans="1:53" ht="15.75" thickBot="1" x14ac:dyDescent="0.3">
      <c r="A1185" s="88"/>
      <c r="B1185" s="66" t="s">
        <v>298</v>
      </c>
      <c r="C1185" s="67"/>
      <c r="D1185" s="102"/>
      <c r="E1185" s="32"/>
      <c r="F1185" s="32"/>
      <c r="G1185" s="68" t="s">
        <v>277</v>
      </c>
      <c r="H1185" s="69">
        <f t="shared" si="494"/>
        <v>0</v>
      </c>
      <c r="I1185" s="70">
        <f t="shared" si="495"/>
        <v>0</v>
      </c>
      <c r="J1185" s="73" t="str">
        <f t="shared" si="496"/>
        <v>--</v>
      </c>
      <c r="K1185" s="32"/>
      <c r="L1185" s="233"/>
      <c r="M1185" s="277"/>
      <c r="N1185" s="277"/>
      <c r="O1185" s="277"/>
      <c r="P1185" s="277"/>
      <c r="Q1185" s="277"/>
      <c r="R1185" s="277"/>
      <c r="S1185" s="277"/>
      <c r="T1185" s="277"/>
      <c r="U1185" s="278"/>
      <c r="V1185" s="103"/>
      <c r="W1185" s="84">
        <f t="shared" si="501"/>
        <v>13</v>
      </c>
      <c r="X1185" s="84"/>
      <c r="Y1185" s="78">
        <f>SUM(E1165:E1185)</f>
        <v>12</v>
      </c>
      <c r="Z1185" s="72" t="str">
        <f t="shared" si="499"/>
        <v/>
      </c>
      <c r="AA1185" s="72" t="str">
        <f t="shared" si="500"/>
        <v/>
      </c>
      <c r="AB1185" s="72"/>
      <c r="AC1185" s="72">
        <f t="shared" si="485"/>
        <v>1</v>
      </c>
      <c r="AD1185" s="72">
        <f t="shared" si="486"/>
        <v>1</v>
      </c>
      <c r="AE1185" s="109" t="str">
        <f t="shared" si="487"/>
        <v>0-0</v>
      </c>
      <c r="AF1185" s="109" t="str">
        <f t="shared" si="488"/>
        <v>Y</v>
      </c>
      <c r="AG1185" s="109" t="str">
        <f t="shared" si="489"/>
        <v>B</v>
      </c>
      <c r="AM1185" s="109">
        <f t="shared" si="490"/>
        <v>0</v>
      </c>
      <c r="AN1185" s="109">
        <f t="shared" si="491"/>
        <v>0</v>
      </c>
      <c r="AO1185" s="109" t="str">
        <f t="shared" si="492"/>
        <v/>
      </c>
      <c r="AQ1185" s="109" t="str">
        <f t="shared" si="493"/>
        <v/>
      </c>
      <c r="BA1185" s="229">
        <f>MOD(SUM(E1165:E1186),12)</f>
        <v>0</v>
      </c>
    </row>
    <row r="1186" spans="1:53" ht="15.75" thickBot="1" x14ac:dyDescent="0.3">
      <c r="A1186" s="88"/>
      <c r="B1186" s="66" t="s">
        <v>299</v>
      </c>
      <c r="C1186" s="67"/>
      <c r="D1186" s="102"/>
      <c r="E1186" s="32"/>
      <c r="F1186" s="32"/>
      <c r="G1186" s="68" t="s">
        <v>277</v>
      </c>
      <c r="H1186" s="69">
        <f t="shared" si="494"/>
        <v>0</v>
      </c>
      <c r="I1186" s="70">
        <f t="shared" si="495"/>
        <v>0</v>
      </c>
      <c r="J1186" s="73" t="str">
        <f t="shared" si="496"/>
        <v>--</v>
      </c>
      <c r="K1186" s="32"/>
      <c r="L1186" s="233"/>
      <c r="M1186" s="277"/>
      <c r="N1186" s="277"/>
      <c r="O1186" s="277"/>
      <c r="P1186" s="277"/>
      <c r="Q1186" s="277"/>
      <c r="R1186" s="277"/>
      <c r="S1186" s="277"/>
      <c r="T1186" s="277"/>
      <c r="U1186" s="278"/>
      <c r="V1186" s="103"/>
      <c r="W1186" s="84">
        <f t="shared" si="501"/>
        <v>13</v>
      </c>
      <c r="X1186" s="84"/>
      <c r="Y1186" s="78">
        <f>SUM(E1165:E1186)</f>
        <v>12</v>
      </c>
      <c r="Z1186" s="72" t="str">
        <f t="shared" si="499"/>
        <v/>
      </c>
      <c r="AA1186" s="72" t="str">
        <f t="shared" si="500"/>
        <v/>
      </c>
      <c r="AB1186" s="72"/>
      <c r="AC1186" s="72">
        <f t="shared" si="485"/>
        <v>1</v>
      </c>
      <c r="AD1186" s="72">
        <f t="shared" si="486"/>
        <v>1</v>
      </c>
      <c r="AE1186" s="109" t="str">
        <f t="shared" si="487"/>
        <v>0-0</v>
      </c>
      <c r="AF1186" s="109" t="str">
        <f t="shared" si="488"/>
        <v>Y</v>
      </c>
      <c r="AG1186" s="109" t="str">
        <f t="shared" si="489"/>
        <v>B</v>
      </c>
      <c r="AM1186" s="109">
        <f t="shared" si="490"/>
        <v>0</v>
      </c>
      <c r="AN1186" s="109">
        <f t="shared" si="491"/>
        <v>0</v>
      </c>
      <c r="AO1186" s="109" t="str">
        <f t="shared" si="492"/>
        <v/>
      </c>
      <c r="AQ1186" s="109" t="str">
        <f t="shared" si="493"/>
        <v/>
      </c>
      <c r="BA1186" s="229">
        <f>MOD(SUM(E1165:E1187),12)</f>
        <v>0</v>
      </c>
    </row>
    <row r="1187" spans="1:53" ht="15.75" thickBot="1" x14ac:dyDescent="0.3">
      <c r="A1187" s="88"/>
      <c r="B1187" s="66" t="s">
        <v>300</v>
      </c>
      <c r="C1187" s="67"/>
      <c r="D1187" s="102"/>
      <c r="E1187" s="32"/>
      <c r="F1187" s="32"/>
      <c r="G1187" s="68" t="s">
        <v>277</v>
      </c>
      <c r="H1187" s="69">
        <f t="shared" si="494"/>
        <v>0</v>
      </c>
      <c r="I1187" s="70">
        <f t="shared" si="495"/>
        <v>0</v>
      </c>
      <c r="J1187" s="73" t="str">
        <f t="shared" si="496"/>
        <v>--</v>
      </c>
      <c r="K1187" s="32"/>
      <c r="L1187" s="233"/>
      <c r="M1187" s="277"/>
      <c r="N1187" s="277"/>
      <c r="O1187" s="277"/>
      <c r="P1187" s="277"/>
      <c r="Q1187" s="277"/>
      <c r="R1187" s="277"/>
      <c r="S1187" s="277"/>
      <c r="T1187" s="277"/>
      <c r="U1187" s="278"/>
      <c r="V1187" s="103"/>
      <c r="W1187" s="84">
        <f t="shared" si="501"/>
        <v>13</v>
      </c>
      <c r="X1187" s="84"/>
      <c r="Y1187" s="78">
        <f>SUM(E1165:E1187)</f>
        <v>12</v>
      </c>
      <c r="Z1187" s="72" t="str">
        <f t="shared" si="499"/>
        <v/>
      </c>
      <c r="AA1187" s="72" t="str">
        <f t="shared" si="500"/>
        <v/>
      </c>
      <c r="AB1187" s="72"/>
      <c r="AC1187" s="72">
        <f t="shared" si="485"/>
        <v>1</v>
      </c>
      <c r="AD1187" s="72">
        <f t="shared" si="486"/>
        <v>1</v>
      </c>
      <c r="AE1187" s="109" t="str">
        <f t="shared" si="487"/>
        <v>0-0</v>
      </c>
      <c r="AF1187" s="109" t="str">
        <f t="shared" si="488"/>
        <v>Y</v>
      </c>
      <c r="AG1187" s="109" t="str">
        <f t="shared" si="489"/>
        <v>B</v>
      </c>
      <c r="AM1187" s="109">
        <f t="shared" si="490"/>
        <v>0</v>
      </c>
      <c r="AN1187" s="109">
        <f t="shared" si="491"/>
        <v>0</v>
      </c>
      <c r="AO1187" s="109" t="str">
        <f t="shared" si="492"/>
        <v/>
      </c>
      <c r="AQ1187" s="109" t="str">
        <f t="shared" si="493"/>
        <v/>
      </c>
      <c r="BA1187" s="229">
        <f>MOD(SUM(E1165:E1188),12)</f>
        <v>0</v>
      </c>
    </row>
    <row r="1188" spans="1:53" ht="15.75" thickBot="1" x14ac:dyDescent="0.3">
      <c r="A1188" s="88"/>
      <c r="B1188" s="66" t="s">
        <v>301</v>
      </c>
      <c r="C1188" s="67"/>
      <c r="D1188" s="102"/>
      <c r="E1188" s="32"/>
      <c r="F1188" s="32"/>
      <c r="G1188" s="68" t="s">
        <v>277</v>
      </c>
      <c r="H1188" s="69">
        <f t="shared" si="494"/>
        <v>0</v>
      </c>
      <c r="I1188" s="70">
        <f t="shared" si="495"/>
        <v>0</v>
      </c>
      <c r="J1188" s="73" t="str">
        <f t="shared" si="496"/>
        <v>--</v>
      </c>
      <c r="K1188" s="32"/>
      <c r="L1188" s="233"/>
      <c r="M1188" s="277"/>
      <c r="N1188" s="277"/>
      <c r="O1188" s="277"/>
      <c r="P1188" s="277"/>
      <c r="Q1188" s="277"/>
      <c r="R1188" s="277"/>
      <c r="S1188" s="277"/>
      <c r="T1188" s="277"/>
      <c r="U1188" s="278"/>
      <c r="V1188" s="103"/>
      <c r="W1188" s="84">
        <f t="shared" si="501"/>
        <v>13</v>
      </c>
      <c r="X1188" s="84"/>
      <c r="Y1188" s="78">
        <f>SUM(E1165:E1188)</f>
        <v>12</v>
      </c>
      <c r="Z1188" s="72" t="str">
        <f t="shared" si="499"/>
        <v/>
      </c>
      <c r="AA1188" s="72" t="str">
        <f t="shared" si="500"/>
        <v/>
      </c>
      <c r="AB1188" s="72"/>
      <c r="AC1188" s="72">
        <f t="shared" si="485"/>
        <v>1</v>
      </c>
      <c r="AD1188" s="72">
        <f t="shared" si="486"/>
        <v>1</v>
      </c>
      <c r="AE1188" s="109" t="str">
        <f t="shared" si="487"/>
        <v>0-0</v>
      </c>
      <c r="AF1188" s="109" t="str">
        <f t="shared" si="488"/>
        <v>Y</v>
      </c>
      <c r="AG1188" s="109" t="str">
        <f t="shared" si="489"/>
        <v>B</v>
      </c>
      <c r="AM1188" s="109">
        <f t="shared" si="490"/>
        <v>0</v>
      </c>
      <c r="AN1188" s="109">
        <f t="shared" si="491"/>
        <v>0</v>
      </c>
      <c r="AO1188" s="109" t="str">
        <f t="shared" si="492"/>
        <v/>
      </c>
      <c r="AQ1188" s="109" t="str">
        <f t="shared" si="493"/>
        <v/>
      </c>
      <c r="BA1188" s="229">
        <f>MOD(SUM(E1165:E1189),12)</f>
        <v>0</v>
      </c>
    </row>
    <row r="1189" spans="1:53" ht="15.75" thickBot="1" x14ac:dyDescent="0.3">
      <c r="A1189" s="88"/>
      <c r="B1189" s="66" t="s">
        <v>302</v>
      </c>
      <c r="C1189" s="67"/>
      <c r="D1189" s="102"/>
      <c r="E1189" s="32"/>
      <c r="F1189" s="32"/>
      <c r="G1189" s="68" t="s">
        <v>277</v>
      </c>
      <c r="H1189" s="69">
        <f t="shared" si="494"/>
        <v>0</v>
      </c>
      <c r="I1189" s="70">
        <f t="shared" si="495"/>
        <v>0</v>
      </c>
      <c r="J1189" s="73" t="str">
        <f t="shared" si="496"/>
        <v>--</v>
      </c>
      <c r="K1189" s="32"/>
      <c r="L1189" s="234"/>
      <c r="M1189" s="277"/>
      <c r="N1189" s="277"/>
      <c r="O1189" s="277"/>
      <c r="P1189" s="277"/>
      <c r="Q1189" s="277"/>
      <c r="R1189" s="277"/>
      <c r="S1189" s="277"/>
      <c r="T1189" s="277"/>
      <c r="U1189" s="278"/>
      <c r="V1189" s="103"/>
      <c r="W1189" s="72"/>
      <c r="X1189" s="72"/>
      <c r="Y1189" s="78">
        <f>SUM(E1165:E1189)</f>
        <v>12</v>
      </c>
      <c r="Z1189" s="72" t="str">
        <f t="shared" si="499"/>
        <v/>
      </c>
      <c r="AA1189" s="72" t="str">
        <f t="shared" si="500"/>
        <v/>
      </c>
      <c r="AB1189" s="72"/>
      <c r="AC1189" s="72">
        <f t="shared" si="485"/>
        <v>1</v>
      </c>
      <c r="AD1189" s="72">
        <f t="shared" si="486"/>
        <v>1</v>
      </c>
      <c r="AE1189" s="109" t="str">
        <f t="shared" si="487"/>
        <v>0-0</v>
      </c>
      <c r="AF1189" s="109" t="str">
        <f t="shared" si="488"/>
        <v>Y</v>
      </c>
      <c r="AG1189" s="109" t="str">
        <f t="shared" si="489"/>
        <v>B</v>
      </c>
      <c r="AM1189" s="109">
        <f t="shared" si="490"/>
        <v>0</v>
      </c>
      <c r="AN1189" s="109">
        <f t="shared" si="491"/>
        <v>0</v>
      </c>
      <c r="AO1189" s="109" t="str">
        <f t="shared" si="492"/>
        <v/>
      </c>
      <c r="AQ1189" s="109" t="str">
        <f t="shared" si="493"/>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500"/>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500"/>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60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12</v>
      </c>
      <c r="D1196" s="31" t="s">
        <v>229</v>
      </c>
      <c r="E1196" s="66" t="str">
        <f>TEXT(IF('Cable Calculator'!ES7="","",'Cable Calculator'!ES7),)</f>
        <v/>
      </c>
      <c r="F1196" s="88"/>
      <c r="G1196" s="304" t="s">
        <v>230</v>
      </c>
      <c r="H1196" s="305"/>
      <c r="I1196" s="33">
        <f>E1197-I1195</f>
        <v>12</v>
      </c>
      <c r="J1196" s="289" t="s">
        <v>231</v>
      </c>
      <c r="K1196" s="290"/>
      <c r="L1196" s="34">
        <f>I1200</f>
        <v>361</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72</v>
      </c>
      <c r="F1197" s="88"/>
      <c r="G1197" s="291" t="s">
        <v>237</v>
      </c>
      <c r="H1197" s="292"/>
      <c r="I1197" s="35">
        <f>IF(E1197=0,0,12-(MOD(I1195,12)))</f>
        <v>12</v>
      </c>
      <c r="J1197" s="289" t="s">
        <v>238</v>
      </c>
      <c r="K1197" s="290"/>
      <c r="L1197" s="39">
        <f>I1201-I1195</f>
        <v>372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1" t="s">
        <v>242</v>
      </c>
      <c r="H1198" s="43" t="s">
        <v>243</v>
      </c>
      <c r="I1198" s="35">
        <f>IF(E1198&lt;&gt;0,1,0)</f>
        <v>0</v>
      </c>
      <c r="J1198" s="291" t="s">
        <v>244</v>
      </c>
      <c r="K1198" s="292"/>
      <c r="L1198" s="44">
        <f>'Cable Calculator'!ES3</f>
        <v>865</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361</v>
      </c>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6</v>
      </c>
      <c r="F1200" s="88"/>
      <c r="G1200" s="321" t="s">
        <v>251</v>
      </c>
      <c r="H1200" s="51" t="s">
        <v>252</v>
      </c>
      <c r="I1200" s="112">
        <f>E1199</f>
        <v>361</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2"/>
      <c r="H1201" s="47" t="s">
        <v>257</v>
      </c>
      <c r="I1201" s="35">
        <f>IF(E1199="","0",IF(AND(E1196="EUC",E1197=432), I1200+(203-E1198),IF(E1199=0,0,(E1199+(E1197-E1198)-1))))</f>
        <v>432</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72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502</v>
      </c>
      <c r="D1206" s="102"/>
      <c r="E1206" s="32">
        <v>60</v>
      </c>
      <c r="F1206" s="32"/>
      <c r="G1206" s="68" t="s">
        <v>277</v>
      </c>
      <c r="H1206" s="69">
        <f>IF(I1206=0,0,I1206-(E1206-1))</f>
        <v>373</v>
      </c>
      <c r="I1206" s="70">
        <f>IF(E1206=0,0,I1201)</f>
        <v>432</v>
      </c>
      <c r="J1206" s="71" t="s">
        <v>278</v>
      </c>
      <c r="K1206" s="32"/>
      <c r="L1206" s="233"/>
      <c r="M1206" s="277" t="s">
        <v>428</v>
      </c>
      <c r="N1206" s="277"/>
      <c r="O1206" s="277"/>
      <c r="P1206" s="277"/>
      <c r="Q1206" s="277"/>
      <c r="R1206" s="277"/>
      <c r="S1206" s="277"/>
      <c r="T1206" s="277"/>
      <c r="U1206" s="278"/>
      <c r="V1206" s="103"/>
      <c r="W1206" s="72"/>
      <c r="X1206" s="72"/>
      <c r="Y1206" s="72"/>
      <c r="Z1206" s="45">
        <v>9</v>
      </c>
      <c r="AA1206" s="46">
        <v>97</v>
      </c>
      <c r="AB1206" s="46">
        <v>108</v>
      </c>
      <c r="AC1206" s="72">
        <f t="shared" ref="AC1206:AC1230" si="502">IF(B1206&lt;&gt;"FST",1,0)</f>
        <v>1</v>
      </c>
      <c r="AD1206" s="72">
        <f t="shared" ref="AD1206:AD1230" si="503">IF(C1206&lt;&gt;"FST",1,0)</f>
        <v>1</v>
      </c>
      <c r="AE1206" s="109" t="str">
        <f t="shared" ref="AE1206:AE1230" si="504">CONCATENATE(H1206,"-",I1206)</f>
        <v>373-432</v>
      </c>
      <c r="AF1206" s="109" t="str">
        <f t="shared" ref="AF1206:AF1230" si="505">IF(C1206="Field SPL","N","Y")</f>
        <v>N</v>
      </c>
      <c r="AG1206" s="109" t="str">
        <f t="shared" ref="AG1206:AG1230" si="506">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507">VALUE(IF(C1206="FST","0",IF(C1206="REV T","1",IF(C1206="DBL REV",".5","0"))))</f>
        <v>0</v>
      </c>
      <c r="AN1206" s="109">
        <f t="shared" ref="AN1206:AN1230" si="508">VALUE(IF(C1206="FST","0",IF(C1206="REV T","0",IF(C1206="DBL REV",".5","0"))))</f>
        <v>0</v>
      </c>
      <c r="AO1206" s="109" t="str">
        <f t="shared" ref="AO1206:AO1230" si="509">IF(C1206="TPL REV","Y","")</f>
        <v/>
      </c>
      <c r="AQ1206" s="109" t="str">
        <f t="shared" ref="AQ1206:AQ1230" si="510">IF(C1206="QD REV","Y","")</f>
        <v/>
      </c>
      <c r="BA1206" s="229">
        <f>MOD(E1206,12)</f>
        <v>0</v>
      </c>
    </row>
    <row r="1207" spans="1:53" ht="15.75" thickBot="1" x14ac:dyDescent="0.3">
      <c r="A1207" s="88"/>
      <c r="B1207" s="66" t="s">
        <v>279</v>
      </c>
      <c r="C1207" s="67"/>
      <c r="D1207" s="102"/>
      <c r="E1207" s="32"/>
      <c r="F1207" s="32"/>
      <c r="G1207" s="68" t="s">
        <v>277</v>
      </c>
      <c r="H1207" s="69">
        <f t="shared" ref="H1207:H1230" si="511">IF(E1207=0,0,I1207-(E1207-1))</f>
        <v>0</v>
      </c>
      <c r="I1207" s="70">
        <f t="shared" ref="I1207:I1230" si="512">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502"/>
        <v>1</v>
      </c>
      <c r="AD1207" s="72">
        <f t="shared" si="503"/>
        <v>1</v>
      </c>
      <c r="AE1207" s="109" t="str">
        <f t="shared" si="504"/>
        <v>0-0</v>
      </c>
      <c r="AF1207" s="109" t="str">
        <f t="shared" si="505"/>
        <v>Y</v>
      </c>
      <c r="AG1207" s="109" t="str">
        <f t="shared" si="506"/>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507"/>
        <v>0</v>
      </c>
      <c r="AN1207" s="109">
        <f t="shared" si="508"/>
        <v>0</v>
      </c>
      <c r="AO1207" s="109" t="str">
        <f t="shared" si="509"/>
        <v/>
      </c>
      <c r="AQ1207" s="109" t="str">
        <f t="shared" si="510"/>
        <v/>
      </c>
      <c r="BA1207" s="229">
        <f>MOD(SUM(E1206:E1207),12)</f>
        <v>0</v>
      </c>
    </row>
    <row r="1208" spans="1:53" ht="15.75" thickBot="1" x14ac:dyDescent="0.3">
      <c r="A1208" s="88"/>
      <c r="B1208" s="74" t="s">
        <v>280</v>
      </c>
      <c r="C1208" s="67"/>
      <c r="D1208" s="102"/>
      <c r="E1208" s="32"/>
      <c r="F1208" s="32"/>
      <c r="G1208" s="75" t="s">
        <v>277</v>
      </c>
      <c r="H1208" s="69">
        <f t="shared" si="511"/>
        <v>0</v>
      </c>
      <c r="I1208" s="70">
        <f t="shared" si="512"/>
        <v>0</v>
      </c>
      <c r="J1208" s="73" t="str">
        <f t="shared" ref="J1208:J1230" si="513">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502"/>
        <v>1</v>
      </c>
      <c r="AD1208" s="72">
        <f t="shared" si="503"/>
        <v>1</v>
      </c>
      <c r="AE1208" s="109" t="str">
        <f t="shared" si="504"/>
        <v>0-0</v>
      </c>
      <c r="AF1208" s="109" t="str">
        <f t="shared" si="505"/>
        <v>Y</v>
      </c>
      <c r="AG1208" s="109" t="str">
        <f t="shared" si="506"/>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507"/>
        <v>0</v>
      </c>
      <c r="AN1208" s="109">
        <f t="shared" si="508"/>
        <v>0</v>
      </c>
      <c r="AO1208" s="109" t="str">
        <f t="shared" si="509"/>
        <v/>
      </c>
      <c r="AQ1208" s="109" t="str">
        <f t="shared" si="510"/>
        <v/>
      </c>
      <c r="BA1208" s="229">
        <f>MOD(SUM(E1206:E1209),12)</f>
        <v>0</v>
      </c>
    </row>
    <row r="1209" spans="1:53" ht="15.75" thickBot="1" x14ac:dyDescent="0.3">
      <c r="A1209" s="88"/>
      <c r="B1209" s="66" t="s">
        <v>281</v>
      </c>
      <c r="C1209" s="67"/>
      <c r="D1209" s="102"/>
      <c r="E1209" s="32"/>
      <c r="F1209" s="32"/>
      <c r="G1209" s="68" t="s">
        <v>277</v>
      </c>
      <c r="H1209" s="69">
        <f t="shared" si="511"/>
        <v>0</v>
      </c>
      <c r="I1209" s="70">
        <f t="shared" si="512"/>
        <v>0</v>
      </c>
      <c r="J1209" s="73" t="str">
        <f t="shared" si="513"/>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502"/>
        <v>1</v>
      </c>
      <c r="AD1209" s="72">
        <f t="shared" si="503"/>
        <v>1</v>
      </c>
      <c r="AE1209" s="109" t="str">
        <f t="shared" si="504"/>
        <v>0-0</v>
      </c>
      <c r="AF1209" s="109" t="str">
        <f t="shared" si="505"/>
        <v>Y</v>
      </c>
      <c r="AG1209" s="109" t="str">
        <f t="shared" si="506"/>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507"/>
        <v>0</v>
      </c>
      <c r="AN1209" s="109">
        <f t="shared" si="508"/>
        <v>0</v>
      </c>
      <c r="AO1209" s="109" t="str">
        <f t="shared" si="509"/>
        <v/>
      </c>
      <c r="AQ1209" s="109" t="str">
        <f t="shared" si="510"/>
        <v/>
      </c>
      <c r="BA1209" s="229">
        <f>MOD(SUM(E1206:E1210),12)</f>
        <v>0</v>
      </c>
    </row>
    <row r="1210" spans="1:53" ht="15.75" thickBot="1" x14ac:dyDescent="0.3">
      <c r="A1210" s="88"/>
      <c r="B1210" s="66" t="s">
        <v>282</v>
      </c>
      <c r="C1210" s="67"/>
      <c r="D1210" s="102"/>
      <c r="E1210" s="32"/>
      <c r="F1210" s="32"/>
      <c r="G1210" s="68" t="s">
        <v>277</v>
      </c>
      <c r="H1210" s="69">
        <f t="shared" si="511"/>
        <v>0</v>
      </c>
      <c r="I1210" s="70">
        <f t="shared" si="512"/>
        <v>0</v>
      </c>
      <c r="J1210" s="73" t="str">
        <f t="shared" si="513"/>
        <v>--</v>
      </c>
      <c r="K1210" s="32"/>
      <c r="L1210" s="233"/>
      <c r="M1210" s="277"/>
      <c r="N1210" s="277"/>
      <c r="O1210" s="277"/>
      <c r="P1210" s="277"/>
      <c r="Q1210" s="277"/>
      <c r="R1210" s="277"/>
      <c r="S1210" s="277"/>
      <c r="T1210" s="277"/>
      <c r="U1210" s="278"/>
      <c r="V1210" s="103"/>
      <c r="W1210" s="72"/>
      <c r="X1210" s="72"/>
      <c r="Y1210" s="72"/>
      <c r="Z1210" s="45">
        <v>13</v>
      </c>
      <c r="AA1210" s="77">
        <f t="shared" ref="AA1210:AA1215" si="514">AB1209+1</f>
        <v>145</v>
      </c>
      <c r="AB1210" s="77">
        <f t="shared" ref="AB1210:AB1215" si="515">AB1209+12</f>
        <v>156</v>
      </c>
      <c r="AC1210" s="72">
        <f t="shared" si="502"/>
        <v>1</v>
      </c>
      <c r="AD1210" s="72">
        <f t="shared" si="503"/>
        <v>1</v>
      </c>
      <c r="AE1210" s="109" t="str">
        <f t="shared" si="504"/>
        <v>0-0</v>
      </c>
      <c r="AF1210" s="109" t="str">
        <f t="shared" si="505"/>
        <v>Y</v>
      </c>
      <c r="AG1210" s="109" t="str">
        <f t="shared" si="506"/>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507"/>
        <v>0</v>
      </c>
      <c r="AN1210" s="109">
        <f t="shared" si="508"/>
        <v>0</v>
      </c>
      <c r="AO1210" s="109" t="str">
        <f t="shared" si="509"/>
        <v/>
      </c>
      <c r="AQ1210" s="109" t="str">
        <f t="shared" si="510"/>
        <v/>
      </c>
      <c r="BA1210" s="229">
        <f>MOD(SUM(E1206:E1211),12)</f>
        <v>0</v>
      </c>
    </row>
    <row r="1211" spans="1:53" ht="15.75" thickBot="1" x14ac:dyDescent="0.3">
      <c r="A1211" s="88"/>
      <c r="B1211" s="66" t="s">
        <v>283</v>
      </c>
      <c r="C1211" s="67"/>
      <c r="D1211" s="102"/>
      <c r="E1211" s="32"/>
      <c r="F1211" s="32"/>
      <c r="G1211" s="68" t="s">
        <v>277</v>
      </c>
      <c r="H1211" s="69">
        <f t="shared" si="511"/>
        <v>0</v>
      </c>
      <c r="I1211" s="70">
        <f t="shared" si="512"/>
        <v>0</v>
      </c>
      <c r="J1211" s="73" t="str">
        <f t="shared" si="513"/>
        <v>--</v>
      </c>
      <c r="K1211" s="32"/>
      <c r="L1211" s="233"/>
      <c r="M1211" s="277"/>
      <c r="N1211" s="277"/>
      <c r="O1211" s="277"/>
      <c r="P1211" s="277"/>
      <c r="Q1211" s="277"/>
      <c r="R1211" s="277"/>
      <c r="S1211" s="277"/>
      <c r="T1211" s="277"/>
      <c r="U1211" s="278"/>
      <c r="V1211" s="103"/>
      <c r="W1211" s="72"/>
      <c r="X1211" s="72"/>
      <c r="Y1211" s="72"/>
      <c r="Z1211" s="45">
        <v>14</v>
      </c>
      <c r="AA1211" s="77">
        <f t="shared" si="514"/>
        <v>157</v>
      </c>
      <c r="AB1211" s="77">
        <f t="shared" si="515"/>
        <v>168</v>
      </c>
      <c r="AC1211" s="72">
        <f t="shared" si="502"/>
        <v>1</v>
      </c>
      <c r="AD1211" s="72">
        <f t="shared" si="503"/>
        <v>1</v>
      </c>
      <c r="AE1211" s="109" t="str">
        <f t="shared" si="504"/>
        <v>0-0</v>
      </c>
      <c r="AF1211" s="109" t="str">
        <f t="shared" si="505"/>
        <v>Y</v>
      </c>
      <c r="AG1211" s="109" t="str">
        <f t="shared" si="506"/>
        <v>B</v>
      </c>
      <c r="AM1211" s="109">
        <f t="shared" si="507"/>
        <v>0</v>
      </c>
      <c r="AN1211" s="109">
        <f t="shared" si="508"/>
        <v>0</v>
      </c>
      <c r="AO1211" s="109" t="str">
        <f t="shared" si="509"/>
        <v/>
      </c>
      <c r="AQ1211" s="109" t="str">
        <f t="shared" si="510"/>
        <v/>
      </c>
      <c r="BA1211" s="229">
        <f>MOD(SUM(E1206:E1212),12)</f>
        <v>0</v>
      </c>
    </row>
    <row r="1212" spans="1:53" ht="15.75" thickBot="1" x14ac:dyDescent="0.3">
      <c r="A1212" s="88"/>
      <c r="B1212" s="66" t="s">
        <v>284</v>
      </c>
      <c r="C1212" s="67"/>
      <c r="D1212" s="102"/>
      <c r="E1212" s="32"/>
      <c r="F1212" s="32"/>
      <c r="G1212" s="68" t="s">
        <v>277</v>
      </c>
      <c r="H1212" s="69">
        <f t="shared" si="511"/>
        <v>0</v>
      </c>
      <c r="I1212" s="70">
        <f t="shared" si="512"/>
        <v>0</v>
      </c>
      <c r="J1212" s="73" t="str">
        <f t="shared" si="513"/>
        <v>--</v>
      </c>
      <c r="K1212" s="32"/>
      <c r="L1212" s="233"/>
      <c r="M1212" s="277"/>
      <c r="N1212" s="277"/>
      <c r="O1212" s="277"/>
      <c r="P1212" s="277"/>
      <c r="Q1212" s="277"/>
      <c r="R1212" s="277"/>
      <c r="S1212" s="277"/>
      <c r="T1212" s="277"/>
      <c r="U1212" s="278"/>
      <c r="V1212" s="103"/>
      <c r="W1212" s="72"/>
      <c r="X1212" s="72"/>
      <c r="Y1212" s="72"/>
      <c r="Z1212" s="45">
        <v>15</v>
      </c>
      <c r="AA1212" s="77">
        <f t="shared" si="514"/>
        <v>169</v>
      </c>
      <c r="AB1212" s="77">
        <f t="shared" si="515"/>
        <v>180</v>
      </c>
      <c r="AC1212" s="72">
        <f t="shared" si="502"/>
        <v>1</v>
      </c>
      <c r="AD1212" s="72">
        <f t="shared" si="503"/>
        <v>1</v>
      </c>
      <c r="AE1212" s="109" t="str">
        <f t="shared" si="504"/>
        <v>0-0</v>
      </c>
      <c r="AF1212" s="109" t="str">
        <f t="shared" si="505"/>
        <v>Y</v>
      </c>
      <c r="AG1212" s="109" t="str">
        <f t="shared" si="506"/>
        <v>B</v>
      </c>
      <c r="AM1212" s="109">
        <f t="shared" si="507"/>
        <v>0</v>
      </c>
      <c r="AN1212" s="109">
        <f t="shared" si="508"/>
        <v>0</v>
      </c>
      <c r="AO1212" s="109" t="str">
        <f t="shared" si="509"/>
        <v/>
      </c>
      <c r="AQ1212" s="109" t="str">
        <f t="shared" si="510"/>
        <v/>
      </c>
      <c r="BA1212" s="229">
        <f>MOD(SUM(E1206:E1213),12)</f>
        <v>0</v>
      </c>
    </row>
    <row r="1213" spans="1:53" ht="15.75" thickBot="1" x14ac:dyDescent="0.3">
      <c r="A1213" s="88"/>
      <c r="B1213" s="66" t="s">
        <v>285</v>
      </c>
      <c r="C1213" s="67"/>
      <c r="D1213" s="102"/>
      <c r="E1213" s="32"/>
      <c r="F1213" s="32"/>
      <c r="G1213" s="68" t="s">
        <v>277</v>
      </c>
      <c r="H1213" s="69">
        <f t="shared" si="511"/>
        <v>0</v>
      </c>
      <c r="I1213" s="70">
        <f t="shared" si="512"/>
        <v>0</v>
      </c>
      <c r="J1213" s="73" t="str">
        <f t="shared" si="513"/>
        <v>--</v>
      </c>
      <c r="K1213" s="32"/>
      <c r="L1213" s="233"/>
      <c r="M1213" s="277"/>
      <c r="N1213" s="277"/>
      <c r="O1213" s="277"/>
      <c r="P1213" s="277"/>
      <c r="Q1213" s="277"/>
      <c r="R1213" s="277"/>
      <c r="S1213" s="277"/>
      <c r="T1213" s="277"/>
      <c r="U1213" s="278"/>
      <c r="V1213" s="103"/>
      <c r="W1213" s="72"/>
      <c r="X1213" s="72"/>
      <c r="Y1213" s="72"/>
      <c r="Z1213" s="45">
        <f>Z1212+1</f>
        <v>16</v>
      </c>
      <c r="AA1213" s="77">
        <f t="shared" si="514"/>
        <v>181</v>
      </c>
      <c r="AB1213" s="77">
        <f t="shared" si="515"/>
        <v>192</v>
      </c>
      <c r="AC1213" s="72">
        <f t="shared" si="502"/>
        <v>1</v>
      </c>
      <c r="AD1213" s="72">
        <f t="shared" si="503"/>
        <v>1</v>
      </c>
      <c r="AE1213" s="109" t="str">
        <f t="shared" si="504"/>
        <v>0-0</v>
      </c>
      <c r="AF1213" s="109" t="str">
        <f t="shared" si="505"/>
        <v>Y</v>
      </c>
      <c r="AG1213" s="109" t="str">
        <f t="shared" si="506"/>
        <v>B</v>
      </c>
      <c r="AM1213" s="109">
        <f t="shared" si="507"/>
        <v>0</v>
      </c>
      <c r="AN1213" s="109">
        <f t="shared" si="508"/>
        <v>0</v>
      </c>
      <c r="AO1213" s="109" t="str">
        <f t="shared" si="509"/>
        <v/>
      </c>
      <c r="AQ1213" s="109" t="str">
        <f t="shared" si="510"/>
        <v/>
      </c>
      <c r="BA1213" s="229">
        <f>MOD(SUM(E1206:E1214),12)</f>
        <v>0</v>
      </c>
    </row>
    <row r="1214" spans="1:53" ht="15.75" thickBot="1" x14ac:dyDescent="0.3">
      <c r="A1214" s="88"/>
      <c r="B1214" s="66" t="s">
        <v>286</v>
      </c>
      <c r="C1214" s="67"/>
      <c r="D1214" s="102"/>
      <c r="E1214" s="32"/>
      <c r="F1214" s="32"/>
      <c r="G1214" s="68" t="s">
        <v>277</v>
      </c>
      <c r="H1214" s="69">
        <f t="shared" si="511"/>
        <v>0</v>
      </c>
      <c r="I1214" s="70">
        <f t="shared" si="512"/>
        <v>0</v>
      </c>
      <c r="J1214" s="73" t="str">
        <f t="shared" si="513"/>
        <v>--</v>
      </c>
      <c r="K1214" s="32"/>
      <c r="L1214" s="233"/>
      <c r="M1214" s="277"/>
      <c r="N1214" s="277"/>
      <c r="O1214" s="277"/>
      <c r="P1214" s="277"/>
      <c r="Q1214" s="277"/>
      <c r="R1214" s="277"/>
      <c r="S1214" s="277"/>
      <c r="T1214" s="277"/>
      <c r="U1214" s="278"/>
      <c r="V1214" s="103"/>
      <c r="W1214" s="72"/>
      <c r="X1214" s="72"/>
      <c r="Y1214" s="72"/>
      <c r="Z1214" s="45">
        <f>Z1213+1</f>
        <v>17</v>
      </c>
      <c r="AA1214" s="77">
        <f t="shared" si="514"/>
        <v>193</v>
      </c>
      <c r="AB1214" s="77">
        <f t="shared" si="515"/>
        <v>204</v>
      </c>
      <c r="AC1214" s="72">
        <f t="shared" si="502"/>
        <v>1</v>
      </c>
      <c r="AD1214" s="72">
        <f t="shared" si="503"/>
        <v>1</v>
      </c>
      <c r="AE1214" s="109" t="str">
        <f t="shared" si="504"/>
        <v>0-0</v>
      </c>
      <c r="AF1214" s="109" t="str">
        <f t="shared" si="505"/>
        <v>Y</v>
      </c>
      <c r="AG1214" s="109" t="str">
        <f t="shared" si="506"/>
        <v>B</v>
      </c>
      <c r="AM1214" s="109">
        <f t="shared" si="507"/>
        <v>0</v>
      </c>
      <c r="AN1214" s="109">
        <f t="shared" si="508"/>
        <v>0</v>
      </c>
      <c r="AO1214" s="109" t="str">
        <f t="shared" si="509"/>
        <v/>
      </c>
      <c r="AQ1214" s="109" t="str">
        <f t="shared" si="510"/>
        <v/>
      </c>
      <c r="BA1214" s="229">
        <f>MOD(SUM(E1206:E1215),12)</f>
        <v>0</v>
      </c>
    </row>
    <row r="1215" spans="1:53" ht="15.75" thickBot="1" x14ac:dyDescent="0.3">
      <c r="A1215" s="88"/>
      <c r="B1215" s="66" t="s">
        <v>287</v>
      </c>
      <c r="C1215" s="67"/>
      <c r="D1215" s="102"/>
      <c r="E1215" s="32"/>
      <c r="F1215" s="32"/>
      <c r="G1215" s="68" t="s">
        <v>277</v>
      </c>
      <c r="H1215" s="69">
        <f t="shared" si="511"/>
        <v>0</v>
      </c>
      <c r="I1215" s="70">
        <f t="shared" si="512"/>
        <v>0</v>
      </c>
      <c r="J1215" s="73" t="str">
        <f t="shared" si="513"/>
        <v>--</v>
      </c>
      <c r="K1215" s="32"/>
      <c r="L1215" s="233"/>
      <c r="M1215" s="277"/>
      <c r="N1215" s="277"/>
      <c r="O1215" s="277"/>
      <c r="P1215" s="277"/>
      <c r="Q1215" s="277"/>
      <c r="R1215" s="277"/>
      <c r="S1215" s="277"/>
      <c r="T1215" s="277"/>
      <c r="U1215" s="278"/>
      <c r="V1215" s="103"/>
      <c r="W1215" s="72"/>
      <c r="X1215" s="72"/>
      <c r="Y1215" s="72"/>
      <c r="Z1215" s="45">
        <f>Z1214+1</f>
        <v>18</v>
      </c>
      <c r="AA1215" s="77">
        <f t="shared" si="514"/>
        <v>205</v>
      </c>
      <c r="AB1215" s="77">
        <f t="shared" si="515"/>
        <v>216</v>
      </c>
      <c r="AC1215" s="72">
        <f t="shared" si="502"/>
        <v>1</v>
      </c>
      <c r="AD1215" s="72">
        <f t="shared" si="503"/>
        <v>1</v>
      </c>
      <c r="AE1215" s="109" t="str">
        <f t="shared" si="504"/>
        <v>0-0</v>
      </c>
      <c r="AF1215" s="109" t="str">
        <f t="shared" si="505"/>
        <v>Y</v>
      </c>
      <c r="AG1215" s="109" t="str">
        <f t="shared" si="506"/>
        <v>B</v>
      </c>
      <c r="AM1215" s="109">
        <f t="shared" si="507"/>
        <v>0</v>
      </c>
      <c r="AN1215" s="109">
        <f t="shared" si="508"/>
        <v>0</v>
      </c>
      <c r="AO1215" s="109" t="str">
        <f t="shared" si="509"/>
        <v/>
      </c>
      <c r="AQ1215" s="109" t="str">
        <f t="shared" si="510"/>
        <v/>
      </c>
      <c r="BA1215" s="229">
        <f>MOD(SUM(E1206:E1216),12)</f>
        <v>0</v>
      </c>
    </row>
    <row r="1216" spans="1:53" ht="15.75" thickBot="1" x14ac:dyDescent="0.3">
      <c r="A1216" s="88"/>
      <c r="B1216" s="66" t="s">
        <v>288</v>
      </c>
      <c r="C1216" s="67"/>
      <c r="D1216" s="102"/>
      <c r="E1216" s="32"/>
      <c r="F1216" s="32"/>
      <c r="G1216" s="68" t="s">
        <v>277</v>
      </c>
      <c r="H1216" s="69">
        <f t="shared" si="511"/>
        <v>0</v>
      </c>
      <c r="I1216" s="70">
        <f t="shared" si="512"/>
        <v>0</v>
      </c>
      <c r="J1216" s="73" t="str">
        <f t="shared" si="513"/>
        <v>--</v>
      </c>
      <c r="K1216" s="32"/>
      <c r="L1216" s="233"/>
      <c r="M1216" s="277"/>
      <c r="N1216" s="277"/>
      <c r="O1216" s="277"/>
      <c r="P1216" s="277"/>
      <c r="Q1216" s="277"/>
      <c r="R1216" s="277"/>
      <c r="S1216" s="277"/>
      <c r="T1216" s="277"/>
      <c r="U1216" s="278"/>
      <c r="V1216" s="103"/>
      <c r="W1216" s="84"/>
      <c r="X1216" s="84"/>
      <c r="Y1216" s="72"/>
      <c r="Z1216" s="72"/>
      <c r="AA1216" s="72"/>
      <c r="AB1216" s="72"/>
      <c r="AC1216" s="72">
        <f t="shared" si="502"/>
        <v>1</v>
      </c>
      <c r="AD1216" s="72">
        <f t="shared" si="503"/>
        <v>1</v>
      </c>
      <c r="AE1216" s="109" t="str">
        <f t="shared" si="504"/>
        <v>0-0</v>
      </c>
      <c r="AF1216" s="109" t="str">
        <f t="shared" si="505"/>
        <v>Y</v>
      </c>
      <c r="AG1216" s="109" t="str">
        <f t="shared" si="506"/>
        <v>B</v>
      </c>
      <c r="AM1216" s="109">
        <f t="shared" si="507"/>
        <v>0</v>
      </c>
      <c r="AN1216" s="109">
        <f t="shared" si="508"/>
        <v>0</v>
      </c>
      <c r="AO1216" s="109" t="str">
        <f t="shared" si="509"/>
        <v/>
      </c>
      <c r="AQ1216" s="109" t="str">
        <f t="shared" si="510"/>
        <v/>
      </c>
      <c r="BA1216" s="229">
        <f>MOD(SUM(E1206:E1217),12)</f>
        <v>0</v>
      </c>
    </row>
    <row r="1217" spans="1:53" ht="15.75" thickBot="1" x14ac:dyDescent="0.3">
      <c r="A1217" s="88"/>
      <c r="B1217" s="66" t="s">
        <v>289</v>
      </c>
      <c r="C1217" s="67"/>
      <c r="D1217" s="102"/>
      <c r="E1217" s="32"/>
      <c r="F1217" s="32"/>
      <c r="G1217" s="68" t="s">
        <v>277</v>
      </c>
      <c r="H1217" s="69">
        <f t="shared" si="511"/>
        <v>0</v>
      </c>
      <c r="I1217" s="70">
        <f t="shared" si="512"/>
        <v>0</v>
      </c>
      <c r="J1217" s="73" t="str">
        <f t="shared" si="513"/>
        <v>--</v>
      </c>
      <c r="K1217" s="32"/>
      <c r="L1217" s="233"/>
      <c r="M1217" s="277"/>
      <c r="N1217" s="277"/>
      <c r="O1217" s="277"/>
      <c r="P1217" s="277"/>
      <c r="Q1217" s="277"/>
      <c r="R1217" s="277"/>
      <c r="S1217" s="277"/>
      <c r="T1217" s="277"/>
      <c r="U1217" s="278"/>
      <c r="V1217" s="103"/>
      <c r="W1217" s="84">
        <f>Y1217+1</f>
        <v>61</v>
      </c>
      <c r="X1217" s="84"/>
      <c r="Y1217" s="78">
        <f>SUM(E1206:E1217)</f>
        <v>60</v>
      </c>
      <c r="Z1217" s="72"/>
      <c r="AA1217" s="72"/>
      <c r="AB1217" s="72"/>
      <c r="AC1217" s="72">
        <f t="shared" si="502"/>
        <v>1</v>
      </c>
      <c r="AD1217" s="72">
        <f t="shared" si="503"/>
        <v>1</v>
      </c>
      <c r="AE1217" s="109" t="str">
        <f t="shared" si="504"/>
        <v>0-0</v>
      </c>
      <c r="AF1217" s="109" t="str">
        <f t="shared" si="505"/>
        <v>Y</v>
      </c>
      <c r="AG1217" s="109" t="str">
        <f t="shared" si="506"/>
        <v>B</v>
      </c>
      <c r="AM1217" s="109">
        <f t="shared" si="507"/>
        <v>0</v>
      </c>
      <c r="AN1217" s="109">
        <f t="shared" si="508"/>
        <v>0</v>
      </c>
      <c r="AO1217" s="109" t="str">
        <f t="shared" si="509"/>
        <v/>
      </c>
      <c r="AQ1217" s="109" t="str">
        <f t="shared" si="510"/>
        <v/>
      </c>
      <c r="BA1217" s="229">
        <f>MOD(SUM(E1206:E1218),12)</f>
        <v>0</v>
      </c>
    </row>
    <row r="1218" spans="1:53" ht="15.75" thickBot="1" x14ac:dyDescent="0.3">
      <c r="A1218" s="88"/>
      <c r="B1218" s="66" t="s">
        <v>290</v>
      </c>
      <c r="C1218" s="67"/>
      <c r="D1218" s="102"/>
      <c r="E1218" s="32"/>
      <c r="F1218" s="32"/>
      <c r="G1218" s="68" t="s">
        <v>277</v>
      </c>
      <c r="H1218" s="69">
        <f t="shared" si="511"/>
        <v>0</v>
      </c>
      <c r="I1218" s="70">
        <f t="shared" si="512"/>
        <v>0</v>
      </c>
      <c r="J1218" s="73" t="str">
        <f t="shared" si="513"/>
        <v>--</v>
      </c>
      <c r="K1218" s="32"/>
      <c r="L1218" s="233"/>
      <c r="M1218" s="277"/>
      <c r="N1218" s="277"/>
      <c r="O1218" s="277"/>
      <c r="P1218" s="277"/>
      <c r="Q1218" s="277"/>
      <c r="R1218" s="277"/>
      <c r="S1218" s="277"/>
      <c r="T1218" s="277"/>
      <c r="U1218" s="278"/>
      <c r="V1218" s="103"/>
      <c r="W1218" s="84">
        <f>Y1218+1</f>
        <v>61</v>
      </c>
      <c r="X1218" s="84"/>
      <c r="Y1218" s="78">
        <f>SUM(E1206:E1218)</f>
        <v>60</v>
      </c>
      <c r="Z1218" s="72" t="str">
        <f t="shared" ref="Z1218:Z1230" si="516">IF(OR(AND(E$8=216,C1217="DBL REV",C1218="DBL REV",Y1217&lt;=144,Y1218&gt;144),AND(E$8=216,C1217="TPL REV",C1218="TPL REV",Y1217&lt;=144,Y1218&gt;144),AND(E$8=216,C1217="QD REV",C1218="QD REV",Y1217&lt;=144,Y1218&gt;144)),"ERROR","")</f>
        <v/>
      </c>
      <c r="AA1218" s="72"/>
      <c r="AB1218" s="72"/>
      <c r="AC1218" s="72">
        <f t="shared" si="502"/>
        <v>1</v>
      </c>
      <c r="AD1218" s="72">
        <f t="shared" si="503"/>
        <v>1</v>
      </c>
      <c r="AE1218" s="109" t="str">
        <f t="shared" si="504"/>
        <v>0-0</v>
      </c>
      <c r="AF1218" s="109" t="str">
        <f t="shared" si="505"/>
        <v>Y</v>
      </c>
      <c r="AG1218" s="109" t="str">
        <f t="shared" si="506"/>
        <v>B</v>
      </c>
      <c r="AM1218" s="109">
        <f t="shared" si="507"/>
        <v>0</v>
      </c>
      <c r="AN1218" s="109">
        <f t="shared" si="508"/>
        <v>0</v>
      </c>
      <c r="AO1218" s="109" t="str">
        <f t="shared" si="509"/>
        <v/>
      </c>
      <c r="AQ1218" s="109" t="str">
        <f t="shared" si="510"/>
        <v/>
      </c>
      <c r="BA1218" s="229">
        <f>MOD(SUM(E1206:E1219),12)</f>
        <v>0</v>
      </c>
    </row>
    <row r="1219" spans="1:53" ht="15.75" thickBot="1" x14ac:dyDescent="0.3">
      <c r="A1219" s="88"/>
      <c r="B1219" s="66" t="s">
        <v>291</v>
      </c>
      <c r="C1219" s="67"/>
      <c r="D1219" s="102"/>
      <c r="E1219" s="32"/>
      <c r="F1219" s="32"/>
      <c r="G1219" s="68" t="s">
        <v>277</v>
      </c>
      <c r="H1219" s="69">
        <f t="shared" si="511"/>
        <v>0</v>
      </c>
      <c r="I1219" s="70">
        <f t="shared" si="512"/>
        <v>0</v>
      </c>
      <c r="J1219" s="73" t="str">
        <f t="shared" si="513"/>
        <v>--</v>
      </c>
      <c r="K1219" s="32"/>
      <c r="L1219" s="233"/>
      <c r="M1219" s="277"/>
      <c r="N1219" s="277"/>
      <c r="O1219" s="277"/>
      <c r="P1219" s="277"/>
      <c r="Q1219" s="277"/>
      <c r="R1219" s="277"/>
      <c r="S1219" s="277"/>
      <c r="T1219" s="277"/>
      <c r="U1219" s="278"/>
      <c r="V1219" s="103"/>
      <c r="W1219" s="84">
        <f>Y1219+1</f>
        <v>61</v>
      </c>
      <c r="X1219" s="84"/>
      <c r="Y1219" s="78">
        <f>SUM(E1206:E1219)</f>
        <v>60</v>
      </c>
      <c r="Z1219" s="72" t="str">
        <f t="shared" si="516"/>
        <v/>
      </c>
      <c r="AA1219" s="72"/>
      <c r="AB1219" s="72"/>
      <c r="AC1219" s="72">
        <f t="shared" si="502"/>
        <v>1</v>
      </c>
      <c r="AD1219" s="72">
        <f t="shared" si="503"/>
        <v>1</v>
      </c>
      <c r="AE1219" s="109" t="str">
        <f t="shared" si="504"/>
        <v>0-0</v>
      </c>
      <c r="AF1219" s="109" t="str">
        <f t="shared" si="505"/>
        <v>Y</v>
      </c>
      <c r="AG1219" s="109" t="str">
        <f t="shared" si="506"/>
        <v>B</v>
      </c>
      <c r="AM1219" s="109">
        <f t="shared" si="507"/>
        <v>0</v>
      </c>
      <c r="AN1219" s="109">
        <f t="shared" si="508"/>
        <v>0</v>
      </c>
      <c r="AO1219" s="109" t="str">
        <f t="shared" si="509"/>
        <v/>
      </c>
      <c r="AQ1219" s="109" t="str">
        <f t="shared" si="510"/>
        <v/>
      </c>
      <c r="BA1219" s="229">
        <f>MOD(SUM(E1206:E1220),12)</f>
        <v>0</v>
      </c>
    </row>
    <row r="1220" spans="1:53" ht="15.75" thickBot="1" x14ac:dyDescent="0.3">
      <c r="A1220" s="88"/>
      <c r="B1220" s="66" t="s">
        <v>292</v>
      </c>
      <c r="C1220" s="67"/>
      <c r="D1220" s="102"/>
      <c r="E1220" s="32"/>
      <c r="F1220" s="32"/>
      <c r="G1220" s="68" t="s">
        <v>277</v>
      </c>
      <c r="H1220" s="69">
        <f t="shared" si="511"/>
        <v>0</v>
      </c>
      <c r="I1220" s="70">
        <f t="shared" si="512"/>
        <v>0</v>
      </c>
      <c r="J1220" s="73" t="str">
        <f t="shared" si="513"/>
        <v>--</v>
      </c>
      <c r="K1220" s="32"/>
      <c r="L1220" s="233"/>
      <c r="M1220" s="277"/>
      <c r="N1220" s="277"/>
      <c r="O1220" s="277"/>
      <c r="P1220" s="277"/>
      <c r="Q1220" s="277"/>
      <c r="R1220" s="277"/>
      <c r="S1220" s="277"/>
      <c r="T1220" s="277"/>
      <c r="U1220" s="278"/>
      <c r="V1220" s="103"/>
      <c r="W1220" s="84">
        <f>Y1220+1</f>
        <v>61</v>
      </c>
      <c r="X1220" s="84"/>
      <c r="Y1220" s="78">
        <f>SUM(E1206:E1220)</f>
        <v>60</v>
      </c>
      <c r="Z1220" s="72" t="str">
        <f t="shared" si="516"/>
        <v/>
      </c>
      <c r="AA1220" s="72" t="str">
        <f t="shared" ref="AA1220:AA1232" si="517">IF(AND(C1218&lt;&gt;"Field SPL",W1217&lt;=144,Y1218&gt;144),"ERROR","")</f>
        <v/>
      </c>
      <c r="AB1220" s="72"/>
      <c r="AC1220" s="72">
        <f t="shared" si="502"/>
        <v>1</v>
      </c>
      <c r="AD1220" s="72">
        <f t="shared" si="503"/>
        <v>1</v>
      </c>
      <c r="AE1220" s="109" t="str">
        <f t="shared" si="504"/>
        <v>0-0</v>
      </c>
      <c r="AF1220" s="109" t="str">
        <f t="shared" si="505"/>
        <v>Y</v>
      </c>
      <c r="AG1220" s="109" t="str">
        <f t="shared" si="506"/>
        <v>B</v>
      </c>
      <c r="AM1220" s="109">
        <f t="shared" si="507"/>
        <v>0</v>
      </c>
      <c r="AN1220" s="109">
        <f t="shared" si="508"/>
        <v>0</v>
      </c>
      <c r="AO1220" s="109" t="str">
        <f t="shared" si="509"/>
        <v/>
      </c>
      <c r="AQ1220" s="109" t="str">
        <f t="shared" si="510"/>
        <v/>
      </c>
      <c r="BA1220" s="229">
        <f>MOD(SUM(E1206:E1221),12)</f>
        <v>0</v>
      </c>
    </row>
    <row r="1221" spans="1:53" ht="15.75" thickBot="1" x14ac:dyDescent="0.3">
      <c r="A1221" s="88"/>
      <c r="B1221" s="66" t="s">
        <v>293</v>
      </c>
      <c r="C1221" s="67"/>
      <c r="D1221" s="102"/>
      <c r="E1221" s="32"/>
      <c r="F1221" s="32"/>
      <c r="G1221" s="68" t="s">
        <v>277</v>
      </c>
      <c r="H1221" s="69">
        <f t="shared" si="511"/>
        <v>0</v>
      </c>
      <c r="I1221" s="70">
        <f t="shared" si="512"/>
        <v>0</v>
      </c>
      <c r="J1221" s="73" t="str">
        <f t="shared" si="513"/>
        <v>--</v>
      </c>
      <c r="K1221" s="32"/>
      <c r="L1221" s="233"/>
      <c r="M1221" s="277"/>
      <c r="N1221" s="277"/>
      <c r="O1221" s="277"/>
      <c r="P1221" s="277"/>
      <c r="Q1221" s="277"/>
      <c r="R1221" s="277"/>
      <c r="S1221" s="277"/>
      <c r="T1221" s="277"/>
      <c r="U1221" s="278"/>
      <c r="V1221" s="103"/>
      <c r="W1221" s="84">
        <f t="shared" ref="W1221:W1229" si="518">Y1221+1</f>
        <v>61</v>
      </c>
      <c r="X1221" s="84"/>
      <c r="Y1221" s="78">
        <f>SUM(E1206:E1221)</f>
        <v>60</v>
      </c>
      <c r="Z1221" s="72" t="str">
        <f t="shared" si="516"/>
        <v/>
      </c>
      <c r="AA1221" s="72" t="str">
        <f t="shared" si="517"/>
        <v/>
      </c>
      <c r="AB1221" s="72"/>
      <c r="AC1221" s="72">
        <f t="shared" si="502"/>
        <v>1</v>
      </c>
      <c r="AD1221" s="72">
        <f t="shared" si="503"/>
        <v>1</v>
      </c>
      <c r="AE1221" s="109" t="str">
        <f t="shared" si="504"/>
        <v>0-0</v>
      </c>
      <c r="AF1221" s="109" t="str">
        <f t="shared" si="505"/>
        <v>Y</v>
      </c>
      <c r="AG1221" s="109" t="str">
        <f t="shared" si="506"/>
        <v>B</v>
      </c>
      <c r="AM1221" s="109">
        <f t="shared" si="507"/>
        <v>0</v>
      </c>
      <c r="AN1221" s="109">
        <f t="shared" si="508"/>
        <v>0</v>
      </c>
      <c r="AO1221" s="109" t="str">
        <f t="shared" si="509"/>
        <v/>
      </c>
      <c r="AQ1221" s="109" t="str">
        <f t="shared" si="510"/>
        <v/>
      </c>
      <c r="BA1221" s="229">
        <f>MOD(SUM(E1206:E1222),12)</f>
        <v>0</v>
      </c>
    </row>
    <row r="1222" spans="1:53" ht="15.75" thickBot="1" x14ac:dyDescent="0.3">
      <c r="A1222" s="88"/>
      <c r="B1222" s="66" t="s">
        <v>294</v>
      </c>
      <c r="C1222" s="67"/>
      <c r="D1222" s="102"/>
      <c r="E1222" s="32"/>
      <c r="F1222" s="32"/>
      <c r="G1222" s="68" t="s">
        <v>277</v>
      </c>
      <c r="H1222" s="69">
        <f t="shared" si="511"/>
        <v>0</v>
      </c>
      <c r="I1222" s="70">
        <f t="shared" si="512"/>
        <v>0</v>
      </c>
      <c r="J1222" s="73" t="str">
        <f t="shared" si="513"/>
        <v>--</v>
      </c>
      <c r="K1222" s="32"/>
      <c r="L1222" s="233"/>
      <c r="M1222" s="277"/>
      <c r="N1222" s="277"/>
      <c r="O1222" s="277"/>
      <c r="P1222" s="277"/>
      <c r="Q1222" s="277"/>
      <c r="R1222" s="277"/>
      <c r="S1222" s="277"/>
      <c r="T1222" s="277"/>
      <c r="U1222" s="278"/>
      <c r="V1222" s="103"/>
      <c r="W1222" s="84">
        <f t="shared" si="518"/>
        <v>61</v>
      </c>
      <c r="X1222" s="84"/>
      <c r="Y1222" s="78">
        <f>SUM(E1206:E1222)</f>
        <v>60</v>
      </c>
      <c r="Z1222" s="72" t="str">
        <f t="shared" si="516"/>
        <v/>
      </c>
      <c r="AA1222" s="72" t="str">
        <f t="shared" si="517"/>
        <v/>
      </c>
      <c r="AB1222" s="72"/>
      <c r="AC1222" s="72">
        <f t="shared" si="502"/>
        <v>1</v>
      </c>
      <c r="AD1222" s="72">
        <f t="shared" si="503"/>
        <v>1</v>
      </c>
      <c r="AE1222" s="109" t="str">
        <f t="shared" si="504"/>
        <v>0-0</v>
      </c>
      <c r="AF1222" s="109" t="str">
        <f t="shared" si="505"/>
        <v>Y</v>
      </c>
      <c r="AG1222" s="109" t="str">
        <f t="shared" si="506"/>
        <v>B</v>
      </c>
      <c r="AM1222" s="109">
        <f t="shared" si="507"/>
        <v>0</v>
      </c>
      <c r="AN1222" s="109">
        <f t="shared" si="508"/>
        <v>0</v>
      </c>
      <c r="AO1222" s="109" t="str">
        <f t="shared" si="509"/>
        <v/>
      </c>
      <c r="AQ1222" s="109" t="str">
        <f t="shared" si="510"/>
        <v/>
      </c>
      <c r="BA1222" s="229">
        <f>MOD(SUM(E1206:E1223),12)</f>
        <v>0</v>
      </c>
    </row>
    <row r="1223" spans="1:53" ht="15.75" thickBot="1" x14ac:dyDescent="0.3">
      <c r="A1223" s="88"/>
      <c r="B1223" s="66" t="s">
        <v>295</v>
      </c>
      <c r="C1223" s="67"/>
      <c r="D1223" s="102"/>
      <c r="E1223" s="32"/>
      <c r="F1223" s="32"/>
      <c r="G1223" s="68" t="s">
        <v>277</v>
      </c>
      <c r="H1223" s="69">
        <f t="shared" si="511"/>
        <v>0</v>
      </c>
      <c r="I1223" s="70">
        <f t="shared" si="512"/>
        <v>0</v>
      </c>
      <c r="J1223" s="73" t="str">
        <f t="shared" si="513"/>
        <v>--</v>
      </c>
      <c r="K1223" s="32"/>
      <c r="L1223" s="233"/>
      <c r="M1223" s="277"/>
      <c r="N1223" s="277"/>
      <c r="O1223" s="277"/>
      <c r="P1223" s="277"/>
      <c r="Q1223" s="277"/>
      <c r="R1223" s="277"/>
      <c r="S1223" s="277"/>
      <c r="T1223" s="277"/>
      <c r="U1223" s="278"/>
      <c r="V1223" s="103"/>
      <c r="W1223" s="84">
        <f t="shared" si="518"/>
        <v>61</v>
      </c>
      <c r="X1223" s="84"/>
      <c r="Y1223" s="78">
        <f>SUM(E1206:E1223)</f>
        <v>60</v>
      </c>
      <c r="Z1223" s="72" t="str">
        <f t="shared" si="516"/>
        <v/>
      </c>
      <c r="AA1223" s="72" t="str">
        <f t="shared" si="517"/>
        <v/>
      </c>
      <c r="AB1223" s="72"/>
      <c r="AC1223" s="72">
        <f t="shared" si="502"/>
        <v>1</v>
      </c>
      <c r="AD1223" s="72">
        <f t="shared" si="503"/>
        <v>1</v>
      </c>
      <c r="AE1223" s="109" t="str">
        <f t="shared" si="504"/>
        <v>0-0</v>
      </c>
      <c r="AF1223" s="109" t="str">
        <f t="shared" si="505"/>
        <v>Y</v>
      </c>
      <c r="AG1223" s="109" t="str">
        <f t="shared" si="506"/>
        <v>B</v>
      </c>
      <c r="AM1223" s="109">
        <f t="shared" si="507"/>
        <v>0</v>
      </c>
      <c r="AN1223" s="109">
        <f t="shared" si="508"/>
        <v>0</v>
      </c>
      <c r="AO1223" s="109" t="str">
        <f t="shared" si="509"/>
        <v/>
      </c>
      <c r="AQ1223" s="109" t="str">
        <f t="shared" si="510"/>
        <v/>
      </c>
      <c r="BA1223" s="229">
        <f>MOD(SUM(E1206:E1224),12)</f>
        <v>0</v>
      </c>
    </row>
    <row r="1224" spans="1:53" ht="15.75" thickBot="1" x14ac:dyDescent="0.3">
      <c r="A1224" s="88"/>
      <c r="B1224" s="66" t="s">
        <v>296</v>
      </c>
      <c r="C1224" s="67"/>
      <c r="D1224" s="102"/>
      <c r="E1224" s="32"/>
      <c r="F1224" s="32"/>
      <c r="G1224" s="68" t="s">
        <v>277</v>
      </c>
      <c r="H1224" s="69">
        <f t="shared" si="511"/>
        <v>0</v>
      </c>
      <c r="I1224" s="70">
        <f t="shared" si="512"/>
        <v>0</v>
      </c>
      <c r="J1224" s="73" t="str">
        <f t="shared" si="513"/>
        <v>--</v>
      </c>
      <c r="K1224" s="32"/>
      <c r="L1224" s="233"/>
      <c r="M1224" s="277"/>
      <c r="N1224" s="277"/>
      <c r="O1224" s="277"/>
      <c r="P1224" s="277"/>
      <c r="Q1224" s="277"/>
      <c r="R1224" s="277"/>
      <c r="S1224" s="277"/>
      <c r="T1224" s="277"/>
      <c r="U1224" s="278"/>
      <c r="V1224" s="103"/>
      <c r="W1224" s="84">
        <f t="shared" si="518"/>
        <v>61</v>
      </c>
      <c r="X1224" s="84"/>
      <c r="Y1224" s="78">
        <f>SUM(E1206:E1224)</f>
        <v>60</v>
      </c>
      <c r="Z1224" s="72" t="str">
        <f t="shared" si="516"/>
        <v/>
      </c>
      <c r="AA1224" s="72" t="str">
        <f t="shared" si="517"/>
        <v/>
      </c>
      <c r="AB1224" s="72"/>
      <c r="AC1224" s="72">
        <f t="shared" si="502"/>
        <v>1</v>
      </c>
      <c r="AD1224" s="72">
        <f t="shared" si="503"/>
        <v>1</v>
      </c>
      <c r="AE1224" s="109" t="str">
        <f t="shared" si="504"/>
        <v>0-0</v>
      </c>
      <c r="AF1224" s="109" t="str">
        <f t="shared" si="505"/>
        <v>Y</v>
      </c>
      <c r="AG1224" s="109" t="str">
        <f t="shared" si="506"/>
        <v>B</v>
      </c>
      <c r="AM1224" s="109">
        <f t="shared" si="507"/>
        <v>0</v>
      </c>
      <c r="AN1224" s="109">
        <f t="shared" si="508"/>
        <v>0</v>
      </c>
      <c r="AO1224" s="109" t="str">
        <f t="shared" si="509"/>
        <v/>
      </c>
      <c r="AQ1224" s="109" t="str">
        <f t="shared" si="510"/>
        <v/>
      </c>
      <c r="BA1224" s="229">
        <f>MOD(SUM(E1206:E1225),12)</f>
        <v>0</v>
      </c>
    </row>
    <row r="1225" spans="1:53" ht="15.75" thickBot="1" x14ac:dyDescent="0.3">
      <c r="A1225" s="88"/>
      <c r="B1225" s="66" t="s">
        <v>297</v>
      </c>
      <c r="C1225" s="67"/>
      <c r="D1225" s="102"/>
      <c r="E1225" s="32"/>
      <c r="F1225" s="32"/>
      <c r="G1225" s="68" t="s">
        <v>277</v>
      </c>
      <c r="H1225" s="69">
        <f t="shared" si="511"/>
        <v>0</v>
      </c>
      <c r="I1225" s="70">
        <f t="shared" si="512"/>
        <v>0</v>
      </c>
      <c r="J1225" s="73" t="str">
        <f t="shared" si="513"/>
        <v>--</v>
      </c>
      <c r="K1225" s="32"/>
      <c r="L1225" s="233"/>
      <c r="M1225" s="277"/>
      <c r="N1225" s="277"/>
      <c r="O1225" s="277"/>
      <c r="P1225" s="277"/>
      <c r="Q1225" s="277"/>
      <c r="R1225" s="277"/>
      <c r="S1225" s="277"/>
      <c r="T1225" s="277"/>
      <c r="U1225" s="278"/>
      <c r="V1225" s="103"/>
      <c r="W1225" s="84">
        <f t="shared" si="518"/>
        <v>61</v>
      </c>
      <c r="X1225" s="84"/>
      <c r="Y1225" s="78">
        <f>SUM(E1206:E1225)</f>
        <v>60</v>
      </c>
      <c r="Z1225" s="72" t="str">
        <f t="shared" si="516"/>
        <v/>
      </c>
      <c r="AA1225" s="72" t="str">
        <f t="shared" si="517"/>
        <v/>
      </c>
      <c r="AB1225" s="72"/>
      <c r="AC1225" s="72">
        <f t="shared" si="502"/>
        <v>1</v>
      </c>
      <c r="AD1225" s="72">
        <f t="shared" si="503"/>
        <v>1</v>
      </c>
      <c r="AE1225" s="109" t="str">
        <f t="shared" si="504"/>
        <v>0-0</v>
      </c>
      <c r="AF1225" s="109" t="str">
        <f t="shared" si="505"/>
        <v>Y</v>
      </c>
      <c r="AG1225" s="109" t="str">
        <f t="shared" si="506"/>
        <v>B</v>
      </c>
      <c r="AM1225" s="109">
        <f t="shared" si="507"/>
        <v>0</v>
      </c>
      <c r="AN1225" s="109">
        <f t="shared" si="508"/>
        <v>0</v>
      </c>
      <c r="AO1225" s="109" t="str">
        <f t="shared" si="509"/>
        <v/>
      </c>
      <c r="AQ1225" s="109" t="str">
        <f t="shared" si="510"/>
        <v/>
      </c>
      <c r="BA1225" s="229">
        <f>MOD(SUM(E1206:E1226),12)</f>
        <v>0</v>
      </c>
    </row>
    <row r="1226" spans="1:53" ht="15.75" thickBot="1" x14ac:dyDescent="0.3">
      <c r="A1226" s="88"/>
      <c r="B1226" s="66" t="s">
        <v>298</v>
      </c>
      <c r="C1226" s="67"/>
      <c r="D1226" s="102"/>
      <c r="E1226" s="32"/>
      <c r="F1226" s="32"/>
      <c r="G1226" s="68" t="s">
        <v>277</v>
      </c>
      <c r="H1226" s="69">
        <f t="shared" si="511"/>
        <v>0</v>
      </c>
      <c r="I1226" s="70">
        <f t="shared" si="512"/>
        <v>0</v>
      </c>
      <c r="J1226" s="73" t="str">
        <f t="shared" si="513"/>
        <v>--</v>
      </c>
      <c r="K1226" s="32"/>
      <c r="L1226" s="233"/>
      <c r="M1226" s="277"/>
      <c r="N1226" s="277"/>
      <c r="O1226" s="277"/>
      <c r="P1226" s="277"/>
      <c r="Q1226" s="277"/>
      <c r="R1226" s="277"/>
      <c r="S1226" s="277"/>
      <c r="T1226" s="277"/>
      <c r="U1226" s="278"/>
      <c r="V1226" s="103"/>
      <c r="W1226" s="84">
        <f t="shared" si="518"/>
        <v>61</v>
      </c>
      <c r="X1226" s="84"/>
      <c r="Y1226" s="78">
        <f>SUM(E1206:E1226)</f>
        <v>60</v>
      </c>
      <c r="Z1226" s="72" t="str">
        <f t="shared" si="516"/>
        <v/>
      </c>
      <c r="AA1226" s="72" t="str">
        <f t="shared" si="517"/>
        <v/>
      </c>
      <c r="AB1226" s="72"/>
      <c r="AC1226" s="72">
        <f t="shared" si="502"/>
        <v>1</v>
      </c>
      <c r="AD1226" s="72">
        <f t="shared" si="503"/>
        <v>1</v>
      </c>
      <c r="AE1226" s="109" t="str">
        <f t="shared" si="504"/>
        <v>0-0</v>
      </c>
      <c r="AF1226" s="109" t="str">
        <f t="shared" si="505"/>
        <v>Y</v>
      </c>
      <c r="AG1226" s="109" t="str">
        <f t="shared" si="506"/>
        <v>B</v>
      </c>
      <c r="AM1226" s="109">
        <f t="shared" si="507"/>
        <v>0</v>
      </c>
      <c r="AN1226" s="109">
        <f t="shared" si="508"/>
        <v>0</v>
      </c>
      <c r="AO1226" s="109" t="str">
        <f t="shared" si="509"/>
        <v/>
      </c>
      <c r="AQ1226" s="109" t="str">
        <f t="shared" si="510"/>
        <v/>
      </c>
      <c r="BA1226" s="229">
        <f>MOD(SUM(E1206:E1227),12)</f>
        <v>0</v>
      </c>
    </row>
    <row r="1227" spans="1:53" ht="15.75" thickBot="1" x14ac:dyDescent="0.3">
      <c r="A1227" s="88"/>
      <c r="B1227" s="66" t="s">
        <v>299</v>
      </c>
      <c r="C1227" s="67"/>
      <c r="D1227" s="102"/>
      <c r="E1227" s="32"/>
      <c r="F1227" s="32"/>
      <c r="G1227" s="68" t="s">
        <v>277</v>
      </c>
      <c r="H1227" s="69">
        <f t="shared" si="511"/>
        <v>0</v>
      </c>
      <c r="I1227" s="70">
        <f t="shared" si="512"/>
        <v>0</v>
      </c>
      <c r="J1227" s="73" t="str">
        <f t="shared" si="513"/>
        <v>--</v>
      </c>
      <c r="K1227" s="32"/>
      <c r="L1227" s="233"/>
      <c r="M1227" s="277"/>
      <c r="N1227" s="277"/>
      <c r="O1227" s="277"/>
      <c r="P1227" s="277"/>
      <c r="Q1227" s="277"/>
      <c r="R1227" s="277"/>
      <c r="S1227" s="277"/>
      <c r="T1227" s="277"/>
      <c r="U1227" s="278"/>
      <c r="V1227" s="103"/>
      <c r="W1227" s="84">
        <f t="shared" si="518"/>
        <v>61</v>
      </c>
      <c r="X1227" s="84"/>
      <c r="Y1227" s="78">
        <f>SUM(E1206:E1227)</f>
        <v>60</v>
      </c>
      <c r="Z1227" s="72" t="str">
        <f t="shared" si="516"/>
        <v/>
      </c>
      <c r="AA1227" s="72" t="str">
        <f t="shared" si="517"/>
        <v/>
      </c>
      <c r="AB1227" s="72"/>
      <c r="AC1227" s="72">
        <f t="shared" si="502"/>
        <v>1</v>
      </c>
      <c r="AD1227" s="72">
        <f t="shared" si="503"/>
        <v>1</v>
      </c>
      <c r="AE1227" s="109" t="str">
        <f t="shared" si="504"/>
        <v>0-0</v>
      </c>
      <c r="AF1227" s="109" t="str">
        <f t="shared" si="505"/>
        <v>Y</v>
      </c>
      <c r="AG1227" s="109" t="str">
        <f t="shared" si="506"/>
        <v>B</v>
      </c>
      <c r="AM1227" s="109">
        <f t="shared" si="507"/>
        <v>0</v>
      </c>
      <c r="AN1227" s="109">
        <f t="shared" si="508"/>
        <v>0</v>
      </c>
      <c r="AO1227" s="109" t="str">
        <f t="shared" si="509"/>
        <v/>
      </c>
      <c r="AQ1227" s="109" t="str">
        <f t="shared" si="510"/>
        <v/>
      </c>
      <c r="BA1227" s="229">
        <f>MOD(SUM(E1206:E1228),12)</f>
        <v>0</v>
      </c>
    </row>
    <row r="1228" spans="1:53" ht="15.75" thickBot="1" x14ac:dyDescent="0.3">
      <c r="A1228" s="88"/>
      <c r="B1228" s="66" t="s">
        <v>300</v>
      </c>
      <c r="C1228" s="67"/>
      <c r="D1228" s="102"/>
      <c r="E1228" s="32"/>
      <c r="F1228" s="32"/>
      <c r="G1228" s="68" t="s">
        <v>277</v>
      </c>
      <c r="H1228" s="69">
        <f t="shared" si="511"/>
        <v>0</v>
      </c>
      <c r="I1228" s="70">
        <f t="shared" si="512"/>
        <v>0</v>
      </c>
      <c r="J1228" s="73" t="str">
        <f t="shared" si="513"/>
        <v>--</v>
      </c>
      <c r="K1228" s="32"/>
      <c r="L1228" s="233"/>
      <c r="M1228" s="277"/>
      <c r="N1228" s="277"/>
      <c r="O1228" s="277"/>
      <c r="P1228" s="277"/>
      <c r="Q1228" s="277"/>
      <c r="R1228" s="277"/>
      <c r="S1228" s="277"/>
      <c r="T1228" s="277"/>
      <c r="U1228" s="278"/>
      <c r="V1228" s="103"/>
      <c r="W1228" s="84">
        <f t="shared" si="518"/>
        <v>61</v>
      </c>
      <c r="X1228" s="84"/>
      <c r="Y1228" s="78">
        <f>SUM(E1206:E1228)</f>
        <v>60</v>
      </c>
      <c r="Z1228" s="72" t="str">
        <f t="shared" si="516"/>
        <v/>
      </c>
      <c r="AA1228" s="72" t="str">
        <f t="shared" si="517"/>
        <v/>
      </c>
      <c r="AB1228" s="72"/>
      <c r="AC1228" s="72">
        <f t="shared" si="502"/>
        <v>1</v>
      </c>
      <c r="AD1228" s="72">
        <f t="shared" si="503"/>
        <v>1</v>
      </c>
      <c r="AE1228" s="109" t="str">
        <f t="shared" si="504"/>
        <v>0-0</v>
      </c>
      <c r="AF1228" s="109" t="str">
        <f t="shared" si="505"/>
        <v>Y</v>
      </c>
      <c r="AG1228" s="109" t="str">
        <f t="shared" si="506"/>
        <v>B</v>
      </c>
      <c r="AM1228" s="109">
        <f t="shared" si="507"/>
        <v>0</v>
      </c>
      <c r="AN1228" s="109">
        <f t="shared" si="508"/>
        <v>0</v>
      </c>
      <c r="AO1228" s="109" t="str">
        <f t="shared" si="509"/>
        <v/>
      </c>
      <c r="AQ1228" s="109" t="str">
        <f t="shared" si="510"/>
        <v/>
      </c>
      <c r="BA1228" s="229">
        <f>MOD(SUM(E1206:E1229),12)</f>
        <v>0</v>
      </c>
    </row>
    <row r="1229" spans="1:53" ht="15.75" thickBot="1" x14ac:dyDescent="0.3">
      <c r="A1229" s="88"/>
      <c r="B1229" s="66" t="s">
        <v>301</v>
      </c>
      <c r="C1229" s="67"/>
      <c r="D1229" s="102"/>
      <c r="E1229" s="32"/>
      <c r="F1229" s="32"/>
      <c r="G1229" s="68" t="s">
        <v>277</v>
      </c>
      <c r="H1229" s="69">
        <f t="shared" si="511"/>
        <v>0</v>
      </c>
      <c r="I1229" s="70">
        <f t="shared" si="512"/>
        <v>0</v>
      </c>
      <c r="J1229" s="73" t="str">
        <f t="shared" si="513"/>
        <v>--</v>
      </c>
      <c r="K1229" s="32"/>
      <c r="L1229" s="233"/>
      <c r="M1229" s="277"/>
      <c r="N1229" s="277"/>
      <c r="O1229" s="277"/>
      <c r="P1229" s="277"/>
      <c r="Q1229" s="277"/>
      <c r="R1229" s="277"/>
      <c r="S1229" s="277"/>
      <c r="T1229" s="277"/>
      <c r="U1229" s="278"/>
      <c r="V1229" s="103"/>
      <c r="W1229" s="84">
        <f t="shared" si="518"/>
        <v>61</v>
      </c>
      <c r="X1229" s="84"/>
      <c r="Y1229" s="78">
        <f>SUM(E1206:E1229)</f>
        <v>60</v>
      </c>
      <c r="Z1229" s="72" t="str">
        <f t="shared" si="516"/>
        <v/>
      </c>
      <c r="AA1229" s="72" t="str">
        <f t="shared" si="517"/>
        <v/>
      </c>
      <c r="AB1229" s="72"/>
      <c r="AC1229" s="72">
        <f t="shared" si="502"/>
        <v>1</v>
      </c>
      <c r="AD1229" s="72">
        <f t="shared" si="503"/>
        <v>1</v>
      </c>
      <c r="AE1229" s="109" t="str">
        <f t="shared" si="504"/>
        <v>0-0</v>
      </c>
      <c r="AF1229" s="109" t="str">
        <f t="shared" si="505"/>
        <v>Y</v>
      </c>
      <c r="AG1229" s="109" t="str">
        <f t="shared" si="506"/>
        <v>B</v>
      </c>
      <c r="AM1229" s="109">
        <f t="shared" si="507"/>
        <v>0</v>
      </c>
      <c r="AN1229" s="109">
        <f t="shared" si="508"/>
        <v>0</v>
      </c>
      <c r="AO1229" s="109" t="str">
        <f t="shared" si="509"/>
        <v/>
      </c>
      <c r="AQ1229" s="109" t="str">
        <f t="shared" si="510"/>
        <v/>
      </c>
      <c r="BA1229" s="229">
        <f>MOD(SUM(E1206:E1230),12)</f>
        <v>0</v>
      </c>
    </row>
    <row r="1230" spans="1:53" ht="15.75" thickBot="1" x14ac:dyDescent="0.3">
      <c r="A1230" s="88"/>
      <c r="B1230" s="66" t="s">
        <v>302</v>
      </c>
      <c r="C1230" s="67"/>
      <c r="D1230" s="102"/>
      <c r="E1230" s="32"/>
      <c r="F1230" s="32"/>
      <c r="G1230" s="68" t="s">
        <v>277</v>
      </c>
      <c r="H1230" s="69">
        <f t="shared" si="511"/>
        <v>0</v>
      </c>
      <c r="I1230" s="70">
        <f t="shared" si="512"/>
        <v>0</v>
      </c>
      <c r="J1230" s="73" t="str">
        <f t="shared" si="513"/>
        <v>--</v>
      </c>
      <c r="K1230" s="32"/>
      <c r="L1230" s="234"/>
      <c r="M1230" s="277"/>
      <c r="N1230" s="277"/>
      <c r="O1230" s="277"/>
      <c r="P1230" s="277"/>
      <c r="Q1230" s="277"/>
      <c r="R1230" s="277"/>
      <c r="S1230" s="277"/>
      <c r="T1230" s="277"/>
      <c r="U1230" s="278"/>
      <c r="V1230" s="103"/>
      <c r="W1230" s="72"/>
      <c r="X1230" s="72"/>
      <c r="Y1230" s="78">
        <f>SUM(E1206:E1230)</f>
        <v>60</v>
      </c>
      <c r="Z1230" s="72" t="str">
        <f t="shared" si="516"/>
        <v/>
      </c>
      <c r="AA1230" s="72" t="str">
        <f t="shared" si="517"/>
        <v/>
      </c>
      <c r="AB1230" s="72"/>
      <c r="AC1230" s="72">
        <f t="shared" si="502"/>
        <v>1</v>
      </c>
      <c r="AD1230" s="72">
        <f t="shared" si="503"/>
        <v>1</v>
      </c>
      <c r="AE1230" s="109" t="str">
        <f t="shared" si="504"/>
        <v>0-0</v>
      </c>
      <c r="AF1230" s="109" t="str">
        <f t="shared" si="505"/>
        <v>Y</v>
      </c>
      <c r="AG1230" s="109" t="str">
        <f t="shared" si="506"/>
        <v>B</v>
      </c>
      <c r="AM1230" s="109">
        <f t="shared" si="507"/>
        <v>0</v>
      </c>
      <c r="AN1230" s="109">
        <f t="shared" si="508"/>
        <v>0</v>
      </c>
      <c r="AO1230" s="109" t="str">
        <f t="shared" si="509"/>
        <v/>
      </c>
      <c r="AQ1230" s="109" t="str">
        <f t="shared" si="510"/>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17"/>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17"/>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120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4" t="s">
        <v>230</v>
      </c>
      <c r="H1237" s="305"/>
      <c r="I1237" s="33">
        <f>E1238-I1236</f>
        <v>24</v>
      </c>
      <c r="J1237" s="289" t="s">
        <v>231</v>
      </c>
      <c r="K1237" s="290"/>
      <c r="L1237" s="34">
        <f>I1241</f>
        <v>361</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144</v>
      </c>
      <c r="F1238" s="88"/>
      <c r="G1238" s="291" t="s">
        <v>237</v>
      </c>
      <c r="H1238" s="292"/>
      <c r="I1238" s="35">
        <f>IF(E1238=0,0,12-(MOD(I1236,12)))</f>
        <v>12</v>
      </c>
      <c r="J1238" s="289" t="s">
        <v>238</v>
      </c>
      <c r="K1238" s="290"/>
      <c r="L1238" s="39">
        <f>I1242-I1236</f>
        <v>360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24</v>
      </c>
      <c r="F1239" s="88"/>
      <c r="G1239" s="321" t="s">
        <v>242</v>
      </c>
      <c r="H1239" s="43" t="s">
        <v>243</v>
      </c>
      <c r="I1239" s="35">
        <f>IF(E1239&lt;&gt;0,1,0)</f>
        <v>1</v>
      </c>
      <c r="J1239" s="291" t="s">
        <v>244</v>
      </c>
      <c r="K1239" s="292"/>
      <c r="L1239" s="44">
        <f>'Cable Calculator'!EX3</f>
        <v>1369</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361</v>
      </c>
      <c r="F1240" s="88"/>
      <c r="G1240" s="322"/>
      <c r="H1240" s="47" t="s">
        <v>248</v>
      </c>
      <c r="I1240" s="35">
        <f>IF(E1239&lt;&gt;0,E1239,0)</f>
        <v>24</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2</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12</v>
      </c>
      <c r="F1241" s="88"/>
      <c r="G1241" s="321" t="s">
        <v>251</v>
      </c>
      <c r="H1241" s="51" t="s">
        <v>252</v>
      </c>
      <c r="I1241" s="112">
        <f>E1240</f>
        <v>361</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2"/>
      <c r="H1242" s="47" t="s">
        <v>257</v>
      </c>
      <c r="I1242" s="35">
        <f>IF(E1240="","0",IF(AND(E1237="EUC",E1238=432), I1241+(203-E1239),IF(E1240=0,0,(E1240+(E1238-E1239)-1))))</f>
        <v>480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494</v>
      </c>
      <c r="D1247" s="102"/>
      <c r="E1247" s="32">
        <v>12</v>
      </c>
      <c r="F1247" s="32"/>
      <c r="G1247" s="68" t="s">
        <v>277</v>
      </c>
      <c r="H1247" s="69">
        <f>IF(I1247=0,0,I1247-(E1247-1))</f>
        <v>469</v>
      </c>
      <c r="I1247" s="70">
        <f>IF(E1247=0,0,I1242)</f>
        <v>480</v>
      </c>
      <c r="J1247" s="71" t="s">
        <v>278</v>
      </c>
      <c r="K1247" s="32"/>
      <c r="L1247" s="233"/>
      <c r="M1247" s="277" t="s">
        <v>431</v>
      </c>
      <c r="N1247" s="277"/>
      <c r="O1247" s="277"/>
      <c r="P1247" s="277"/>
      <c r="Q1247" s="277"/>
      <c r="R1247" s="277"/>
      <c r="S1247" s="277"/>
      <c r="T1247" s="277"/>
      <c r="U1247" s="278"/>
      <c r="V1247" s="103"/>
      <c r="W1247" s="72"/>
      <c r="X1247" s="72"/>
      <c r="Y1247" s="72"/>
      <c r="Z1247" s="45">
        <v>9</v>
      </c>
      <c r="AA1247" s="46">
        <v>97</v>
      </c>
      <c r="AB1247" s="46">
        <v>108</v>
      </c>
      <c r="AC1247" s="72">
        <f t="shared" ref="AC1247:AC1271" si="519">IF(B1247&lt;&gt;"FST",1,0)</f>
        <v>1</v>
      </c>
      <c r="AD1247" s="72">
        <f t="shared" ref="AD1247:AD1271" si="520">IF(C1247&lt;&gt;"FST",1,0)</f>
        <v>1</v>
      </c>
      <c r="AE1247" s="109" t="str">
        <f t="shared" ref="AE1247:AE1271" si="521">CONCATENATE(H1247,"-",I1247)</f>
        <v>469-480</v>
      </c>
      <c r="AF1247" s="109" t="str">
        <f t="shared" ref="AF1247:AF1271" si="522">IF(C1247="Field SPL","N","Y")</f>
        <v>Y</v>
      </c>
      <c r="AG1247" s="109" t="str">
        <f t="shared" ref="AG1247:AG1271" si="523">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24">VALUE(IF(C1247="FST","0",IF(C1247="REV T","1",IF(C1247="DBL REV",".5","0"))))</f>
        <v>1</v>
      </c>
      <c r="AN1247" s="109">
        <f t="shared" ref="AN1247:AN1271" si="525">VALUE(IF(C1247="FST","0",IF(C1247="REV T","0",IF(C1247="DBL REV",".5","0"))))</f>
        <v>0</v>
      </c>
      <c r="AO1247" s="109" t="str">
        <f t="shared" ref="AO1247:AO1271" si="526">IF(C1247="TPL REV","Y","")</f>
        <v/>
      </c>
      <c r="AQ1247" s="109" t="str">
        <f t="shared" ref="AQ1247:AQ1271" si="527">IF(C1247="QD REV","Y","")</f>
        <v/>
      </c>
      <c r="BA1247" s="229">
        <f>MOD(E1247,12)</f>
        <v>0</v>
      </c>
    </row>
    <row r="1248" spans="1:53" ht="15.75" thickBot="1" x14ac:dyDescent="0.3">
      <c r="A1248" s="88"/>
      <c r="B1248" s="66" t="s">
        <v>279</v>
      </c>
      <c r="C1248" s="67" t="s">
        <v>494</v>
      </c>
      <c r="D1248" s="102"/>
      <c r="E1248" s="32">
        <v>12</v>
      </c>
      <c r="F1248" s="32"/>
      <c r="G1248" s="68" t="s">
        <v>277</v>
      </c>
      <c r="H1248" s="69">
        <f t="shared" ref="H1248:H1271" si="528">IF(E1248=0,0,I1248-(E1248-1))</f>
        <v>457</v>
      </c>
      <c r="I1248" s="70">
        <f t="shared" ref="I1248:I1271" si="529">IF(E1248=0,0,H1247-1)</f>
        <v>468</v>
      </c>
      <c r="J1248" s="73" t="str">
        <f>IF(C1248="","--",IF(AND(C1248&lt;&gt;"FST",C1248&lt;&gt;"TCF",BA1247&lt;&gt;0),BA1247,"--"))</f>
        <v>--</v>
      </c>
      <c r="K1248" s="32"/>
      <c r="L1248" s="233"/>
      <c r="M1248" s="277" t="s">
        <v>426</v>
      </c>
      <c r="N1248" s="277"/>
      <c r="O1248" s="277"/>
      <c r="P1248" s="277"/>
      <c r="Q1248" s="277"/>
      <c r="R1248" s="277"/>
      <c r="S1248" s="277"/>
      <c r="T1248" s="277"/>
      <c r="U1248" s="278"/>
      <c r="V1248" s="103"/>
      <c r="W1248" s="72"/>
      <c r="X1248" s="72"/>
      <c r="Y1248" s="72"/>
      <c r="Z1248" s="45">
        <v>10</v>
      </c>
      <c r="AA1248" s="46">
        <v>109</v>
      </c>
      <c r="AB1248" s="46">
        <v>120</v>
      </c>
      <c r="AC1248" s="72">
        <f t="shared" si="519"/>
        <v>1</v>
      </c>
      <c r="AD1248" s="72">
        <f t="shared" si="520"/>
        <v>1</v>
      </c>
      <c r="AE1248" s="109" t="str">
        <f t="shared" si="521"/>
        <v>457-468</v>
      </c>
      <c r="AF1248" s="109" t="str">
        <f t="shared" si="522"/>
        <v>Y</v>
      </c>
      <c r="AG1248" s="109" t="str">
        <f t="shared" si="523"/>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24"/>
        <v>1</v>
      </c>
      <c r="AN1248" s="109">
        <f t="shared" si="525"/>
        <v>0</v>
      </c>
      <c r="AO1248" s="109" t="str">
        <f t="shared" si="526"/>
        <v/>
      </c>
      <c r="AQ1248" s="109" t="str">
        <f t="shared" si="527"/>
        <v/>
      </c>
      <c r="BA1248" s="229">
        <f>MOD(SUM(E1247:E1248),12)</f>
        <v>0</v>
      </c>
    </row>
    <row r="1249" spans="1:53" ht="15.75" thickBot="1" x14ac:dyDescent="0.3">
      <c r="A1249" s="88"/>
      <c r="B1249" s="74" t="s">
        <v>280</v>
      </c>
      <c r="C1249" s="67" t="s">
        <v>502</v>
      </c>
      <c r="D1249" s="102"/>
      <c r="E1249" s="32">
        <v>96</v>
      </c>
      <c r="F1249" s="32"/>
      <c r="G1249" s="75" t="s">
        <v>277</v>
      </c>
      <c r="H1249" s="69">
        <f t="shared" si="528"/>
        <v>361</v>
      </c>
      <c r="I1249" s="70">
        <f t="shared" si="529"/>
        <v>456</v>
      </c>
      <c r="J1249" s="73" t="str">
        <f t="shared" ref="J1249:J1271" si="530">IF(C1249="","--",IF(AND(C1249&lt;&gt;"FST",C1249&lt;&gt;"TCF",BA1248&lt;&gt;0),BA1248,"--"))</f>
        <v>--</v>
      </c>
      <c r="K1249" s="32"/>
      <c r="L1249" s="233"/>
      <c r="M1249" s="277" t="s">
        <v>427</v>
      </c>
      <c r="N1249" s="277"/>
      <c r="O1249" s="277"/>
      <c r="P1249" s="277"/>
      <c r="Q1249" s="277"/>
      <c r="R1249" s="277"/>
      <c r="S1249" s="277"/>
      <c r="T1249" s="277"/>
      <c r="U1249" s="278"/>
      <c r="V1249" s="103"/>
      <c r="W1249" s="72"/>
      <c r="X1249" s="72"/>
      <c r="Y1249" s="72"/>
      <c r="Z1249" s="45">
        <v>11</v>
      </c>
      <c r="AA1249" s="46">
        <v>121</v>
      </c>
      <c r="AB1249" s="46">
        <v>132</v>
      </c>
      <c r="AC1249" s="72">
        <f t="shared" si="519"/>
        <v>1</v>
      </c>
      <c r="AD1249" s="72">
        <f t="shared" si="520"/>
        <v>1</v>
      </c>
      <c r="AE1249" s="109" t="str">
        <f t="shared" si="521"/>
        <v>361-456</v>
      </c>
      <c r="AF1249" s="109" t="str">
        <f t="shared" si="522"/>
        <v>N</v>
      </c>
      <c r="AG1249" s="109" t="str">
        <f t="shared" si="523"/>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24"/>
        <v>0</v>
      </c>
      <c r="AN1249" s="109">
        <f t="shared" si="525"/>
        <v>0</v>
      </c>
      <c r="AO1249" s="109" t="str">
        <f t="shared" si="526"/>
        <v/>
      </c>
      <c r="AQ1249" s="109" t="str">
        <f t="shared" si="527"/>
        <v/>
      </c>
      <c r="BA1249" s="229">
        <f>MOD(SUM(E1247:E1250),12)</f>
        <v>0</v>
      </c>
    </row>
    <row r="1250" spans="1:53" ht="15.75" thickBot="1" x14ac:dyDescent="0.3">
      <c r="A1250" s="88"/>
      <c r="B1250" s="66" t="s">
        <v>281</v>
      </c>
      <c r="C1250" s="67"/>
      <c r="D1250" s="102"/>
      <c r="E1250" s="32"/>
      <c r="F1250" s="32"/>
      <c r="G1250" s="68" t="s">
        <v>277</v>
      </c>
      <c r="H1250" s="69">
        <f t="shared" si="528"/>
        <v>0</v>
      </c>
      <c r="I1250" s="70">
        <f t="shared" si="529"/>
        <v>0</v>
      </c>
      <c r="J1250" s="73" t="str">
        <f t="shared" si="530"/>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9"/>
        <v>1</v>
      </c>
      <c r="AD1250" s="72">
        <f t="shared" si="520"/>
        <v>1</v>
      </c>
      <c r="AE1250" s="109" t="str">
        <f t="shared" si="521"/>
        <v>0-0</v>
      </c>
      <c r="AF1250" s="109" t="str">
        <f t="shared" si="522"/>
        <v>Y</v>
      </c>
      <c r="AG1250" s="109" t="str">
        <f t="shared" si="523"/>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24"/>
        <v>0</v>
      </c>
      <c r="AN1250" s="109">
        <f t="shared" si="525"/>
        <v>0</v>
      </c>
      <c r="AO1250" s="109" t="str">
        <f t="shared" si="526"/>
        <v/>
      </c>
      <c r="AQ1250" s="109" t="str">
        <f t="shared" si="527"/>
        <v/>
      </c>
      <c r="BA1250" s="229">
        <f>MOD(SUM(E1247:E1251),12)</f>
        <v>0</v>
      </c>
    </row>
    <row r="1251" spans="1:53" ht="15.75" thickBot="1" x14ac:dyDescent="0.3">
      <c r="A1251" s="88"/>
      <c r="B1251" s="66" t="s">
        <v>282</v>
      </c>
      <c r="C1251" s="67"/>
      <c r="D1251" s="102"/>
      <c r="E1251" s="32"/>
      <c r="F1251" s="32"/>
      <c r="G1251" s="68" t="s">
        <v>277</v>
      </c>
      <c r="H1251" s="69">
        <f t="shared" si="528"/>
        <v>0</v>
      </c>
      <c r="I1251" s="70">
        <f t="shared" si="529"/>
        <v>0</v>
      </c>
      <c r="J1251" s="73" t="str">
        <f t="shared" si="530"/>
        <v>--</v>
      </c>
      <c r="K1251" s="32"/>
      <c r="L1251" s="233"/>
      <c r="M1251" s="277"/>
      <c r="N1251" s="277"/>
      <c r="O1251" s="277"/>
      <c r="P1251" s="277"/>
      <c r="Q1251" s="277"/>
      <c r="R1251" s="277"/>
      <c r="S1251" s="277"/>
      <c r="T1251" s="277"/>
      <c r="U1251" s="278"/>
      <c r="V1251" s="103"/>
      <c r="W1251" s="72"/>
      <c r="X1251" s="72"/>
      <c r="Y1251" s="72"/>
      <c r="Z1251" s="45">
        <v>13</v>
      </c>
      <c r="AA1251" s="77">
        <f t="shared" ref="AA1251:AA1256" si="531">AB1250+1</f>
        <v>145</v>
      </c>
      <c r="AB1251" s="77">
        <f t="shared" ref="AB1251:AB1256" si="532">AB1250+12</f>
        <v>156</v>
      </c>
      <c r="AC1251" s="72">
        <f t="shared" si="519"/>
        <v>1</v>
      </c>
      <c r="AD1251" s="72">
        <f t="shared" si="520"/>
        <v>1</v>
      </c>
      <c r="AE1251" s="109" t="str">
        <f t="shared" si="521"/>
        <v>0-0</v>
      </c>
      <c r="AF1251" s="109" t="str">
        <f t="shared" si="522"/>
        <v>Y</v>
      </c>
      <c r="AG1251" s="109" t="str">
        <f t="shared" si="523"/>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24"/>
        <v>0</v>
      </c>
      <c r="AN1251" s="109">
        <f t="shared" si="525"/>
        <v>0</v>
      </c>
      <c r="AO1251" s="109" t="str">
        <f t="shared" si="526"/>
        <v/>
      </c>
      <c r="AQ1251" s="109" t="str">
        <f t="shared" si="527"/>
        <v/>
      </c>
      <c r="BA1251" s="229">
        <f>MOD(SUM(E1247:E1252),12)</f>
        <v>0</v>
      </c>
    </row>
    <row r="1252" spans="1:53" ht="15.75" thickBot="1" x14ac:dyDescent="0.3">
      <c r="A1252" s="88"/>
      <c r="B1252" s="66" t="s">
        <v>283</v>
      </c>
      <c r="C1252" s="67"/>
      <c r="D1252" s="102"/>
      <c r="E1252" s="32"/>
      <c r="F1252" s="32"/>
      <c r="G1252" s="68" t="s">
        <v>277</v>
      </c>
      <c r="H1252" s="69">
        <f t="shared" si="528"/>
        <v>0</v>
      </c>
      <c r="I1252" s="70">
        <f t="shared" si="529"/>
        <v>0</v>
      </c>
      <c r="J1252" s="73" t="str">
        <f t="shared" si="530"/>
        <v>--</v>
      </c>
      <c r="K1252" s="32"/>
      <c r="L1252" s="233"/>
      <c r="M1252" s="277"/>
      <c r="N1252" s="277"/>
      <c r="O1252" s="277"/>
      <c r="P1252" s="277"/>
      <c r="Q1252" s="277"/>
      <c r="R1252" s="277"/>
      <c r="S1252" s="277"/>
      <c r="T1252" s="277"/>
      <c r="U1252" s="278"/>
      <c r="V1252" s="103"/>
      <c r="W1252" s="72"/>
      <c r="X1252" s="72"/>
      <c r="Y1252" s="72"/>
      <c r="Z1252" s="45">
        <v>14</v>
      </c>
      <c r="AA1252" s="77">
        <f t="shared" si="531"/>
        <v>157</v>
      </c>
      <c r="AB1252" s="77">
        <f t="shared" si="532"/>
        <v>168</v>
      </c>
      <c r="AC1252" s="72">
        <f t="shared" si="519"/>
        <v>1</v>
      </c>
      <c r="AD1252" s="72">
        <f t="shared" si="520"/>
        <v>1</v>
      </c>
      <c r="AE1252" s="109" t="str">
        <f t="shared" si="521"/>
        <v>0-0</v>
      </c>
      <c r="AF1252" s="109" t="str">
        <f t="shared" si="522"/>
        <v>Y</v>
      </c>
      <c r="AG1252" s="109" t="str">
        <f t="shared" si="523"/>
        <v>B</v>
      </c>
      <c r="AM1252" s="109">
        <f t="shared" si="524"/>
        <v>0</v>
      </c>
      <c r="AN1252" s="109">
        <f t="shared" si="525"/>
        <v>0</v>
      </c>
      <c r="AO1252" s="109" t="str">
        <f t="shared" si="526"/>
        <v/>
      </c>
      <c r="AQ1252" s="109" t="str">
        <f t="shared" si="527"/>
        <v/>
      </c>
      <c r="BA1252" s="229">
        <f>MOD(SUM(E1247:E1253),12)</f>
        <v>0</v>
      </c>
    </row>
    <row r="1253" spans="1:53" ht="15.75" thickBot="1" x14ac:dyDescent="0.3">
      <c r="A1253" s="88"/>
      <c r="B1253" s="66" t="s">
        <v>284</v>
      </c>
      <c r="C1253" s="67"/>
      <c r="D1253" s="102"/>
      <c r="E1253" s="32"/>
      <c r="F1253" s="32"/>
      <c r="G1253" s="68" t="s">
        <v>277</v>
      </c>
      <c r="H1253" s="69">
        <f t="shared" si="528"/>
        <v>0</v>
      </c>
      <c r="I1253" s="70">
        <f t="shared" si="529"/>
        <v>0</v>
      </c>
      <c r="J1253" s="73" t="str">
        <f t="shared" si="530"/>
        <v>--</v>
      </c>
      <c r="K1253" s="32"/>
      <c r="L1253" s="233"/>
      <c r="M1253" s="277"/>
      <c r="N1253" s="277"/>
      <c r="O1253" s="277"/>
      <c r="P1253" s="277"/>
      <c r="Q1253" s="277"/>
      <c r="R1253" s="277"/>
      <c r="S1253" s="277"/>
      <c r="T1253" s="277"/>
      <c r="U1253" s="278"/>
      <c r="V1253" s="103"/>
      <c r="W1253" s="72"/>
      <c r="X1253" s="72"/>
      <c r="Y1253" s="72"/>
      <c r="Z1253" s="45">
        <v>15</v>
      </c>
      <c r="AA1253" s="77">
        <f t="shared" si="531"/>
        <v>169</v>
      </c>
      <c r="AB1253" s="77">
        <f t="shared" si="532"/>
        <v>180</v>
      </c>
      <c r="AC1253" s="72">
        <f t="shared" si="519"/>
        <v>1</v>
      </c>
      <c r="AD1253" s="72">
        <f t="shared" si="520"/>
        <v>1</v>
      </c>
      <c r="AE1253" s="109" t="str">
        <f t="shared" si="521"/>
        <v>0-0</v>
      </c>
      <c r="AF1253" s="109" t="str">
        <f t="shared" si="522"/>
        <v>Y</v>
      </c>
      <c r="AG1253" s="109" t="str">
        <f t="shared" si="523"/>
        <v>B</v>
      </c>
      <c r="AM1253" s="109">
        <f t="shared" si="524"/>
        <v>0</v>
      </c>
      <c r="AN1253" s="109">
        <f t="shared" si="525"/>
        <v>0</v>
      </c>
      <c r="AO1253" s="109" t="str">
        <f t="shared" si="526"/>
        <v/>
      </c>
      <c r="AQ1253" s="109" t="str">
        <f t="shared" si="527"/>
        <v/>
      </c>
      <c r="BA1253" s="229">
        <f>MOD(SUM(E1247:E1254),12)</f>
        <v>0</v>
      </c>
    </row>
    <row r="1254" spans="1:53" ht="15.75" thickBot="1" x14ac:dyDescent="0.3">
      <c r="A1254" s="88"/>
      <c r="B1254" s="66" t="s">
        <v>285</v>
      </c>
      <c r="C1254" s="67"/>
      <c r="D1254" s="102"/>
      <c r="E1254" s="32"/>
      <c r="F1254" s="32"/>
      <c r="G1254" s="68" t="s">
        <v>277</v>
      </c>
      <c r="H1254" s="69">
        <f t="shared" si="528"/>
        <v>0</v>
      </c>
      <c r="I1254" s="70">
        <f t="shared" si="529"/>
        <v>0</v>
      </c>
      <c r="J1254" s="73" t="str">
        <f t="shared" si="530"/>
        <v>--</v>
      </c>
      <c r="K1254" s="32"/>
      <c r="L1254" s="233"/>
      <c r="M1254" s="277"/>
      <c r="N1254" s="277"/>
      <c r="O1254" s="277"/>
      <c r="P1254" s="277"/>
      <c r="Q1254" s="277"/>
      <c r="R1254" s="277"/>
      <c r="S1254" s="277"/>
      <c r="T1254" s="277"/>
      <c r="U1254" s="278"/>
      <c r="V1254" s="103"/>
      <c r="W1254" s="72"/>
      <c r="X1254" s="72"/>
      <c r="Y1254" s="72"/>
      <c r="Z1254" s="45">
        <f>Z1253+1</f>
        <v>16</v>
      </c>
      <c r="AA1254" s="77">
        <f t="shared" si="531"/>
        <v>181</v>
      </c>
      <c r="AB1254" s="77">
        <f t="shared" si="532"/>
        <v>192</v>
      </c>
      <c r="AC1254" s="72">
        <f t="shared" si="519"/>
        <v>1</v>
      </c>
      <c r="AD1254" s="72">
        <f t="shared" si="520"/>
        <v>1</v>
      </c>
      <c r="AE1254" s="109" t="str">
        <f t="shared" si="521"/>
        <v>0-0</v>
      </c>
      <c r="AF1254" s="109" t="str">
        <f t="shared" si="522"/>
        <v>Y</v>
      </c>
      <c r="AG1254" s="109" t="str">
        <f t="shared" si="523"/>
        <v>B</v>
      </c>
      <c r="AM1254" s="109">
        <f t="shared" si="524"/>
        <v>0</v>
      </c>
      <c r="AN1254" s="109">
        <f t="shared" si="525"/>
        <v>0</v>
      </c>
      <c r="AO1254" s="109" t="str">
        <f t="shared" si="526"/>
        <v/>
      </c>
      <c r="AQ1254" s="109" t="str">
        <f t="shared" si="527"/>
        <v/>
      </c>
      <c r="BA1254" s="229">
        <f>MOD(SUM(E1247:E1255),12)</f>
        <v>0</v>
      </c>
    </row>
    <row r="1255" spans="1:53" ht="15.75" thickBot="1" x14ac:dyDescent="0.3">
      <c r="A1255" s="88"/>
      <c r="B1255" s="66" t="s">
        <v>286</v>
      </c>
      <c r="C1255" s="67"/>
      <c r="D1255" s="102"/>
      <c r="E1255" s="32"/>
      <c r="F1255" s="32"/>
      <c r="G1255" s="68" t="s">
        <v>277</v>
      </c>
      <c r="H1255" s="69">
        <f t="shared" si="528"/>
        <v>0</v>
      </c>
      <c r="I1255" s="70">
        <f t="shared" si="529"/>
        <v>0</v>
      </c>
      <c r="J1255" s="73" t="str">
        <f t="shared" si="530"/>
        <v>--</v>
      </c>
      <c r="K1255" s="32"/>
      <c r="L1255" s="233"/>
      <c r="M1255" s="277"/>
      <c r="N1255" s="277"/>
      <c r="O1255" s="277"/>
      <c r="P1255" s="277"/>
      <c r="Q1255" s="277"/>
      <c r="R1255" s="277"/>
      <c r="S1255" s="277"/>
      <c r="T1255" s="277"/>
      <c r="U1255" s="278"/>
      <c r="V1255" s="103"/>
      <c r="W1255" s="72"/>
      <c r="X1255" s="72"/>
      <c r="Y1255" s="72"/>
      <c r="Z1255" s="45">
        <f>Z1254+1</f>
        <v>17</v>
      </c>
      <c r="AA1255" s="77">
        <f t="shared" si="531"/>
        <v>193</v>
      </c>
      <c r="AB1255" s="77">
        <f t="shared" si="532"/>
        <v>204</v>
      </c>
      <c r="AC1255" s="72">
        <f t="shared" si="519"/>
        <v>1</v>
      </c>
      <c r="AD1255" s="72">
        <f t="shared" si="520"/>
        <v>1</v>
      </c>
      <c r="AE1255" s="109" t="str">
        <f t="shared" si="521"/>
        <v>0-0</v>
      </c>
      <c r="AF1255" s="109" t="str">
        <f t="shared" si="522"/>
        <v>Y</v>
      </c>
      <c r="AG1255" s="109" t="str">
        <f t="shared" si="523"/>
        <v>B</v>
      </c>
      <c r="AM1255" s="109">
        <f t="shared" si="524"/>
        <v>0</v>
      </c>
      <c r="AN1255" s="109">
        <f t="shared" si="525"/>
        <v>0</v>
      </c>
      <c r="AO1255" s="109" t="str">
        <f t="shared" si="526"/>
        <v/>
      </c>
      <c r="AQ1255" s="109" t="str">
        <f t="shared" si="527"/>
        <v/>
      </c>
      <c r="BA1255" s="229">
        <f>MOD(SUM(E1247:E1256),12)</f>
        <v>0</v>
      </c>
    </row>
    <row r="1256" spans="1:53" ht="15.75" thickBot="1" x14ac:dyDescent="0.3">
      <c r="A1256" s="88"/>
      <c r="B1256" s="66" t="s">
        <v>287</v>
      </c>
      <c r="C1256" s="67"/>
      <c r="D1256" s="102"/>
      <c r="E1256" s="32"/>
      <c r="F1256" s="32"/>
      <c r="G1256" s="68" t="s">
        <v>277</v>
      </c>
      <c r="H1256" s="69">
        <f t="shared" si="528"/>
        <v>0</v>
      </c>
      <c r="I1256" s="70">
        <f t="shared" si="529"/>
        <v>0</v>
      </c>
      <c r="J1256" s="73" t="str">
        <f t="shared" si="530"/>
        <v>--</v>
      </c>
      <c r="K1256" s="32"/>
      <c r="L1256" s="233"/>
      <c r="M1256" s="277"/>
      <c r="N1256" s="277"/>
      <c r="O1256" s="277"/>
      <c r="P1256" s="277"/>
      <c r="Q1256" s="277"/>
      <c r="R1256" s="277"/>
      <c r="S1256" s="277"/>
      <c r="T1256" s="277"/>
      <c r="U1256" s="278"/>
      <c r="V1256" s="103"/>
      <c r="W1256" s="72"/>
      <c r="X1256" s="72"/>
      <c r="Y1256" s="72"/>
      <c r="Z1256" s="45">
        <f>Z1255+1</f>
        <v>18</v>
      </c>
      <c r="AA1256" s="77">
        <f t="shared" si="531"/>
        <v>205</v>
      </c>
      <c r="AB1256" s="77">
        <f t="shared" si="532"/>
        <v>216</v>
      </c>
      <c r="AC1256" s="72">
        <f t="shared" si="519"/>
        <v>1</v>
      </c>
      <c r="AD1256" s="72">
        <f t="shared" si="520"/>
        <v>1</v>
      </c>
      <c r="AE1256" s="109" t="str">
        <f t="shared" si="521"/>
        <v>0-0</v>
      </c>
      <c r="AF1256" s="109" t="str">
        <f t="shared" si="522"/>
        <v>Y</v>
      </c>
      <c r="AG1256" s="109" t="str">
        <f t="shared" si="523"/>
        <v>B</v>
      </c>
      <c r="AM1256" s="109">
        <f t="shared" si="524"/>
        <v>0</v>
      </c>
      <c r="AN1256" s="109">
        <f t="shared" si="525"/>
        <v>0</v>
      </c>
      <c r="AO1256" s="109" t="str">
        <f t="shared" si="526"/>
        <v/>
      </c>
      <c r="AQ1256" s="109" t="str">
        <f t="shared" si="527"/>
        <v/>
      </c>
      <c r="BA1256" s="229">
        <f>MOD(SUM(E1247:E1257),12)</f>
        <v>0</v>
      </c>
    </row>
    <row r="1257" spans="1:53" ht="15.75" thickBot="1" x14ac:dyDescent="0.3">
      <c r="A1257" s="88"/>
      <c r="B1257" s="66" t="s">
        <v>288</v>
      </c>
      <c r="C1257" s="67"/>
      <c r="D1257" s="102"/>
      <c r="E1257" s="32"/>
      <c r="F1257" s="32"/>
      <c r="G1257" s="68" t="s">
        <v>277</v>
      </c>
      <c r="H1257" s="69">
        <f t="shared" si="528"/>
        <v>0</v>
      </c>
      <c r="I1257" s="70">
        <f t="shared" si="529"/>
        <v>0</v>
      </c>
      <c r="J1257" s="73" t="str">
        <f t="shared" si="530"/>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9"/>
        <v>1</v>
      </c>
      <c r="AD1257" s="72">
        <f t="shared" si="520"/>
        <v>1</v>
      </c>
      <c r="AE1257" s="109" t="str">
        <f t="shared" si="521"/>
        <v>0-0</v>
      </c>
      <c r="AF1257" s="109" t="str">
        <f t="shared" si="522"/>
        <v>Y</v>
      </c>
      <c r="AG1257" s="109" t="str">
        <f t="shared" si="523"/>
        <v>B</v>
      </c>
      <c r="AM1257" s="109">
        <f t="shared" si="524"/>
        <v>0</v>
      </c>
      <c r="AN1257" s="109">
        <f t="shared" si="525"/>
        <v>0</v>
      </c>
      <c r="AO1257" s="109" t="str">
        <f t="shared" si="526"/>
        <v/>
      </c>
      <c r="AQ1257" s="109" t="str">
        <f t="shared" si="527"/>
        <v/>
      </c>
      <c r="BA1257" s="229">
        <f>MOD(SUM(E1247:E1258),12)</f>
        <v>0</v>
      </c>
    </row>
    <row r="1258" spans="1:53" ht="15.75" thickBot="1" x14ac:dyDescent="0.3">
      <c r="A1258" s="88"/>
      <c r="B1258" s="66" t="s">
        <v>289</v>
      </c>
      <c r="C1258" s="67"/>
      <c r="D1258" s="102"/>
      <c r="E1258" s="32"/>
      <c r="F1258" s="32"/>
      <c r="G1258" s="68" t="s">
        <v>277</v>
      </c>
      <c r="H1258" s="69">
        <f t="shared" si="528"/>
        <v>0</v>
      </c>
      <c r="I1258" s="70">
        <f t="shared" si="529"/>
        <v>0</v>
      </c>
      <c r="J1258" s="73" t="str">
        <f t="shared" si="530"/>
        <v>--</v>
      </c>
      <c r="K1258" s="32"/>
      <c r="L1258" s="233"/>
      <c r="M1258" s="277"/>
      <c r="N1258" s="277"/>
      <c r="O1258" s="277"/>
      <c r="P1258" s="277"/>
      <c r="Q1258" s="277"/>
      <c r="R1258" s="277"/>
      <c r="S1258" s="277"/>
      <c r="T1258" s="277"/>
      <c r="U1258" s="278"/>
      <c r="V1258" s="103"/>
      <c r="W1258" s="84">
        <f>Y1258+1</f>
        <v>121</v>
      </c>
      <c r="X1258" s="84"/>
      <c r="Y1258" s="78">
        <f>SUM(E1247:E1258)</f>
        <v>120</v>
      </c>
      <c r="Z1258" s="72"/>
      <c r="AA1258" s="72"/>
      <c r="AB1258" s="72"/>
      <c r="AC1258" s="72">
        <f t="shared" si="519"/>
        <v>1</v>
      </c>
      <c r="AD1258" s="72">
        <f t="shared" si="520"/>
        <v>1</v>
      </c>
      <c r="AE1258" s="109" t="str">
        <f t="shared" si="521"/>
        <v>0-0</v>
      </c>
      <c r="AF1258" s="109" t="str">
        <f t="shared" si="522"/>
        <v>Y</v>
      </c>
      <c r="AG1258" s="109" t="str">
        <f t="shared" si="523"/>
        <v>B</v>
      </c>
      <c r="AM1258" s="109">
        <f t="shared" si="524"/>
        <v>0</v>
      </c>
      <c r="AN1258" s="109">
        <f t="shared" si="525"/>
        <v>0</v>
      </c>
      <c r="AO1258" s="109" t="str">
        <f t="shared" si="526"/>
        <v/>
      </c>
      <c r="AQ1258" s="109" t="str">
        <f t="shared" si="527"/>
        <v/>
      </c>
      <c r="BA1258" s="229">
        <f>MOD(SUM(E1247:E1259),12)</f>
        <v>0</v>
      </c>
    </row>
    <row r="1259" spans="1:53" ht="15.75" thickBot="1" x14ac:dyDescent="0.3">
      <c r="A1259" s="88"/>
      <c r="B1259" s="66" t="s">
        <v>290</v>
      </c>
      <c r="C1259" s="67"/>
      <c r="D1259" s="102"/>
      <c r="E1259" s="32"/>
      <c r="F1259" s="32"/>
      <c r="G1259" s="68" t="s">
        <v>277</v>
      </c>
      <c r="H1259" s="69">
        <f t="shared" si="528"/>
        <v>0</v>
      </c>
      <c r="I1259" s="70">
        <f t="shared" si="529"/>
        <v>0</v>
      </c>
      <c r="J1259" s="73" t="str">
        <f t="shared" si="530"/>
        <v>--</v>
      </c>
      <c r="K1259" s="32"/>
      <c r="L1259" s="233"/>
      <c r="M1259" s="277"/>
      <c r="N1259" s="277"/>
      <c r="O1259" s="277"/>
      <c r="P1259" s="277"/>
      <c r="Q1259" s="277"/>
      <c r="R1259" s="277"/>
      <c r="S1259" s="277"/>
      <c r="T1259" s="277"/>
      <c r="U1259" s="278"/>
      <c r="V1259" s="103"/>
      <c r="W1259" s="84">
        <f>Y1259+1</f>
        <v>121</v>
      </c>
      <c r="X1259" s="84"/>
      <c r="Y1259" s="78">
        <f>SUM(E1247:E1259)</f>
        <v>120</v>
      </c>
      <c r="Z1259" s="72" t="str">
        <f t="shared" ref="Z1259:Z1271" si="533">IF(OR(AND(E$8=216,C1258="DBL REV",C1259="DBL REV",Y1258&lt;=144,Y1259&gt;144),AND(E$8=216,C1258="TPL REV",C1259="TPL REV",Y1258&lt;=144,Y1259&gt;144),AND(E$8=216,C1258="QD REV",C1259="QD REV",Y1258&lt;=144,Y1259&gt;144)),"ERROR","")</f>
        <v/>
      </c>
      <c r="AA1259" s="72"/>
      <c r="AB1259" s="72"/>
      <c r="AC1259" s="72">
        <f t="shared" si="519"/>
        <v>1</v>
      </c>
      <c r="AD1259" s="72">
        <f t="shared" si="520"/>
        <v>1</v>
      </c>
      <c r="AE1259" s="109" t="str">
        <f t="shared" si="521"/>
        <v>0-0</v>
      </c>
      <c r="AF1259" s="109" t="str">
        <f t="shared" si="522"/>
        <v>Y</v>
      </c>
      <c r="AG1259" s="109" t="str">
        <f t="shared" si="523"/>
        <v>B</v>
      </c>
      <c r="AM1259" s="109">
        <f t="shared" si="524"/>
        <v>0</v>
      </c>
      <c r="AN1259" s="109">
        <f t="shared" si="525"/>
        <v>0</v>
      </c>
      <c r="AO1259" s="109" t="str">
        <f t="shared" si="526"/>
        <v/>
      </c>
      <c r="AQ1259" s="109" t="str">
        <f t="shared" si="527"/>
        <v/>
      </c>
      <c r="BA1259" s="229">
        <f>MOD(SUM(E1247:E1260),12)</f>
        <v>0</v>
      </c>
    </row>
    <row r="1260" spans="1:53" ht="15.75" thickBot="1" x14ac:dyDescent="0.3">
      <c r="A1260" s="88"/>
      <c r="B1260" s="66" t="s">
        <v>291</v>
      </c>
      <c r="C1260" s="67"/>
      <c r="D1260" s="102"/>
      <c r="E1260" s="32"/>
      <c r="F1260" s="32"/>
      <c r="G1260" s="68" t="s">
        <v>277</v>
      </c>
      <c r="H1260" s="69">
        <f t="shared" si="528"/>
        <v>0</v>
      </c>
      <c r="I1260" s="70">
        <f t="shared" si="529"/>
        <v>0</v>
      </c>
      <c r="J1260" s="73" t="str">
        <f t="shared" si="530"/>
        <v>--</v>
      </c>
      <c r="K1260" s="32"/>
      <c r="L1260" s="233"/>
      <c r="M1260" s="277"/>
      <c r="N1260" s="277"/>
      <c r="O1260" s="277"/>
      <c r="P1260" s="277"/>
      <c r="Q1260" s="277"/>
      <c r="R1260" s="277"/>
      <c r="S1260" s="277"/>
      <c r="T1260" s="277"/>
      <c r="U1260" s="278"/>
      <c r="V1260" s="103"/>
      <c r="W1260" s="84">
        <f>Y1260+1</f>
        <v>121</v>
      </c>
      <c r="X1260" s="84"/>
      <c r="Y1260" s="78">
        <f>SUM(E1247:E1260)</f>
        <v>120</v>
      </c>
      <c r="Z1260" s="72" t="str">
        <f t="shared" si="533"/>
        <v/>
      </c>
      <c r="AA1260" s="72"/>
      <c r="AB1260" s="72"/>
      <c r="AC1260" s="72">
        <f t="shared" si="519"/>
        <v>1</v>
      </c>
      <c r="AD1260" s="72">
        <f t="shared" si="520"/>
        <v>1</v>
      </c>
      <c r="AE1260" s="109" t="str">
        <f t="shared" si="521"/>
        <v>0-0</v>
      </c>
      <c r="AF1260" s="109" t="str">
        <f t="shared" si="522"/>
        <v>Y</v>
      </c>
      <c r="AG1260" s="109" t="str">
        <f t="shared" si="523"/>
        <v>B</v>
      </c>
      <c r="AM1260" s="109">
        <f t="shared" si="524"/>
        <v>0</v>
      </c>
      <c r="AN1260" s="109">
        <f t="shared" si="525"/>
        <v>0</v>
      </c>
      <c r="AO1260" s="109" t="str">
        <f t="shared" si="526"/>
        <v/>
      </c>
      <c r="AQ1260" s="109" t="str">
        <f t="shared" si="527"/>
        <v/>
      </c>
      <c r="BA1260" s="229">
        <f>MOD(SUM(E1247:E1261),12)</f>
        <v>0</v>
      </c>
    </row>
    <row r="1261" spans="1:53" ht="15.75" thickBot="1" x14ac:dyDescent="0.3">
      <c r="A1261" s="88"/>
      <c r="B1261" s="66" t="s">
        <v>292</v>
      </c>
      <c r="C1261" s="67"/>
      <c r="D1261" s="102"/>
      <c r="E1261" s="32"/>
      <c r="F1261" s="32"/>
      <c r="G1261" s="68" t="s">
        <v>277</v>
      </c>
      <c r="H1261" s="69">
        <f t="shared" si="528"/>
        <v>0</v>
      </c>
      <c r="I1261" s="70">
        <f t="shared" si="529"/>
        <v>0</v>
      </c>
      <c r="J1261" s="73" t="str">
        <f t="shared" si="530"/>
        <v>--</v>
      </c>
      <c r="K1261" s="32"/>
      <c r="L1261" s="233"/>
      <c r="M1261" s="277"/>
      <c r="N1261" s="277"/>
      <c r="O1261" s="277"/>
      <c r="P1261" s="277"/>
      <c r="Q1261" s="277"/>
      <c r="R1261" s="277"/>
      <c r="S1261" s="277"/>
      <c r="T1261" s="277"/>
      <c r="U1261" s="278"/>
      <c r="V1261" s="103"/>
      <c r="W1261" s="84">
        <f>Y1261+1</f>
        <v>121</v>
      </c>
      <c r="X1261" s="84"/>
      <c r="Y1261" s="78">
        <f>SUM(E1247:E1261)</f>
        <v>120</v>
      </c>
      <c r="Z1261" s="72" t="str">
        <f t="shared" si="533"/>
        <v/>
      </c>
      <c r="AA1261" s="72" t="str">
        <f t="shared" ref="AA1261:AA1273" si="534">IF(AND(C1259&lt;&gt;"Field SPL",W1258&lt;=144,Y1259&gt;144),"ERROR","")</f>
        <v/>
      </c>
      <c r="AB1261" s="72"/>
      <c r="AC1261" s="72">
        <f t="shared" si="519"/>
        <v>1</v>
      </c>
      <c r="AD1261" s="72">
        <f t="shared" si="520"/>
        <v>1</v>
      </c>
      <c r="AE1261" s="109" t="str">
        <f t="shared" si="521"/>
        <v>0-0</v>
      </c>
      <c r="AF1261" s="109" t="str">
        <f t="shared" si="522"/>
        <v>Y</v>
      </c>
      <c r="AG1261" s="109" t="str">
        <f t="shared" si="523"/>
        <v>B</v>
      </c>
      <c r="AM1261" s="109">
        <f t="shared" si="524"/>
        <v>0</v>
      </c>
      <c r="AN1261" s="109">
        <f t="shared" si="525"/>
        <v>0</v>
      </c>
      <c r="AO1261" s="109" t="str">
        <f t="shared" si="526"/>
        <v/>
      </c>
      <c r="AQ1261" s="109" t="str">
        <f t="shared" si="527"/>
        <v/>
      </c>
      <c r="BA1261" s="229">
        <f>MOD(SUM(E1247:E1262),12)</f>
        <v>0</v>
      </c>
    </row>
    <row r="1262" spans="1:53" ht="15.75" thickBot="1" x14ac:dyDescent="0.3">
      <c r="A1262" s="88"/>
      <c r="B1262" s="66" t="s">
        <v>293</v>
      </c>
      <c r="C1262" s="67"/>
      <c r="D1262" s="102"/>
      <c r="E1262" s="32"/>
      <c r="F1262" s="32"/>
      <c r="G1262" s="68" t="s">
        <v>277</v>
      </c>
      <c r="H1262" s="69">
        <f t="shared" si="528"/>
        <v>0</v>
      </c>
      <c r="I1262" s="70">
        <f t="shared" si="529"/>
        <v>0</v>
      </c>
      <c r="J1262" s="73" t="str">
        <f t="shared" si="530"/>
        <v>--</v>
      </c>
      <c r="K1262" s="32"/>
      <c r="L1262" s="233"/>
      <c r="M1262" s="277"/>
      <c r="N1262" s="277"/>
      <c r="O1262" s="277"/>
      <c r="P1262" s="277"/>
      <c r="Q1262" s="277"/>
      <c r="R1262" s="277"/>
      <c r="S1262" s="277"/>
      <c r="T1262" s="277"/>
      <c r="U1262" s="278"/>
      <c r="V1262" s="103"/>
      <c r="W1262" s="84">
        <f t="shared" ref="W1262:W1270" si="535">Y1262+1</f>
        <v>121</v>
      </c>
      <c r="X1262" s="84"/>
      <c r="Y1262" s="78">
        <f>SUM(E1247:E1262)</f>
        <v>120</v>
      </c>
      <c r="Z1262" s="72" t="str">
        <f t="shared" si="533"/>
        <v/>
      </c>
      <c r="AA1262" s="72" t="str">
        <f t="shared" si="534"/>
        <v/>
      </c>
      <c r="AB1262" s="72"/>
      <c r="AC1262" s="72">
        <f t="shared" si="519"/>
        <v>1</v>
      </c>
      <c r="AD1262" s="72">
        <f t="shared" si="520"/>
        <v>1</v>
      </c>
      <c r="AE1262" s="109" t="str">
        <f t="shared" si="521"/>
        <v>0-0</v>
      </c>
      <c r="AF1262" s="109" t="str">
        <f t="shared" si="522"/>
        <v>Y</v>
      </c>
      <c r="AG1262" s="109" t="str">
        <f t="shared" si="523"/>
        <v>B</v>
      </c>
      <c r="AM1262" s="109">
        <f t="shared" si="524"/>
        <v>0</v>
      </c>
      <c r="AN1262" s="109">
        <f t="shared" si="525"/>
        <v>0</v>
      </c>
      <c r="AO1262" s="109" t="str">
        <f t="shared" si="526"/>
        <v/>
      </c>
      <c r="AQ1262" s="109" t="str">
        <f t="shared" si="527"/>
        <v/>
      </c>
      <c r="BA1262" s="229">
        <f>MOD(SUM(E1247:E1263),12)</f>
        <v>0</v>
      </c>
    </row>
    <row r="1263" spans="1:53" ht="15.75" thickBot="1" x14ac:dyDescent="0.3">
      <c r="A1263" s="88"/>
      <c r="B1263" s="66" t="s">
        <v>294</v>
      </c>
      <c r="C1263" s="67"/>
      <c r="D1263" s="102"/>
      <c r="E1263" s="32"/>
      <c r="F1263" s="32"/>
      <c r="G1263" s="68" t="s">
        <v>277</v>
      </c>
      <c r="H1263" s="69">
        <f t="shared" si="528"/>
        <v>0</v>
      </c>
      <c r="I1263" s="70">
        <f t="shared" si="529"/>
        <v>0</v>
      </c>
      <c r="J1263" s="73" t="str">
        <f t="shared" si="530"/>
        <v>--</v>
      </c>
      <c r="K1263" s="32"/>
      <c r="L1263" s="233"/>
      <c r="M1263" s="277"/>
      <c r="N1263" s="277"/>
      <c r="O1263" s="277"/>
      <c r="P1263" s="277"/>
      <c r="Q1263" s="277"/>
      <c r="R1263" s="277"/>
      <c r="S1263" s="277"/>
      <c r="T1263" s="277"/>
      <c r="U1263" s="278"/>
      <c r="V1263" s="103"/>
      <c r="W1263" s="84">
        <f t="shared" si="535"/>
        <v>121</v>
      </c>
      <c r="X1263" s="84"/>
      <c r="Y1263" s="78">
        <f>SUM(E1247:E1263)</f>
        <v>120</v>
      </c>
      <c r="Z1263" s="72" t="str">
        <f t="shared" si="533"/>
        <v/>
      </c>
      <c r="AA1263" s="72" t="str">
        <f t="shared" si="534"/>
        <v/>
      </c>
      <c r="AB1263" s="72"/>
      <c r="AC1263" s="72">
        <f t="shared" si="519"/>
        <v>1</v>
      </c>
      <c r="AD1263" s="72">
        <f t="shared" si="520"/>
        <v>1</v>
      </c>
      <c r="AE1263" s="109" t="str">
        <f t="shared" si="521"/>
        <v>0-0</v>
      </c>
      <c r="AF1263" s="109" t="str">
        <f t="shared" si="522"/>
        <v>Y</v>
      </c>
      <c r="AG1263" s="109" t="str">
        <f t="shared" si="523"/>
        <v>B</v>
      </c>
      <c r="AM1263" s="109">
        <f t="shared" si="524"/>
        <v>0</v>
      </c>
      <c r="AN1263" s="109">
        <f t="shared" si="525"/>
        <v>0</v>
      </c>
      <c r="AO1263" s="109" t="str">
        <f t="shared" si="526"/>
        <v/>
      </c>
      <c r="AQ1263" s="109" t="str">
        <f t="shared" si="527"/>
        <v/>
      </c>
      <c r="BA1263" s="229">
        <f>MOD(SUM(E1247:E1264),12)</f>
        <v>0</v>
      </c>
    </row>
    <row r="1264" spans="1:53" ht="15.75" thickBot="1" x14ac:dyDescent="0.3">
      <c r="A1264" s="88"/>
      <c r="B1264" s="66" t="s">
        <v>295</v>
      </c>
      <c r="C1264" s="67"/>
      <c r="D1264" s="102"/>
      <c r="E1264" s="32"/>
      <c r="F1264" s="32"/>
      <c r="G1264" s="68" t="s">
        <v>277</v>
      </c>
      <c r="H1264" s="69">
        <f t="shared" si="528"/>
        <v>0</v>
      </c>
      <c r="I1264" s="70">
        <f t="shared" si="529"/>
        <v>0</v>
      </c>
      <c r="J1264" s="73" t="str">
        <f t="shared" si="530"/>
        <v>--</v>
      </c>
      <c r="K1264" s="32"/>
      <c r="L1264" s="233"/>
      <c r="M1264" s="277"/>
      <c r="N1264" s="277"/>
      <c r="O1264" s="277"/>
      <c r="P1264" s="277"/>
      <c r="Q1264" s="277"/>
      <c r="R1264" s="277"/>
      <c r="S1264" s="277"/>
      <c r="T1264" s="277"/>
      <c r="U1264" s="278"/>
      <c r="V1264" s="103"/>
      <c r="W1264" s="84">
        <f t="shared" si="535"/>
        <v>121</v>
      </c>
      <c r="X1264" s="84"/>
      <c r="Y1264" s="78">
        <f>SUM(E1247:E1264)</f>
        <v>120</v>
      </c>
      <c r="Z1264" s="72" t="str">
        <f t="shared" si="533"/>
        <v/>
      </c>
      <c r="AA1264" s="72" t="str">
        <f t="shared" si="534"/>
        <v/>
      </c>
      <c r="AB1264" s="72"/>
      <c r="AC1264" s="72">
        <f t="shared" si="519"/>
        <v>1</v>
      </c>
      <c r="AD1264" s="72">
        <f t="shared" si="520"/>
        <v>1</v>
      </c>
      <c r="AE1264" s="109" t="str">
        <f t="shared" si="521"/>
        <v>0-0</v>
      </c>
      <c r="AF1264" s="109" t="str">
        <f t="shared" si="522"/>
        <v>Y</v>
      </c>
      <c r="AG1264" s="109" t="str">
        <f t="shared" si="523"/>
        <v>B</v>
      </c>
      <c r="AM1264" s="109">
        <f t="shared" si="524"/>
        <v>0</v>
      </c>
      <c r="AN1264" s="109">
        <f t="shared" si="525"/>
        <v>0</v>
      </c>
      <c r="AO1264" s="109" t="str">
        <f t="shared" si="526"/>
        <v/>
      </c>
      <c r="AQ1264" s="109" t="str">
        <f t="shared" si="527"/>
        <v/>
      </c>
      <c r="BA1264" s="229">
        <f>MOD(SUM(E1247:E1265),12)</f>
        <v>0</v>
      </c>
    </row>
    <row r="1265" spans="1:53" ht="15.75" thickBot="1" x14ac:dyDescent="0.3">
      <c r="A1265" s="88"/>
      <c r="B1265" s="66" t="s">
        <v>296</v>
      </c>
      <c r="C1265" s="67"/>
      <c r="D1265" s="102"/>
      <c r="E1265" s="32"/>
      <c r="F1265" s="32"/>
      <c r="G1265" s="68" t="s">
        <v>277</v>
      </c>
      <c r="H1265" s="69">
        <f t="shared" si="528"/>
        <v>0</v>
      </c>
      <c r="I1265" s="70">
        <f t="shared" si="529"/>
        <v>0</v>
      </c>
      <c r="J1265" s="73" t="str">
        <f t="shared" si="530"/>
        <v>--</v>
      </c>
      <c r="K1265" s="32"/>
      <c r="L1265" s="233"/>
      <c r="M1265" s="277"/>
      <c r="N1265" s="277"/>
      <c r="O1265" s="277"/>
      <c r="P1265" s="277"/>
      <c r="Q1265" s="277"/>
      <c r="R1265" s="277"/>
      <c r="S1265" s="277"/>
      <c r="T1265" s="277"/>
      <c r="U1265" s="278"/>
      <c r="V1265" s="103"/>
      <c r="W1265" s="84">
        <f t="shared" si="535"/>
        <v>121</v>
      </c>
      <c r="X1265" s="84"/>
      <c r="Y1265" s="78">
        <f>SUM(E1247:E1265)</f>
        <v>120</v>
      </c>
      <c r="Z1265" s="72" t="str">
        <f t="shared" si="533"/>
        <v/>
      </c>
      <c r="AA1265" s="72" t="str">
        <f t="shared" si="534"/>
        <v/>
      </c>
      <c r="AB1265" s="72"/>
      <c r="AC1265" s="72">
        <f t="shared" si="519"/>
        <v>1</v>
      </c>
      <c r="AD1265" s="72">
        <f t="shared" si="520"/>
        <v>1</v>
      </c>
      <c r="AE1265" s="109" t="str">
        <f t="shared" si="521"/>
        <v>0-0</v>
      </c>
      <c r="AF1265" s="109" t="str">
        <f t="shared" si="522"/>
        <v>Y</v>
      </c>
      <c r="AG1265" s="109" t="str">
        <f t="shared" si="523"/>
        <v>B</v>
      </c>
      <c r="AM1265" s="109">
        <f t="shared" si="524"/>
        <v>0</v>
      </c>
      <c r="AN1265" s="109">
        <f t="shared" si="525"/>
        <v>0</v>
      </c>
      <c r="AO1265" s="109" t="str">
        <f t="shared" si="526"/>
        <v/>
      </c>
      <c r="AQ1265" s="109" t="str">
        <f t="shared" si="527"/>
        <v/>
      </c>
      <c r="BA1265" s="229">
        <f>MOD(SUM(E1247:E1266),12)</f>
        <v>0</v>
      </c>
    </row>
    <row r="1266" spans="1:53" ht="15.75" thickBot="1" x14ac:dyDescent="0.3">
      <c r="A1266" s="88"/>
      <c r="B1266" s="66" t="s">
        <v>297</v>
      </c>
      <c r="C1266" s="67"/>
      <c r="D1266" s="102"/>
      <c r="E1266" s="32"/>
      <c r="F1266" s="32"/>
      <c r="G1266" s="68" t="s">
        <v>277</v>
      </c>
      <c r="H1266" s="69">
        <f t="shared" si="528"/>
        <v>0</v>
      </c>
      <c r="I1266" s="70">
        <f t="shared" si="529"/>
        <v>0</v>
      </c>
      <c r="J1266" s="73" t="str">
        <f t="shared" si="530"/>
        <v>--</v>
      </c>
      <c r="K1266" s="32"/>
      <c r="L1266" s="233"/>
      <c r="M1266" s="277"/>
      <c r="N1266" s="277"/>
      <c r="O1266" s="277"/>
      <c r="P1266" s="277"/>
      <c r="Q1266" s="277"/>
      <c r="R1266" s="277"/>
      <c r="S1266" s="277"/>
      <c r="T1266" s="277"/>
      <c r="U1266" s="278"/>
      <c r="V1266" s="103"/>
      <c r="W1266" s="84">
        <f t="shared" si="535"/>
        <v>121</v>
      </c>
      <c r="X1266" s="84"/>
      <c r="Y1266" s="78">
        <f>SUM(E1247:E1266)</f>
        <v>120</v>
      </c>
      <c r="Z1266" s="72" t="str">
        <f t="shared" si="533"/>
        <v/>
      </c>
      <c r="AA1266" s="72" t="str">
        <f t="shared" si="534"/>
        <v/>
      </c>
      <c r="AB1266" s="72"/>
      <c r="AC1266" s="72">
        <f t="shared" si="519"/>
        <v>1</v>
      </c>
      <c r="AD1266" s="72">
        <f t="shared" si="520"/>
        <v>1</v>
      </c>
      <c r="AE1266" s="109" t="str">
        <f t="shared" si="521"/>
        <v>0-0</v>
      </c>
      <c r="AF1266" s="109" t="str">
        <f t="shared" si="522"/>
        <v>Y</v>
      </c>
      <c r="AG1266" s="109" t="str">
        <f t="shared" si="523"/>
        <v>B</v>
      </c>
      <c r="AM1266" s="109">
        <f t="shared" si="524"/>
        <v>0</v>
      </c>
      <c r="AN1266" s="109">
        <f t="shared" si="525"/>
        <v>0</v>
      </c>
      <c r="AO1266" s="109" t="str">
        <f t="shared" si="526"/>
        <v/>
      </c>
      <c r="AQ1266" s="109" t="str">
        <f t="shared" si="527"/>
        <v/>
      </c>
      <c r="BA1266" s="229">
        <f>MOD(SUM(E1247:E1267),12)</f>
        <v>0</v>
      </c>
    </row>
    <row r="1267" spans="1:53" ht="15.75" thickBot="1" x14ac:dyDescent="0.3">
      <c r="A1267" s="88"/>
      <c r="B1267" s="66" t="s">
        <v>298</v>
      </c>
      <c r="C1267" s="67"/>
      <c r="D1267" s="102"/>
      <c r="E1267" s="32"/>
      <c r="F1267" s="32"/>
      <c r="G1267" s="68" t="s">
        <v>277</v>
      </c>
      <c r="H1267" s="69">
        <f t="shared" si="528"/>
        <v>0</v>
      </c>
      <c r="I1267" s="70">
        <f t="shared" si="529"/>
        <v>0</v>
      </c>
      <c r="J1267" s="73" t="str">
        <f t="shared" si="530"/>
        <v>--</v>
      </c>
      <c r="K1267" s="32"/>
      <c r="L1267" s="233"/>
      <c r="M1267" s="277"/>
      <c r="N1267" s="277"/>
      <c r="O1267" s="277"/>
      <c r="P1267" s="277"/>
      <c r="Q1267" s="277"/>
      <c r="R1267" s="277"/>
      <c r="S1267" s="277"/>
      <c r="T1267" s="277"/>
      <c r="U1267" s="278"/>
      <c r="V1267" s="103"/>
      <c r="W1267" s="84">
        <f t="shared" si="535"/>
        <v>121</v>
      </c>
      <c r="X1267" s="84"/>
      <c r="Y1267" s="78">
        <f>SUM(E1247:E1267)</f>
        <v>120</v>
      </c>
      <c r="Z1267" s="72" t="str">
        <f t="shared" si="533"/>
        <v/>
      </c>
      <c r="AA1267" s="72" t="str">
        <f t="shared" si="534"/>
        <v/>
      </c>
      <c r="AB1267" s="72"/>
      <c r="AC1267" s="72">
        <f t="shared" si="519"/>
        <v>1</v>
      </c>
      <c r="AD1267" s="72">
        <f t="shared" si="520"/>
        <v>1</v>
      </c>
      <c r="AE1267" s="109" t="str">
        <f t="shared" si="521"/>
        <v>0-0</v>
      </c>
      <c r="AF1267" s="109" t="str">
        <f t="shared" si="522"/>
        <v>Y</v>
      </c>
      <c r="AG1267" s="109" t="str">
        <f t="shared" si="523"/>
        <v>B</v>
      </c>
      <c r="AM1267" s="109">
        <f t="shared" si="524"/>
        <v>0</v>
      </c>
      <c r="AN1267" s="109">
        <f t="shared" si="525"/>
        <v>0</v>
      </c>
      <c r="AO1267" s="109" t="str">
        <f t="shared" si="526"/>
        <v/>
      </c>
      <c r="AQ1267" s="109" t="str">
        <f t="shared" si="527"/>
        <v/>
      </c>
      <c r="BA1267" s="229">
        <f>MOD(SUM(E1247:E1268),12)</f>
        <v>0</v>
      </c>
    </row>
    <row r="1268" spans="1:53" ht="15.75" thickBot="1" x14ac:dyDescent="0.3">
      <c r="A1268" s="88"/>
      <c r="B1268" s="66" t="s">
        <v>299</v>
      </c>
      <c r="C1268" s="67"/>
      <c r="D1268" s="102"/>
      <c r="E1268" s="32"/>
      <c r="F1268" s="32"/>
      <c r="G1268" s="68" t="s">
        <v>277</v>
      </c>
      <c r="H1268" s="69">
        <f t="shared" si="528"/>
        <v>0</v>
      </c>
      <c r="I1268" s="70">
        <f t="shared" si="529"/>
        <v>0</v>
      </c>
      <c r="J1268" s="73" t="str">
        <f t="shared" si="530"/>
        <v>--</v>
      </c>
      <c r="K1268" s="32"/>
      <c r="L1268" s="233"/>
      <c r="M1268" s="277"/>
      <c r="N1268" s="277"/>
      <c r="O1268" s="277"/>
      <c r="P1268" s="277"/>
      <c r="Q1268" s="277"/>
      <c r="R1268" s="277"/>
      <c r="S1268" s="277"/>
      <c r="T1268" s="277"/>
      <c r="U1268" s="278"/>
      <c r="V1268" s="103"/>
      <c r="W1268" s="84">
        <f t="shared" si="535"/>
        <v>121</v>
      </c>
      <c r="X1268" s="84"/>
      <c r="Y1268" s="78">
        <f>SUM(E1247:E1268)</f>
        <v>120</v>
      </c>
      <c r="Z1268" s="72" t="str">
        <f t="shared" si="533"/>
        <v/>
      </c>
      <c r="AA1268" s="72" t="str">
        <f t="shared" si="534"/>
        <v/>
      </c>
      <c r="AB1268" s="72"/>
      <c r="AC1268" s="72">
        <f t="shared" si="519"/>
        <v>1</v>
      </c>
      <c r="AD1268" s="72">
        <f t="shared" si="520"/>
        <v>1</v>
      </c>
      <c r="AE1268" s="109" t="str">
        <f t="shared" si="521"/>
        <v>0-0</v>
      </c>
      <c r="AF1268" s="109" t="str">
        <f t="shared" si="522"/>
        <v>Y</v>
      </c>
      <c r="AG1268" s="109" t="str">
        <f t="shared" si="523"/>
        <v>B</v>
      </c>
      <c r="AM1268" s="109">
        <f t="shared" si="524"/>
        <v>0</v>
      </c>
      <c r="AN1268" s="109">
        <f t="shared" si="525"/>
        <v>0</v>
      </c>
      <c r="AO1268" s="109" t="str">
        <f t="shared" si="526"/>
        <v/>
      </c>
      <c r="AQ1268" s="109" t="str">
        <f t="shared" si="527"/>
        <v/>
      </c>
      <c r="BA1268" s="229">
        <f>MOD(SUM(E1247:E1269),12)</f>
        <v>0</v>
      </c>
    </row>
    <row r="1269" spans="1:53" ht="15.75" thickBot="1" x14ac:dyDescent="0.3">
      <c r="A1269" s="88"/>
      <c r="B1269" s="66" t="s">
        <v>300</v>
      </c>
      <c r="C1269" s="67"/>
      <c r="D1269" s="102"/>
      <c r="E1269" s="32"/>
      <c r="F1269" s="32"/>
      <c r="G1269" s="68" t="s">
        <v>277</v>
      </c>
      <c r="H1269" s="69">
        <f t="shared" si="528"/>
        <v>0</v>
      </c>
      <c r="I1269" s="70">
        <f t="shared" si="529"/>
        <v>0</v>
      </c>
      <c r="J1269" s="73" t="str">
        <f t="shared" si="530"/>
        <v>--</v>
      </c>
      <c r="K1269" s="32"/>
      <c r="L1269" s="233"/>
      <c r="M1269" s="277"/>
      <c r="N1269" s="277"/>
      <c r="O1269" s="277"/>
      <c r="P1269" s="277"/>
      <c r="Q1269" s="277"/>
      <c r="R1269" s="277"/>
      <c r="S1269" s="277"/>
      <c r="T1269" s="277"/>
      <c r="U1269" s="278"/>
      <c r="V1269" s="103"/>
      <c r="W1269" s="84">
        <f t="shared" si="535"/>
        <v>121</v>
      </c>
      <c r="X1269" s="84"/>
      <c r="Y1269" s="78">
        <f>SUM(E1247:E1269)</f>
        <v>120</v>
      </c>
      <c r="Z1269" s="72" t="str">
        <f t="shared" si="533"/>
        <v/>
      </c>
      <c r="AA1269" s="72" t="str">
        <f t="shared" si="534"/>
        <v/>
      </c>
      <c r="AB1269" s="72"/>
      <c r="AC1269" s="72">
        <f t="shared" si="519"/>
        <v>1</v>
      </c>
      <c r="AD1269" s="72">
        <f t="shared" si="520"/>
        <v>1</v>
      </c>
      <c r="AE1269" s="109" t="str">
        <f t="shared" si="521"/>
        <v>0-0</v>
      </c>
      <c r="AF1269" s="109" t="str">
        <f t="shared" si="522"/>
        <v>Y</v>
      </c>
      <c r="AG1269" s="109" t="str">
        <f t="shared" si="523"/>
        <v>B</v>
      </c>
      <c r="AM1269" s="109">
        <f t="shared" si="524"/>
        <v>0</v>
      </c>
      <c r="AN1269" s="109">
        <f t="shared" si="525"/>
        <v>0</v>
      </c>
      <c r="AO1269" s="109" t="str">
        <f t="shared" si="526"/>
        <v/>
      </c>
      <c r="AQ1269" s="109" t="str">
        <f t="shared" si="527"/>
        <v/>
      </c>
      <c r="BA1269" s="229">
        <f>MOD(SUM(E1247:E1270),12)</f>
        <v>0</v>
      </c>
    </row>
    <row r="1270" spans="1:53" ht="15.75" thickBot="1" x14ac:dyDescent="0.3">
      <c r="A1270" s="88"/>
      <c r="B1270" s="66" t="s">
        <v>301</v>
      </c>
      <c r="C1270" s="67"/>
      <c r="D1270" s="102"/>
      <c r="E1270" s="32"/>
      <c r="F1270" s="32"/>
      <c r="G1270" s="68" t="s">
        <v>277</v>
      </c>
      <c r="H1270" s="69">
        <f t="shared" si="528"/>
        <v>0</v>
      </c>
      <c r="I1270" s="70">
        <f t="shared" si="529"/>
        <v>0</v>
      </c>
      <c r="J1270" s="73" t="str">
        <f t="shared" si="530"/>
        <v>--</v>
      </c>
      <c r="K1270" s="32"/>
      <c r="L1270" s="233"/>
      <c r="M1270" s="277"/>
      <c r="N1270" s="277"/>
      <c r="O1270" s="277"/>
      <c r="P1270" s="277"/>
      <c r="Q1270" s="277"/>
      <c r="R1270" s="277"/>
      <c r="S1270" s="277"/>
      <c r="T1270" s="277"/>
      <c r="U1270" s="278"/>
      <c r="V1270" s="103"/>
      <c r="W1270" s="84">
        <f t="shared" si="535"/>
        <v>121</v>
      </c>
      <c r="X1270" s="84"/>
      <c r="Y1270" s="78">
        <f>SUM(E1247:E1270)</f>
        <v>120</v>
      </c>
      <c r="Z1270" s="72" t="str">
        <f t="shared" si="533"/>
        <v/>
      </c>
      <c r="AA1270" s="72" t="str">
        <f t="shared" si="534"/>
        <v/>
      </c>
      <c r="AB1270" s="72"/>
      <c r="AC1270" s="72">
        <f t="shared" si="519"/>
        <v>1</v>
      </c>
      <c r="AD1270" s="72">
        <f t="shared" si="520"/>
        <v>1</v>
      </c>
      <c r="AE1270" s="109" t="str">
        <f t="shared" si="521"/>
        <v>0-0</v>
      </c>
      <c r="AF1270" s="109" t="str">
        <f t="shared" si="522"/>
        <v>Y</v>
      </c>
      <c r="AG1270" s="109" t="str">
        <f t="shared" si="523"/>
        <v>B</v>
      </c>
      <c r="AM1270" s="109">
        <f t="shared" si="524"/>
        <v>0</v>
      </c>
      <c r="AN1270" s="109">
        <f t="shared" si="525"/>
        <v>0</v>
      </c>
      <c r="AO1270" s="109" t="str">
        <f t="shared" si="526"/>
        <v/>
      </c>
      <c r="AQ1270" s="109" t="str">
        <f t="shared" si="527"/>
        <v/>
      </c>
      <c r="BA1270" s="229">
        <f>MOD(SUM(E1247:E1271),12)</f>
        <v>0</v>
      </c>
    </row>
    <row r="1271" spans="1:53" ht="15.75" thickBot="1" x14ac:dyDescent="0.3">
      <c r="A1271" s="88"/>
      <c r="B1271" s="66" t="s">
        <v>302</v>
      </c>
      <c r="C1271" s="67"/>
      <c r="D1271" s="102"/>
      <c r="E1271" s="32"/>
      <c r="F1271" s="32"/>
      <c r="G1271" s="68" t="s">
        <v>277</v>
      </c>
      <c r="H1271" s="69">
        <f t="shared" si="528"/>
        <v>0</v>
      </c>
      <c r="I1271" s="70">
        <f t="shared" si="529"/>
        <v>0</v>
      </c>
      <c r="J1271" s="73" t="str">
        <f t="shared" si="530"/>
        <v>--</v>
      </c>
      <c r="K1271" s="32"/>
      <c r="L1271" s="234"/>
      <c r="M1271" s="277"/>
      <c r="N1271" s="277"/>
      <c r="O1271" s="277"/>
      <c r="P1271" s="277"/>
      <c r="Q1271" s="277"/>
      <c r="R1271" s="277"/>
      <c r="S1271" s="277"/>
      <c r="T1271" s="277"/>
      <c r="U1271" s="278"/>
      <c r="V1271" s="103"/>
      <c r="W1271" s="72"/>
      <c r="X1271" s="72"/>
      <c r="Y1271" s="78">
        <f>SUM(E1247:E1271)</f>
        <v>120</v>
      </c>
      <c r="Z1271" s="72" t="str">
        <f t="shared" si="533"/>
        <v/>
      </c>
      <c r="AA1271" s="72" t="str">
        <f t="shared" si="534"/>
        <v/>
      </c>
      <c r="AB1271" s="72"/>
      <c r="AC1271" s="72">
        <f t="shared" si="519"/>
        <v>1</v>
      </c>
      <c r="AD1271" s="72">
        <f t="shared" si="520"/>
        <v>1</v>
      </c>
      <c r="AE1271" s="109" t="str">
        <f t="shared" si="521"/>
        <v>0-0</v>
      </c>
      <c r="AF1271" s="109" t="str">
        <f t="shared" si="522"/>
        <v>Y</v>
      </c>
      <c r="AG1271" s="109" t="str">
        <f t="shared" si="523"/>
        <v>B</v>
      </c>
      <c r="AM1271" s="109">
        <f t="shared" si="524"/>
        <v>0</v>
      </c>
      <c r="AN1271" s="109">
        <f t="shared" si="525"/>
        <v>0</v>
      </c>
      <c r="AO1271" s="109" t="str">
        <f t="shared" si="526"/>
        <v/>
      </c>
      <c r="AQ1271" s="109" t="str">
        <f t="shared" si="527"/>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34"/>
        <v/>
      </c>
      <c r="AB1272" s="72"/>
      <c r="AC1272" s="72">
        <f>SUM(AC1247:AC1271)</f>
        <v>25</v>
      </c>
      <c r="AD1272" s="72">
        <f>SUM(AD1247:AD1271)</f>
        <v>25</v>
      </c>
      <c r="AM1272" s="109">
        <f>SUM(AM1247:AM1271)</f>
        <v>2</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34"/>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48</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12</v>
      </c>
      <c r="D1278" s="31" t="s">
        <v>229</v>
      </c>
      <c r="E1278" s="66" t="str">
        <f>TEXT(IF('Cable Calculator'!FC7="","",'Cable Calculator'!FC7),)</f>
        <v/>
      </c>
      <c r="F1278" s="88"/>
      <c r="G1278" s="304" t="s">
        <v>230</v>
      </c>
      <c r="H1278" s="305"/>
      <c r="I1278" s="33">
        <f>E1279-I1277</f>
        <v>24</v>
      </c>
      <c r="J1278" s="289" t="s">
        <v>231</v>
      </c>
      <c r="K1278" s="290"/>
      <c r="L1278" s="34">
        <f>I1282</f>
        <v>769</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72</v>
      </c>
      <c r="F1279" s="88"/>
      <c r="G1279" s="291" t="s">
        <v>237</v>
      </c>
      <c r="H1279" s="292"/>
      <c r="I1279" s="35">
        <f>IF(E1279=0,0,12-(MOD(I1277,12)))</f>
        <v>12</v>
      </c>
      <c r="J1279" s="289" t="s">
        <v>238</v>
      </c>
      <c r="K1279" s="290"/>
      <c r="L1279" s="39">
        <f>I1283-I1277</f>
        <v>780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1" t="s">
        <v>242</v>
      </c>
      <c r="H1280" s="43" t="s">
        <v>243</v>
      </c>
      <c r="I1280" s="35">
        <f>IF(E1280&lt;&gt;0,1,0)</f>
        <v>1</v>
      </c>
      <c r="J1280" s="291" t="s">
        <v>244</v>
      </c>
      <c r="K1280" s="292"/>
      <c r="L1280" s="44">
        <f>'Cable Calculator'!FC3</f>
        <v>1043</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769</v>
      </c>
      <c r="F1281" s="88"/>
      <c r="G1281" s="322"/>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6</v>
      </c>
      <c r="F1282" s="88"/>
      <c r="G1282" s="321" t="s">
        <v>251</v>
      </c>
      <c r="H1282" s="51" t="s">
        <v>252</v>
      </c>
      <c r="I1282" s="112">
        <f>E1281</f>
        <v>769</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2"/>
      <c r="H1283" s="47" t="s">
        <v>257</v>
      </c>
      <c r="I1283" s="35">
        <f>IF(E1281="","0",IF(AND(E1278="EUC",E1279=432), I1282+(203-E1280),IF(E1281=0,0,(E1281+(E1279-E1280)-1))))</f>
        <v>828</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60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48</v>
      </c>
      <c r="F1288" s="32"/>
      <c r="G1288" s="68" t="s">
        <v>277</v>
      </c>
      <c r="H1288" s="69">
        <f>IF(I1288=0,0,I1288-(E1288-1))</f>
        <v>781</v>
      </c>
      <c r="I1288" s="70">
        <f>IF(E1288=0,0,I1283)</f>
        <v>828</v>
      </c>
      <c r="J1288" s="71" t="s">
        <v>278</v>
      </c>
      <c r="K1288" s="32"/>
      <c r="L1288" s="233"/>
      <c r="M1288" s="277" t="s">
        <v>405</v>
      </c>
      <c r="N1288" s="277"/>
      <c r="O1288" s="277"/>
      <c r="P1288" s="277"/>
      <c r="Q1288" s="277"/>
      <c r="R1288" s="277"/>
      <c r="S1288" s="277"/>
      <c r="T1288" s="277"/>
      <c r="U1288" s="278"/>
      <c r="V1288" s="103"/>
      <c r="W1288" s="72"/>
      <c r="X1288" s="72"/>
      <c r="Y1288" s="72"/>
      <c r="Z1288" s="45">
        <v>9</v>
      </c>
      <c r="AA1288" s="46">
        <v>97</v>
      </c>
      <c r="AB1288" s="46">
        <v>108</v>
      </c>
      <c r="AC1288" s="72">
        <f t="shared" ref="AC1288:AC1312" si="536">IF(B1288&lt;&gt;"FST",1,0)</f>
        <v>1</v>
      </c>
      <c r="AD1288" s="72">
        <f t="shared" ref="AD1288:AD1312" si="537">IF(C1288&lt;&gt;"FST",1,0)</f>
        <v>1</v>
      </c>
      <c r="AE1288" s="109" t="str">
        <f t="shared" ref="AE1288:AE1312" si="538">CONCATENATE(H1288,"-",I1288)</f>
        <v>781-828</v>
      </c>
      <c r="AF1288" s="109" t="str">
        <f t="shared" ref="AF1288:AF1312" si="539">IF(C1288="Field SPL","N","Y")</f>
        <v>N</v>
      </c>
      <c r="AG1288" s="109" t="str">
        <f t="shared" ref="AG1288:AG1312" si="540">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41">VALUE(IF(C1288="FST","0",IF(C1288="REV T","1",IF(C1288="DBL REV",".5","0"))))</f>
        <v>0</v>
      </c>
      <c r="AN1288" s="109">
        <f t="shared" ref="AN1288:AN1312" si="542">VALUE(IF(C1288="FST","0",IF(C1288="REV T","0",IF(C1288="DBL REV",".5","0"))))</f>
        <v>0</v>
      </c>
      <c r="AO1288" s="109" t="str">
        <f t="shared" ref="AO1288:AO1312" si="543">IF(C1288="TPL REV","Y","")</f>
        <v/>
      </c>
      <c r="AQ1288" s="109" t="str">
        <f t="shared" ref="AQ1288:AQ1312" si="544">IF(C1288="QD REV","Y","")</f>
        <v/>
      </c>
      <c r="BA1288" s="229">
        <f>MOD(E1288,12)</f>
        <v>0</v>
      </c>
    </row>
    <row r="1289" spans="1:53" ht="15.75" thickBot="1" x14ac:dyDescent="0.3">
      <c r="A1289" s="88"/>
      <c r="B1289" s="66" t="s">
        <v>279</v>
      </c>
      <c r="C1289" s="67"/>
      <c r="D1289" s="102"/>
      <c r="E1289" s="32"/>
      <c r="F1289" s="32"/>
      <c r="G1289" s="68" t="s">
        <v>277</v>
      </c>
      <c r="H1289" s="69">
        <f t="shared" ref="H1289:H1312" si="545">IF(E1289=0,0,I1289-(E1289-1))</f>
        <v>0</v>
      </c>
      <c r="I1289" s="70">
        <f t="shared" ref="I1289:I1312" si="546">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36"/>
        <v>1</v>
      </c>
      <c r="AD1289" s="72">
        <f t="shared" si="537"/>
        <v>1</v>
      </c>
      <c r="AE1289" s="109" t="str">
        <f t="shared" si="538"/>
        <v>0-0</v>
      </c>
      <c r="AF1289" s="109" t="str">
        <f t="shared" si="539"/>
        <v>Y</v>
      </c>
      <c r="AG1289" s="109" t="str">
        <f t="shared" si="540"/>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41"/>
        <v>0</v>
      </c>
      <c r="AN1289" s="109">
        <f t="shared" si="542"/>
        <v>0</v>
      </c>
      <c r="AO1289" s="109" t="str">
        <f t="shared" si="543"/>
        <v/>
      </c>
      <c r="AQ1289" s="109" t="str">
        <f t="shared" si="544"/>
        <v/>
      </c>
      <c r="BA1289" s="229">
        <f>MOD(SUM(E1288:E1289),12)</f>
        <v>0</v>
      </c>
    </row>
    <row r="1290" spans="1:53" ht="15.75" thickBot="1" x14ac:dyDescent="0.3">
      <c r="A1290" s="88"/>
      <c r="B1290" s="74" t="s">
        <v>280</v>
      </c>
      <c r="C1290" s="67"/>
      <c r="D1290" s="102"/>
      <c r="E1290" s="32"/>
      <c r="F1290" s="32"/>
      <c r="G1290" s="75" t="s">
        <v>277</v>
      </c>
      <c r="H1290" s="69">
        <f t="shared" si="545"/>
        <v>0</v>
      </c>
      <c r="I1290" s="70">
        <f t="shared" si="546"/>
        <v>0</v>
      </c>
      <c r="J1290" s="73" t="str">
        <f t="shared" ref="J1290:J1312" si="547">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36"/>
        <v>1</v>
      </c>
      <c r="AD1290" s="72">
        <f t="shared" si="537"/>
        <v>1</v>
      </c>
      <c r="AE1290" s="109" t="str">
        <f t="shared" si="538"/>
        <v>0-0</v>
      </c>
      <c r="AF1290" s="109" t="str">
        <f t="shared" si="539"/>
        <v>Y</v>
      </c>
      <c r="AG1290" s="109" t="str">
        <f t="shared" si="540"/>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41"/>
        <v>0</v>
      </c>
      <c r="AN1290" s="109">
        <f t="shared" si="542"/>
        <v>0</v>
      </c>
      <c r="AO1290" s="109" t="str">
        <f t="shared" si="543"/>
        <v/>
      </c>
      <c r="AQ1290" s="109" t="str">
        <f t="shared" si="544"/>
        <v/>
      </c>
      <c r="BA1290" s="229">
        <f>MOD(SUM(E1288:E1291),12)</f>
        <v>0</v>
      </c>
    </row>
    <row r="1291" spans="1:53" ht="15.75" thickBot="1" x14ac:dyDescent="0.3">
      <c r="A1291" s="88"/>
      <c r="B1291" s="66" t="s">
        <v>281</v>
      </c>
      <c r="C1291" s="67"/>
      <c r="D1291" s="102"/>
      <c r="E1291" s="32"/>
      <c r="F1291" s="32"/>
      <c r="G1291" s="68" t="s">
        <v>277</v>
      </c>
      <c r="H1291" s="69">
        <f t="shared" si="545"/>
        <v>0</v>
      </c>
      <c r="I1291" s="70">
        <f t="shared" si="546"/>
        <v>0</v>
      </c>
      <c r="J1291" s="73" t="str">
        <f t="shared" si="547"/>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36"/>
        <v>1</v>
      </c>
      <c r="AD1291" s="72">
        <f t="shared" si="537"/>
        <v>1</v>
      </c>
      <c r="AE1291" s="109" t="str">
        <f t="shared" si="538"/>
        <v>0-0</v>
      </c>
      <c r="AF1291" s="109" t="str">
        <f t="shared" si="539"/>
        <v>Y</v>
      </c>
      <c r="AG1291" s="109" t="str">
        <f t="shared" si="540"/>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41"/>
        <v>0</v>
      </c>
      <c r="AN1291" s="109">
        <f t="shared" si="542"/>
        <v>0</v>
      </c>
      <c r="AO1291" s="109" t="str">
        <f t="shared" si="543"/>
        <v/>
      </c>
      <c r="AQ1291" s="109" t="str">
        <f t="shared" si="544"/>
        <v/>
      </c>
      <c r="BA1291" s="229">
        <f>MOD(SUM(E1288:E1292),12)</f>
        <v>0</v>
      </c>
    </row>
    <row r="1292" spans="1:53" ht="15.75" thickBot="1" x14ac:dyDescent="0.3">
      <c r="A1292" s="88"/>
      <c r="B1292" s="66" t="s">
        <v>282</v>
      </c>
      <c r="C1292" s="67"/>
      <c r="D1292" s="102"/>
      <c r="E1292" s="32"/>
      <c r="F1292" s="32"/>
      <c r="G1292" s="68" t="s">
        <v>277</v>
      </c>
      <c r="H1292" s="69">
        <f t="shared" si="545"/>
        <v>0</v>
      </c>
      <c r="I1292" s="70">
        <f t="shared" si="546"/>
        <v>0</v>
      </c>
      <c r="J1292" s="73" t="str">
        <f t="shared" si="547"/>
        <v>--</v>
      </c>
      <c r="K1292" s="32"/>
      <c r="L1292" s="233"/>
      <c r="M1292" s="277"/>
      <c r="N1292" s="277"/>
      <c r="O1292" s="277"/>
      <c r="P1292" s="277"/>
      <c r="Q1292" s="277"/>
      <c r="R1292" s="277"/>
      <c r="S1292" s="277"/>
      <c r="T1292" s="277"/>
      <c r="U1292" s="278"/>
      <c r="V1292" s="103"/>
      <c r="W1292" s="72"/>
      <c r="X1292" s="72"/>
      <c r="Y1292" s="72"/>
      <c r="Z1292" s="45">
        <v>13</v>
      </c>
      <c r="AA1292" s="77">
        <f t="shared" ref="AA1292:AA1297" si="548">AB1291+1</f>
        <v>145</v>
      </c>
      <c r="AB1292" s="77">
        <f t="shared" ref="AB1292:AB1297" si="549">AB1291+12</f>
        <v>156</v>
      </c>
      <c r="AC1292" s="72">
        <f t="shared" si="536"/>
        <v>1</v>
      </c>
      <c r="AD1292" s="72">
        <f t="shared" si="537"/>
        <v>1</v>
      </c>
      <c r="AE1292" s="109" t="str">
        <f t="shared" si="538"/>
        <v>0-0</v>
      </c>
      <c r="AF1292" s="109" t="str">
        <f t="shared" si="539"/>
        <v>Y</v>
      </c>
      <c r="AG1292" s="109" t="str">
        <f t="shared" si="540"/>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41"/>
        <v>0</v>
      </c>
      <c r="AN1292" s="109">
        <f t="shared" si="542"/>
        <v>0</v>
      </c>
      <c r="AO1292" s="109" t="str">
        <f t="shared" si="543"/>
        <v/>
      </c>
      <c r="AQ1292" s="109" t="str">
        <f t="shared" si="544"/>
        <v/>
      </c>
      <c r="BA1292" s="229">
        <f>MOD(SUM(E1288:E1293),12)</f>
        <v>0</v>
      </c>
    </row>
    <row r="1293" spans="1:53" ht="15.75" thickBot="1" x14ac:dyDescent="0.3">
      <c r="A1293" s="88"/>
      <c r="B1293" s="66" t="s">
        <v>283</v>
      </c>
      <c r="C1293" s="67"/>
      <c r="D1293" s="102"/>
      <c r="E1293" s="32"/>
      <c r="F1293" s="32"/>
      <c r="G1293" s="68" t="s">
        <v>277</v>
      </c>
      <c r="H1293" s="69">
        <f t="shared" si="545"/>
        <v>0</v>
      </c>
      <c r="I1293" s="70">
        <f t="shared" si="546"/>
        <v>0</v>
      </c>
      <c r="J1293" s="73" t="str">
        <f t="shared" si="547"/>
        <v>--</v>
      </c>
      <c r="K1293" s="32"/>
      <c r="L1293" s="233"/>
      <c r="M1293" s="277"/>
      <c r="N1293" s="277"/>
      <c r="O1293" s="277"/>
      <c r="P1293" s="277"/>
      <c r="Q1293" s="277"/>
      <c r="R1293" s="277"/>
      <c r="S1293" s="277"/>
      <c r="T1293" s="277"/>
      <c r="U1293" s="278"/>
      <c r="V1293" s="103"/>
      <c r="W1293" s="72"/>
      <c r="X1293" s="72"/>
      <c r="Y1293" s="72"/>
      <c r="Z1293" s="45">
        <v>14</v>
      </c>
      <c r="AA1293" s="77">
        <f t="shared" si="548"/>
        <v>157</v>
      </c>
      <c r="AB1293" s="77">
        <f t="shared" si="549"/>
        <v>168</v>
      </c>
      <c r="AC1293" s="72">
        <f t="shared" si="536"/>
        <v>1</v>
      </c>
      <c r="AD1293" s="72">
        <f t="shared" si="537"/>
        <v>1</v>
      </c>
      <c r="AE1293" s="109" t="str">
        <f t="shared" si="538"/>
        <v>0-0</v>
      </c>
      <c r="AF1293" s="109" t="str">
        <f t="shared" si="539"/>
        <v>Y</v>
      </c>
      <c r="AG1293" s="109" t="str">
        <f t="shared" si="540"/>
        <v>B</v>
      </c>
      <c r="AM1293" s="109">
        <f t="shared" si="541"/>
        <v>0</v>
      </c>
      <c r="AN1293" s="109">
        <f t="shared" si="542"/>
        <v>0</v>
      </c>
      <c r="AO1293" s="109" t="str">
        <f t="shared" si="543"/>
        <v/>
      </c>
      <c r="AQ1293" s="109" t="str">
        <f t="shared" si="544"/>
        <v/>
      </c>
      <c r="BA1293" s="229">
        <f>MOD(SUM(E1288:E1294),12)</f>
        <v>0</v>
      </c>
    </row>
    <row r="1294" spans="1:53" ht="15.75" thickBot="1" x14ac:dyDescent="0.3">
      <c r="A1294" s="88"/>
      <c r="B1294" s="66" t="s">
        <v>284</v>
      </c>
      <c r="C1294" s="67"/>
      <c r="D1294" s="102"/>
      <c r="E1294" s="32"/>
      <c r="F1294" s="32"/>
      <c r="G1294" s="68" t="s">
        <v>277</v>
      </c>
      <c r="H1294" s="69">
        <f t="shared" si="545"/>
        <v>0</v>
      </c>
      <c r="I1294" s="70">
        <f t="shared" si="546"/>
        <v>0</v>
      </c>
      <c r="J1294" s="73" t="str">
        <f t="shared" si="547"/>
        <v>--</v>
      </c>
      <c r="K1294" s="32"/>
      <c r="L1294" s="233"/>
      <c r="M1294" s="277"/>
      <c r="N1294" s="277"/>
      <c r="O1294" s="277"/>
      <c r="P1294" s="277"/>
      <c r="Q1294" s="277"/>
      <c r="R1294" s="277"/>
      <c r="S1294" s="277"/>
      <c r="T1294" s="277"/>
      <c r="U1294" s="278"/>
      <c r="V1294" s="103"/>
      <c r="W1294" s="72"/>
      <c r="X1294" s="72"/>
      <c r="Y1294" s="72"/>
      <c r="Z1294" s="45">
        <v>15</v>
      </c>
      <c r="AA1294" s="77">
        <f t="shared" si="548"/>
        <v>169</v>
      </c>
      <c r="AB1294" s="77">
        <f t="shared" si="549"/>
        <v>180</v>
      </c>
      <c r="AC1294" s="72">
        <f t="shared" si="536"/>
        <v>1</v>
      </c>
      <c r="AD1294" s="72">
        <f t="shared" si="537"/>
        <v>1</v>
      </c>
      <c r="AE1294" s="109" t="str">
        <f t="shared" si="538"/>
        <v>0-0</v>
      </c>
      <c r="AF1294" s="109" t="str">
        <f t="shared" si="539"/>
        <v>Y</v>
      </c>
      <c r="AG1294" s="109" t="str">
        <f t="shared" si="540"/>
        <v>B</v>
      </c>
      <c r="AM1294" s="109">
        <f t="shared" si="541"/>
        <v>0</v>
      </c>
      <c r="AN1294" s="109">
        <f t="shared" si="542"/>
        <v>0</v>
      </c>
      <c r="AO1294" s="109" t="str">
        <f t="shared" si="543"/>
        <v/>
      </c>
      <c r="AQ1294" s="109" t="str">
        <f t="shared" si="544"/>
        <v/>
      </c>
      <c r="BA1294" s="229">
        <f>MOD(SUM(E1288:E1295),12)</f>
        <v>0</v>
      </c>
    </row>
    <row r="1295" spans="1:53" ht="15.75" thickBot="1" x14ac:dyDescent="0.3">
      <c r="A1295" s="88"/>
      <c r="B1295" s="66" t="s">
        <v>285</v>
      </c>
      <c r="C1295" s="67"/>
      <c r="D1295" s="102"/>
      <c r="E1295" s="32"/>
      <c r="F1295" s="32"/>
      <c r="G1295" s="68" t="s">
        <v>277</v>
      </c>
      <c r="H1295" s="69">
        <f t="shared" si="545"/>
        <v>0</v>
      </c>
      <c r="I1295" s="70">
        <f t="shared" si="546"/>
        <v>0</v>
      </c>
      <c r="J1295" s="73" t="str">
        <f t="shared" si="547"/>
        <v>--</v>
      </c>
      <c r="K1295" s="32"/>
      <c r="L1295" s="233"/>
      <c r="M1295" s="277"/>
      <c r="N1295" s="277"/>
      <c r="O1295" s="277"/>
      <c r="P1295" s="277"/>
      <c r="Q1295" s="277"/>
      <c r="R1295" s="277"/>
      <c r="S1295" s="277"/>
      <c r="T1295" s="277"/>
      <c r="U1295" s="278"/>
      <c r="V1295" s="103"/>
      <c r="W1295" s="72"/>
      <c r="X1295" s="72"/>
      <c r="Y1295" s="72"/>
      <c r="Z1295" s="45">
        <f>Z1294+1</f>
        <v>16</v>
      </c>
      <c r="AA1295" s="77">
        <f t="shared" si="548"/>
        <v>181</v>
      </c>
      <c r="AB1295" s="77">
        <f t="shared" si="549"/>
        <v>192</v>
      </c>
      <c r="AC1295" s="72">
        <f t="shared" si="536"/>
        <v>1</v>
      </c>
      <c r="AD1295" s="72">
        <f t="shared" si="537"/>
        <v>1</v>
      </c>
      <c r="AE1295" s="109" t="str">
        <f t="shared" si="538"/>
        <v>0-0</v>
      </c>
      <c r="AF1295" s="109" t="str">
        <f t="shared" si="539"/>
        <v>Y</v>
      </c>
      <c r="AG1295" s="109" t="str">
        <f t="shared" si="540"/>
        <v>B</v>
      </c>
      <c r="AM1295" s="109">
        <f t="shared" si="541"/>
        <v>0</v>
      </c>
      <c r="AN1295" s="109">
        <f t="shared" si="542"/>
        <v>0</v>
      </c>
      <c r="AO1295" s="109" t="str">
        <f t="shared" si="543"/>
        <v/>
      </c>
      <c r="AQ1295" s="109" t="str">
        <f t="shared" si="544"/>
        <v/>
      </c>
      <c r="BA1295" s="229">
        <f>MOD(SUM(E1288:E1296),12)</f>
        <v>0</v>
      </c>
    </row>
    <row r="1296" spans="1:53" ht="15.75" thickBot="1" x14ac:dyDescent="0.3">
      <c r="A1296" s="88"/>
      <c r="B1296" s="66" t="s">
        <v>286</v>
      </c>
      <c r="C1296" s="67"/>
      <c r="D1296" s="102"/>
      <c r="E1296" s="32"/>
      <c r="F1296" s="32"/>
      <c r="G1296" s="68" t="s">
        <v>277</v>
      </c>
      <c r="H1296" s="69">
        <f t="shared" si="545"/>
        <v>0</v>
      </c>
      <c r="I1296" s="70">
        <f t="shared" si="546"/>
        <v>0</v>
      </c>
      <c r="J1296" s="73" t="str">
        <f t="shared" si="547"/>
        <v>--</v>
      </c>
      <c r="K1296" s="32"/>
      <c r="L1296" s="233"/>
      <c r="M1296" s="277"/>
      <c r="N1296" s="277"/>
      <c r="O1296" s="277"/>
      <c r="P1296" s="277"/>
      <c r="Q1296" s="277"/>
      <c r="R1296" s="277"/>
      <c r="S1296" s="277"/>
      <c r="T1296" s="277"/>
      <c r="U1296" s="278"/>
      <c r="V1296" s="103"/>
      <c r="W1296" s="72"/>
      <c r="X1296" s="72"/>
      <c r="Y1296" s="72"/>
      <c r="Z1296" s="45">
        <f>Z1295+1</f>
        <v>17</v>
      </c>
      <c r="AA1296" s="77">
        <f t="shared" si="548"/>
        <v>193</v>
      </c>
      <c r="AB1296" s="77">
        <f t="shared" si="549"/>
        <v>204</v>
      </c>
      <c r="AC1296" s="72">
        <f t="shared" si="536"/>
        <v>1</v>
      </c>
      <c r="AD1296" s="72">
        <f t="shared" si="537"/>
        <v>1</v>
      </c>
      <c r="AE1296" s="109" t="str">
        <f t="shared" si="538"/>
        <v>0-0</v>
      </c>
      <c r="AF1296" s="109" t="str">
        <f t="shared" si="539"/>
        <v>Y</v>
      </c>
      <c r="AG1296" s="109" t="str">
        <f t="shared" si="540"/>
        <v>B</v>
      </c>
      <c r="AM1296" s="109">
        <f t="shared" si="541"/>
        <v>0</v>
      </c>
      <c r="AN1296" s="109">
        <f t="shared" si="542"/>
        <v>0</v>
      </c>
      <c r="AO1296" s="109" t="str">
        <f t="shared" si="543"/>
        <v/>
      </c>
      <c r="AQ1296" s="109" t="str">
        <f t="shared" si="544"/>
        <v/>
      </c>
      <c r="BA1296" s="229">
        <f>MOD(SUM(E1288:E1297),12)</f>
        <v>0</v>
      </c>
    </row>
    <row r="1297" spans="1:53" ht="15.75" thickBot="1" x14ac:dyDescent="0.3">
      <c r="A1297" s="88"/>
      <c r="B1297" s="66" t="s">
        <v>287</v>
      </c>
      <c r="C1297" s="67"/>
      <c r="D1297" s="102"/>
      <c r="E1297" s="32"/>
      <c r="F1297" s="32"/>
      <c r="G1297" s="68" t="s">
        <v>277</v>
      </c>
      <c r="H1297" s="69">
        <f t="shared" si="545"/>
        <v>0</v>
      </c>
      <c r="I1297" s="70">
        <f t="shared" si="546"/>
        <v>0</v>
      </c>
      <c r="J1297" s="73" t="str">
        <f t="shared" si="547"/>
        <v>--</v>
      </c>
      <c r="K1297" s="32"/>
      <c r="L1297" s="233"/>
      <c r="M1297" s="277"/>
      <c r="N1297" s="277"/>
      <c r="O1297" s="277"/>
      <c r="P1297" s="277"/>
      <c r="Q1297" s="277"/>
      <c r="R1297" s="277"/>
      <c r="S1297" s="277"/>
      <c r="T1297" s="277"/>
      <c r="U1297" s="278"/>
      <c r="V1297" s="103"/>
      <c r="W1297" s="72"/>
      <c r="X1297" s="72"/>
      <c r="Y1297" s="72"/>
      <c r="Z1297" s="45">
        <f>Z1296+1</f>
        <v>18</v>
      </c>
      <c r="AA1297" s="77">
        <f t="shared" si="548"/>
        <v>205</v>
      </c>
      <c r="AB1297" s="77">
        <f t="shared" si="549"/>
        <v>216</v>
      </c>
      <c r="AC1297" s="72">
        <f t="shared" si="536"/>
        <v>1</v>
      </c>
      <c r="AD1297" s="72">
        <f t="shared" si="537"/>
        <v>1</v>
      </c>
      <c r="AE1297" s="109" t="str">
        <f t="shared" si="538"/>
        <v>0-0</v>
      </c>
      <c r="AF1297" s="109" t="str">
        <f t="shared" si="539"/>
        <v>Y</v>
      </c>
      <c r="AG1297" s="109" t="str">
        <f t="shared" si="540"/>
        <v>B</v>
      </c>
      <c r="AM1297" s="109">
        <f t="shared" si="541"/>
        <v>0</v>
      </c>
      <c r="AN1297" s="109">
        <f t="shared" si="542"/>
        <v>0</v>
      </c>
      <c r="AO1297" s="109" t="str">
        <f t="shared" si="543"/>
        <v/>
      </c>
      <c r="AQ1297" s="109" t="str">
        <f t="shared" si="544"/>
        <v/>
      </c>
      <c r="BA1297" s="229">
        <f>MOD(SUM(E1288:E1298),12)</f>
        <v>0</v>
      </c>
    </row>
    <row r="1298" spans="1:53" ht="15.75" thickBot="1" x14ac:dyDescent="0.3">
      <c r="A1298" s="88"/>
      <c r="B1298" s="66" t="s">
        <v>288</v>
      </c>
      <c r="C1298" s="67"/>
      <c r="D1298" s="102"/>
      <c r="E1298" s="32"/>
      <c r="F1298" s="32"/>
      <c r="G1298" s="68" t="s">
        <v>277</v>
      </c>
      <c r="H1298" s="69">
        <f t="shared" si="545"/>
        <v>0</v>
      </c>
      <c r="I1298" s="70">
        <f t="shared" si="546"/>
        <v>0</v>
      </c>
      <c r="J1298" s="73" t="str">
        <f t="shared" si="547"/>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36"/>
        <v>1</v>
      </c>
      <c r="AD1298" s="72">
        <f t="shared" si="537"/>
        <v>1</v>
      </c>
      <c r="AE1298" s="109" t="str">
        <f t="shared" si="538"/>
        <v>0-0</v>
      </c>
      <c r="AF1298" s="109" t="str">
        <f t="shared" si="539"/>
        <v>Y</v>
      </c>
      <c r="AG1298" s="109" t="str">
        <f t="shared" si="540"/>
        <v>B</v>
      </c>
      <c r="AM1298" s="109">
        <f t="shared" si="541"/>
        <v>0</v>
      </c>
      <c r="AN1298" s="109">
        <f t="shared" si="542"/>
        <v>0</v>
      </c>
      <c r="AO1298" s="109" t="str">
        <f t="shared" si="543"/>
        <v/>
      </c>
      <c r="AQ1298" s="109" t="str">
        <f t="shared" si="544"/>
        <v/>
      </c>
      <c r="BA1298" s="229">
        <f>MOD(SUM(E1288:E1299),12)</f>
        <v>0</v>
      </c>
    </row>
    <row r="1299" spans="1:53" ht="15.75" thickBot="1" x14ac:dyDescent="0.3">
      <c r="A1299" s="88"/>
      <c r="B1299" s="66" t="s">
        <v>289</v>
      </c>
      <c r="C1299" s="67"/>
      <c r="D1299" s="102"/>
      <c r="E1299" s="32"/>
      <c r="F1299" s="32"/>
      <c r="G1299" s="68" t="s">
        <v>277</v>
      </c>
      <c r="H1299" s="69">
        <f t="shared" si="545"/>
        <v>0</v>
      </c>
      <c r="I1299" s="70">
        <f t="shared" si="546"/>
        <v>0</v>
      </c>
      <c r="J1299" s="73" t="str">
        <f t="shared" si="547"/>
        <v>--</v>
      </c>
      <c r="K1299" s="32"/>
      <c r="L1299" s="233"/>
      <c r="M1299" s="277"/>
      <c r="N1299" s="277"/>
      <c r="O1299" s="277"/>
      <c r="P1299" s="277"/>
      <c r="Q1299" s="277"/>
      <c r="R1299" s="277"/>
      <c r="S1299" s="277"/>
      <c r="T1299" s="277"/>
      <c r="U1299" s="278"/>
      <c r="V1299" s="103"/>
      <c r="W1299" s="84">
        <f>Y1299+1</f>
        <v>49</v>
      </c>
      <c r="X1299" s="84"/>
      <c r="Y1299" s="78">
        <f>SUM(E1288:E1299)</f>
        <v>48</v>
      </c>
      <c r="Z1299" s="72"/>
      <c r="AA1299" s="72"/>
      <c r="AB1299" s="72"/>
      <c r="AC1299" s="72">
        <f t="shared" si="536"/>
        <v>1</v>
      </c>
      <c r="AD1299" s="72">
        <f t="shared" si="537"/>
        <v>1</v>
      </c>
      <c r="AE1299" s="109" t="str">
        <f t="shared" si="538"/>
        <v>0-0</v>
      </c>
      <c r="AF1299" s="109" t="str">
        <f t="shared" si="539"/>
        <v>Y</v>
      </c>
      <c r="AG1299" s="109" t="str">
        <f t="shared" si="540"/>
        <v>B</v>
      </c>
      <c r="AM1299" s="109">
        <f t="shared" si="541"/>
        <v>0</v>
      </c>
      <c r="AN1299" s="109">
        <f t="shared" si="542"/>
        <v>0</v>
      </c>
      <c r="AO1299" s="109" t="str">
        <f t="shared" si="543"/>
        <v/>
      </c>
      <c r="AQ1299" s="109" t="str">
        <f t="shared" si="544"/>
        <v/>
      </c>
      <c r="BA1299" s="229">
        <f>MOD(SUM(E1288:E1300),12)</f>
        <v>0</v>
      </c>
    </row>
    <row r="1300" spans="1:53" ht="15.75" thickBot="1" x14ac:dyDescent="0.3">
      <c r="A1300" s="88"/>
      <c r="B1300" s="66" t="s">
        <v>290</v>
      </c>
      <c r="C1300" s="67"/>
      <c r="D1300" s="102"/>
      <c r="E1300" s="32"/>
      <c r="F1300" s="32"/>
      <c r="G1300" s="68" t="s">
        <v>277</v>
      </c>
      <c r="H1300" s="69">
        <f t="shared" si="545"/>
        <v>0</v>
      </c>
      <c r="I1300" s="70">
        <f t="shared" si="546"/>
        <v>0</v>
      </c>
      <c r="J1300" s="73" t="str">
        <f t="shared" si="547"/>
        <v>--</v>
      </c>
      <c r="K1300" s="32"/>
      <c r="L1300" s="233"/>
      <c r="M1300" s="277"/>
      <c r="N1300" s="277"/>
      <c r="O1300" s="277"/>
      <c r="P1300" s="277"/>
      <c r="Q1300" s="277"/>
      <c r="R1300" s="277"/>
      <c r="S1300" s="277"/>
      <c r="T1300" s="277"/>
      <c r="U1300" s="278"/>
      <c r="V1300" s="103"/>
      <c r="W1300" s="84">
        <f>Y1300+1</f>
        <v>49</v>
      </c>
      <c r="X1300" s="84"/>
      <c r="Y1300" s="78">
        <f>SUM(E1288:E1300)</f>
        <v>48</v>
      </c>
      <c r="Z1300" s="72" t="str">
        <f t="shared" ref="Z1300:Z1312" si="550">IF(OR(AND(E$8=216,C1299="DBL REV",C1300="DBL REV",Y1299&lt;=144,Y1300&gt;144),AND(E$8=216,C1299="TPL REV",C1300="TPL REV",Y1299&lt;=144,Y1300&gt;144),AND(E$8=216,C1299="QD REV",C1300="QD REV",Y1299&lt;=144,Y1300&gt;144)),"ERROR","")</f>
        <v/>
      </c>
      <c r="AA1300" s="72"/>
      <c r="AB1300" s="72"/>
      <c r="AC1300" s="72">
        <f t="shared" si="536"/>
        <v>1</v>
      </c>
      <c r="AD1300" s="72">
        <f t="shared" si="537"/>
        <v>1</v>
      </c>
      <c r="AE1300" s="109" t="str">
        <f t="shared" si="538"/>
        <v>0-0</v>
      </c>
      <c r="AF1300" s="109" t="str">
        <f t="shared" si="539"/>
        <v>Y</v>
      </c>
      <c r="AG1300" s="109" t="str">
        <f t="shared" si="540"/>
        <v>B</v>
      </c>
      <c r="AM1300" s="109">
        <f t="shared" si="541"/>
        <v>0</v>
      </c>
      <c r="AN1300" s="109">
        <f t="shared" si="542"/>
        <v>0</v>
      </c>
      <c r="AO1300" s="109" t="str">
        <f t="shared" si="543"/>
        <v/>
      </c>
      <c r="AQ1300" s="109" t="str">
        <f t="shared" si="544"/>
        <v/>
      </c>
      <c r="BA1300" s="229">
        <f>MOD(SUM(E1288:E1301),12)</f>
        <v>0</v>
      </c>
    </row>
    <row r="1301" spans="1:53" ht="15.75" thickBot="1" x14ac:dyDescent="0.3">
      <c r="A1301" s="88"/>
      <c r="B1301" s="66" t="s">
        <v>291</v>
      </c>
      <c r="C1301" s="67"/>
      <c r="D1301" s="102"/>
      <c r="E1301" s="32"/>
      <c r="F1301" s="32"/>
      <c r="G1301" s="68" t="s">
        <v>277</v>
      </c>
      <c r="H1301" s="69">
        <f t="shared" si="545"/>
        <v>0</v>
      </c>
      <c r="I1301" s="70">
        <f t="shared" si="546"/>
        <v>0</v>
      </c>
      <c r="J1301" s="73" t="str">
        <f t="shared" si="547"/>
        <v>--</v>
      </c>
      <c r="K1301" s="32"/>
      <c r="L1301" s="233"/>
      <c r="M1301" s="277"/>
      <c r="N1301" s="277"/>
      <c r="O1301" s="277"/>
      <c r="P1301" s="277"/>
      <c r="Q1301" s="277"/>
      <c r="R1301" s="277"/>
      <c r="S1301" s="277"/>
      <c r="T1301" s="277"/>
      <c r="U1301" s="278"/>
      <c r="V1301" s="103"/>
      <c r="W1301" s="84">
        <f>Y1301+1</f>
        <v>49</v>
      </c>
      <c r="X1301" s="84"/>
      <c r="Y1301" s="78">
        <f>SUM(E1288:E1301)</f>
        <v>48</v>
      </c>
      <c r="Z1301" s="72" t="str">
        <f t="shared" si="550"/>
        <v/>
      </c>
      <c r="AA1301" s="72"/>
      <c r="AB1301" s="72"/>
      <c r="AC1301" s="72">
        <f t="shared" si="536"/>
        <v>1</v>
      </c>
      <c r="AD1301" s="72">
        <f t="shared" si="537"/>
        <v>1</v>
      </c>
      <c r="AE1301" s="109" t="str">
        <f t="shared" si="538"/>
        <v>0-0</v>
      </c>
      <c r="AF1301" s="109" t="str">
        <f t="shared" si="539"/>
        <v>Y</v>
      </c>
      <c r="AG1301" s="109" t="str">
        <f t="shared" si="540"/>
        <v>B</v>
      </c>
      <c r="AM1301" s="109">
        <f t="shared" si="541"/>
        <v>0</v>
      </c>
      <c r="AN1301" s="109">
        <f t="shared" si="542"/>
        <v>0</v>
      </c>
      <c r="AO1301" s="109" t="str">
        <f t="shared" si="543"/>
        <v/>
      </c>
      <c r="AQ1301" s="109" t="str">
        <f t="shared" si="544"/>
        <v/>
      </c>
      <c r="BA1301" s="229">
        <f>MOD(SUM(E1288:E1302),12)</f>
        <v>0</v>
      </c>
    </row>
    <row r="1302" spans="1:53" ht="15.75" thickBot="1" x14ac:dyDescent="0.3">
      <c r="A1302" s="88"/>
      <c r="B1302" s="66" t="s">
        <v>292</v>
      </c>
      <c r="C1302" s="67"/>
      <c r="D1302" s="102"/>
      <c r="E1302" s="32"/>
      <c r="F1302" s="32"/>
      <c r="G1302" s="68" t="s">
        <v>277</v>
      </c>
      <c r="H1302" s="69">
        <f t="shared" si="545"/>
        <v>0</v>
      </c>
      <c r="I1302" s="70">
        <f t="shared" si="546"/>
        <v>0</v>
      </c>
      <c r="J1302" s="73" t="str">
        <f t="shared" si="547"/>
        <v>--</v>
      </c>
      <c r="K1302" s="32"/>
      <c r="L1302" s="233"/>
      <c r="M1302" s="277"/>
      <c r="N1302" s="277"/>
      <c r="O1302" s="277"/>
      <c r="P1302" s="277"/>
      <c r="Q1302" s="277"/>
      <c r="R1302" s="277"/>
      <c r="S1302" s="277"/>
      <c r="T1302" s="277"/>
      <c r="U1302" s="278"/>
      <c r="V1302" s="103"/>
      <c r="W1302" s="84">
        <f>Y1302+1</f>
        <v>49</v>
      </c>
      <c r="X1302" s="84"/>
      <c r="Y1302" s="78">
        <f>SUM(E1288:E1302)</f>
        <v>48</v>
      </c>
      <c r="Z1302" s="72" t="str">
        <f t="shared" si="550"/>
        <v/>
      </c>
      <c r="AA1302" s="72" t="str">
        <f t="shared" ref="AA1302:AA1314" si="551">IF(AND(C1300&lt;&gt;"Field SPL",W1299&lt;=144,Y1300&gt;144),"ERROR","")</f>
        <v/>
      </c>
      <c r="AB1302" s="72"/>
      <c r="AC1302" s="72">
        <f t="shared" si="536"/>
        <v>1</v>
      </c>
      <c r="AD1302" s="72">
        <f t="shared" si="537"/>
        <v>1</v>
      </c>
      <c r="AE1302" s="109" t="str">
        <f t="shared" si="538"/>
        <v>0-0</v>
      </c>
      <c r="AF1302" s="109" t="str">
        <f t="shared" si="539"/>
        <v>Y</v>
      </c>
      <c r="AG1302" s="109" t="str">
        <f t="shared" si="540"/>
        <v>B</v>
      </c>
      <c r="AM1302" s="109">
        <f t="shared" si="541"/>
        <v>0</v>
      </c>
      <c r="AN1302" s="109">
        <f t="shared" si="542"/>
        <v>0</v>
      </c>
      <c r="AO1302" s="109" t="str">
        <f t="shared" si="543"/>
        <v/>
      </c>
      <c r="AQ1302" s="109" t="str">
        <f t="shared" si="544"/>
        <v/>
      </c>
      <c r="BA1302" s="229">
        <f>MOD(SUM(E1288:E1303),12)</f>
        <v>0</v>
      </c>
    </row>
    <row r="1303" spans="1:53" ht="15.75" thickBot="1" x14ac:dyDescent="0.3">
      <c r="A1303" s="88"/>
      <c r="B1303" s="66" t="s">
        <v>293</v>
      </c>
      <c r="C1303" s="67"/>
      <c r="D1303" s="102"/>
      <c r="E1303" s="32"/>
      <c r="F1303" s="32"/>
      <c r="G1303" s="68" t="s">
        <v>277</v>
      </c>
      <c r="H1303" s="69">
        <f t="shared" si="545"/>
        <v>0</v>
      </c>
      <c r="I1303" s="70">
        <f t="shared" si="546"/>
        <v>0</v>
      </c>
      <c r="J1303" s="73" t="str">
        <f t="shared" si="547"/>
        <v>--</v>
      </c>
      <c r="K1303" s="32"/>
      <c r="L1303" s="233"/>
      <c r="M1303" s="277"/>
      <c r="N1303" s="277"/>
      <c r="O1303" s="277"/>
      <c r="P1303" s="277"/>
      <c r="Q1303" s="277"/>
      <c r="R1303" s="277"/>
      <c r="S1303" s="277"/>
      <c r="T1303" s="277"/>
      <c r="U1303" s="278"/>
      <c r="V1303" s="103"/>
      <c r="W1303" s="84">
        <f t="shared" ref="W1303:W1311" si="552">Y1303+1</f>
        <v>49</v>
      </c>
      <c r="X1303" s="84"/>
      <c r="Y1303" s="78">
        <f>SUM(E1288:E1303)</f>
        <v>48</v>
      </c>
      <c r="Z1303" s="72" t="str">
        <f t="shared" si="550"/>
        <v/>
      </c>
      <c r="AA1303" s="72" t="str">
        <f t="shared" si="551"/>
        <v/>
      </c>
      <c r="AB1303" s="72"/>
      <c r="AC1303" s="72">
        <f t="shared" si="536"/>
        <v>1</v>
      </c>
      <c r="AD1303" s="72">
        <f t="shared" si="537"/>
        <v>1</v>
      </c>
      <c r="AE1303" s="109" t="str">
        <f t="shared" si="538"/>
        <v>0-0</v>
      </c>
      <c r="AF1303" s="109" t="str">
        <f t="shared" si="539"/>
        <v>Y</v>
      </c>
      <c r="AG1303" s="109" t="str">
        <f t="shared" si="540"/>
        <v>B</v>
      </c>
      <c r="AM1303" s="109">
        <f t="shared" si="541"/>
        <v>0</v>
      </c>
      <c r="AN1303" s="109">
        <f t="shared" si="542"/>
        <v>0</v>
      </c>
      <c r="AO1303" s="109" t="str">
        <f t="shared" si="543"/>
        <v/>
      </c>
      <c r="AQ1303" s="109" t="str">
        <f t="shared" si="544"/>
        <v/>
      </c>
      <c r="BA1303" s="229">
        <f>MOD(SUM(E1288:E1304),12)</f>
        <v>0</v>
      </c>
    </row>
    <row r="1304" spans="1:53" ht="15.75" thickBot="1" x14ac:dyDescent="0.3">
      <c r="A1304" s="88"/>
      <c r="B1304" s="66" t="s">
        <v>294</v>
      </c>
      <c r="C1304" s="67"/>
      <c r="D1304" s="102"/>
      <c r="E1304" s="32"/>
      <c r="F1304" s="32"/>
      <c r="G1304" s="68" t="s">
        <v>277</v>
      </c>
      <c r="H1304" s="69">
        <f t="shared" si="545"/>
        <v>0</v>
      </c>
      <c r="I1304" s="70">
        <f t="shared" si="546"/>
        <v>0</v>
      </c>
      <c r="J1304" s="73" t="str">
        <f t="shared" si="547"/>
        <v>--</v>
      </c>
      <c r="K1304" s="32"/>
      <c r="L1304" s="233"/>
      <c r="M1304" s="277"/>
      <c r="N1304" s="277"/>
      <c r="O1304" s="277"/>
      <c r="P1304" s="277"/>
      <c r="Q1304" s="277"/>
      <c r="R1304" s="277"/>
      <c r="S1304" s="277"/>
      <c r="T1304" s="277"/>
      <c r="U1304" s="278"/>
      <c r="V1304" s="103"/>
      <c r="W1304" s="84">
        <f t="shared" si="552"/>
        <v>49</v>
      </c>
      <c r="X1304" s="84"/>
      <c r="Y1304" s="78">
        <f>SUM(E1288:E1304)</f>
        <v>48</v>
      </c>
      <c r="Z1304" s="72" t="str">
        <f t="shared" si="550"/>
        <v/>
      </c>
      <c r="AA1304" s="72" t="str">
        <f t="shared" si="551"/>
        <v/>
      </c>
      <c r="AB1304" s="72"/>
      <c r="AC1304" s="72">
        <f t="shared" si="536"/>
        <v>1</v>
      </c>
      <c r="AD1304" s="72">
        <f t="shared" si="537"/>
        <v>1</v>
      </c>
      <c r="AE1304" s="109" t="str">
        <f t="shared" si="538"/>
        <v>0-0</v>
      </c>
      <c r="AF1304" s="109" t="str">
        <f t="shared" si="539"/>
        <v>Y</v>
      </c>
      <c r="AG1304" s="109" t="str">
        <f t="shared" si="540"/>
        <v>B</v>
      </c>
      <c r="AM1304" s="109">
        <f t="shared" si="541"/>
        <v>0</v>
      </c>
      <c r="AN1304" s="109">
        <f t="shared" si="542"/>
        <v>0</v>
      </c>
      <c r="AO1304" s="109" t="str">
        <f t="shared" si="543"/>
        <v/>
      </c>
      <c r="AQ1304" s="109" t="str">
        <f t="shared" si="544"/>
        <v/>
      </c>
      <c r="BA1304" s="229">
        <f>MOD(SUM(E1288:E1305),12)</f>
        <v>0</v>
      </c>
    </row>
    <row r="1305" spans="1:53" ht="15.75" thickBot="1" x14ac:dyDescent="0.3">
      <c r="A1305" s="88"/>
      <c r="B1305" s="66" t="s">
        <v>295</v>
      </c>
      <c r="C1305" s="67"/>
      <c r="D1305" s="102"/>
      <c r="E1305" s="32"/>
      <c r="F1305" s="32"/>
      <c r="G1305" s="68" t="s">
        <v>277</v>
      </c>
      <c r="H1305" s="69">
        <f t="shared" si="545"/>
        <v>0</v>
      </c>
      <c r="I1305" s="70">
        <f t="shared" si="546"/>
        <v>0</v>
      </c>
      <c r="J1305" s="73" t="str">
        <f t="shared" si="547"/>
        <v>--</v>
      </c>
      <c r="K1305" s="32"/>
      <c r="L1305" s="233"/>
      <c r="M1305" s="277"/>
      <c r="N1305" s="277"/>
      <c r="O1305" s="277"/>
      <c r="P1305" s="277"/>
      <c r="Q1305" s="277"/>
      <c r="R1305" s="277"/>
      <c r="S1305" s="277"/>
      <c r="T1305" s="277"/>
      <c r="U1305" s="278"/>
      <c r="V1305" s="103"/>
      <c r="W1305" s="84">
        <f t="shared" si="552"/>
        <v>49</v>
      </c>
      <c r="X1305" s="84"/>
      <c r="Y1305" s="78">
        <f>SUM(E1288:E1305)</f>
        <v>48</v>
      </c>
      <c r="Z1305" s="72" t="str">
        <f t="shared" si="550"/>
        <v/>
      </c>
      <c r="AA1305" s="72" t="str">
        <f t="shared" si="551"/>
        <v/>
      </c>
      <c r="AB1305" s="72"/>
      <c r="AC1305" s="72">
        <f t="shared" si="536"/>
        <v>1</v>
      </c>
      <c r="AD1305" s="72">
        <f t="shared" si="537"/>
        <v>1</v>
      </c>
      <c r="AE1305" s="109" t="str">
        <f t="shared" si="538"/>
        <v>0-0</v>
      </c>
      <c r="AF1305" s="109" t="str">
        <f t="shared" si="539"/>
        <v>Y</v>
      </c>
      <c r="AG1305" s="109" t="str">
        <f t="shared" si="540"/>
        <v>B</v>
      </c>
      <c r="AM1305" s="109">
        <f t="shared" si="541"/>
        <v>0</v>
      </c>
      <c r="AN1305" s="109">
        <f t="shared" si="542"/>
        <v>0</v>
      </c>
      <c r="AO1305" s="109" t="str">
        <f t="shared" si="543"/>
        <v/>
      </c>
      <c r="AQ1305" s="109" t="str">
        <f t="shared" si="544"/>
        <v/>
      </c>
      <c r="BA1305" s="229">
        <f>MOD(SUM(E1288:E1306),12)</f>
        <v>0</v>
      </c>
    </row>
    <row r="1306" spans="1:53" ht="15.75" thickBot="1" x14ac:dyDescent="0.3">
      <c r="A1306" s="88"/>
      <c r="B1306" s="66" t="s">
        <v>296</v>
      </c>
      <c r="C1306" s="67"/>
      <c r="D1306" s="102"/>
      <c r="E1306" s="32"/>
      <c r="F1306" s="32"/>
      <c r="G1306" s="68" t="s">
        <v>277</v>
      </c>
      <c r="H1306" s="69">
        <f t="shared" si="545"/>
        <v>0</v>
      </c>
      <c r="I1306" s="70">
        <f t="shared" si="546"/>
        <v>0</v>
      </c>
      <c r="J1306" s="73" t="str">
        <f t="shared" si="547"/>
        <v>--</v>
      </c>
      <c r="K1306" s="32"/>
      <c r="L1306" s="233"/>
      <c r="M1306" s="277"/>
      <c r="N1306" s="277"/>
      <c r="O1306" s="277"/>
      <c r="P1306" s="277"/>
      <c r="Q1306" s="277"/>
      <c r="R1306" s="277"/>
      <c r="S1306" s="277"/>
      <c r="T1306" s="277"/>
      <c r="U1306" s="278"/>
      <c r="V1306" s="103"/>
      <c r="W1306" s="84">
        <f t="shared" si="552"/>
        <v>49</v>
      </c>
      <c r="X1306" s="84"/>
      <c r="Y1306" s="78">
        <f>SUM(E1288:E1306)</f>
        <v>48</v>
      </c>
      <c r="Z1306" s="72" t="str">
        <f t="shared" si="550"/>
        <v/>
      </c>
      <c r="AA1306" s="72" t="str">
        <f t="shared" si="551"/>
        <v/>
      </c>
      <c r="AB1306" s="72"/>
      <c r="AC1306" s="72">
        <f t="shared" si="536"/>
        <v>1</v>
      </c>
      <c r="AD1306" s="72">
        <f t="shared" si="537"/>
        <v>1</v>
      </c>
      <c r="AE1306" s="109" t="str">
        <f t="shared" si="538"/>
        <v>0-0</v>
      </c>
      <c r="AF1306" s="109" t="str">
        <f t="shared" si="539"/>
        <v>Y</v>
      </c>
      <c r="AG1306" s="109" t="str">
        <f t="shared" si="540"/>
        <v>B</v>
      </c>
      <c r="AM1306" s="109">
        <f t="shared" si="541"/>
        <v>0</v>
      </c>
      <c r="AN1306" s="109">
        <f t="shared" si="542"/>
        <v>0</v>
      </c>
      <c r="AO1306" s="109" t="str">
        <f t="shared" si="543"/>
        <v/>
      </c>
      <c r="AQ1306" s="109" t="str">
        <f t="shared" si="544"/>
        <v/>
      </c>
      <c r="BA1306" s="229">
        <f>MOD(SUM(E1288:E1307),12)</f>
        <v>0</v>
      </c>
    </row>
    <row r="1307" spans="1:53" ht="15.75" thickBot="1" x14ac:dyDescent="0.3">
      <c r="A1307" s="88"/>
      <c r="B1307" s="66" t="s">
        <v>297</v>
      </c>
      <c r="C1307" s="67"/>
      <c r="D1307" s="102"/>
      <c r="E1307" s="32"/>
      <c r="F1307" s="32"/>
      <c r="G1307" s="68" t="s">
        <v>277</v>
      </c>
      <c r="H1307" s="69">
        <f t="shared" si="545"/>
        <v>0</v>
      </c>
      <c r="I1307" s="70">
        <f t="shared" si="546"/>
        <v>0</v>
      </c>
      <c r="J1307" s="73" t="str">
        <f t="shared" si="547"/>
        <v>--</v>
      </c>
      <c r="K1307" s="32"/>
      <c r="L1307" s="233"/>
      <c r="M1307" s="277"/>
      <c r="N1307" s="277"/>
      <c r="O1307" s="277"/>
      <c r="P1307" s="277"/>
      <c r="Q1307" s="277"/>
      <c r="R1307" s="277"/>
      <c r="S1307" s="277"/>
      <c r="T1307" s="277"/>
      <c r="U1307" s="278"/>
      <c r="V1307" s="103"/>
      <c r="W1307" s="84">
        <f t="shared" si="552"/>
        <v>49</v>
      </c>
      <c r="X1307" s="84"/>
      <c r="Y1307" s="78">
        <f>SUM(E1288:E1307)</f>
        <v>48</v>
      </c>
      <c r="Z1307" s="72" t="str">
        <f t="shared" si="550"/>
        <v/>
      </c>
      <c r="AA1307" s="72" t="str">
        <f t="shared" si="551"/>
        <v/>
      </c>
      <c r="AB1307" s="72"/>
      <c r="AC1307" s="72">
        <f t="shared" si="536"/>
        <v>1</v>
      </c>
      <c r="AD1307" s="72">
        <f t="shared" si="537"/>
        <v>1</v>
      </c>
      <c r="AE1307" s="109" t="str">
        <f t="shared" si="538"/>
        <v>0-0</v>
      </c>
      <c r="AF1307" s="109" t="str">
        <f t="shared" si="539"/>
        <v>Y</v>
      </c>
      <c r="AG1307" s="109" t="str">
        <f t="shared" si="540"/>
        <v>B</v>
      </c>
      <c r="AM1307" s="109">
        <f t="shared" si="541"/>
        <v>0</v>
      </c>
      <c r="AN1307" s="109">
        <f t="shared" si="542"/>
        <v>0</v>
      </c>
      <c r="AO1307" s="109" t="str">
        <f t="shared" si="543"/>
        <v/>
      </c>
      <c r="AQ1307" s="109" t="str">
        <f t="shared" si="544"/>
        <v/>
      </c>
      <c r="BA1307" s="229">
        <f>MOD(SUM(E1288:E1308),12)</f>
        <v>0</v>
      </c>
    </row>
    <row r="1308" spans="1:53" ht="15.75" thickBot="1" x14ac:dyDescent="0.3">
      <c r="A1308" s="88"/>
      <c r="B1308" s="66" t="s">
        <v>298</v>
      </c>
      <c r="C1308" s="67"/>
      <c r="D1308" s="102"/>
      <c r="E1308" s="32"/>
      <c r="F1308" s="32"/>
      <c r="G1308" s="68" t="s">
        <v>277</v>
      </c>
      <c r="H1308" s="69">
        <f t="shared" si="545"/>
        <v>0</v>
      </c>
      <c r="I1308" s="70">
        <f t="shared" si="546"/>
        <v>0</v>
      </c>
      <c r="J1308" s="73" t="str">
        <f t="shared" si="547"/>
        <v>--</v>
      </c>
      <c r="K1308" s="32"/>
      <c r="L1308" s="233"/>
      <c r="M1308" s="277"/>
      <c r="N1308" s="277"/>
      <c r="O1308" s="277"/>
      <c r="P1308" s="277"/>
      <c r="Q1308" s="277"/>
      <c r="R1308" s="277"/>
      <c r="S1308" s="277"/>
      <c r="T1308" s="277"/>
      <c r="U1308" s="278"/>
      <c r="V1308" s="103"/>
      <c r="W1308" s="84">
        <f t="shared" si="552"/>
        <v>49</v>
      </c>
      <c r="X1308" s="84"/>
      <c r="Y1308" s="78">
        <f>SUM(E1288:E1308)</f>
        <v>48</v>
      </c>
      <c r="Z1308" s="72" t="str">
        <f t="shared" si="550"/>
        <v/>
      </c>
      <c r="AA1308" s="72" t="str">
        <f t="shared" si="551"/>
        <v/>
      </c>
      <c r="AB1308" s="72"/>
      <c r="AC1308" s="72">
        <f t="shared" si="536"/>
        <v>1</v>
      </c>
      <c r="AD1308" s="72">
        <f t="shared" si="537"/>
        <v>1</v>
      </c>
      <c r="AE1308" s="109" t="str">
        <f t="shared" si="538"/>
        <v>0-0</v>
      </c>
      <c r="AF1308" s="109" t="str">
        <f t="shared" si="539"/>
        <v>Y</v>
      </c>
      <c r="AG1308" s="109" t="str">
        <f t="shared" si="540"/>
        <v>B</v>
      </c>
      <c r="AM1308" s="109">
        <f t="shared" si="541"/>
        <v>0</v>
      </c>
      <c r="AN1308" s="109">
        <f t="shared" si="542"/>
        <v>0</v>
      </c>
      <c r="AO1308" s="109" t="str">
        <f t="shared" si="543"/>
        <v/>
      </c>
      <c r="AQ1308" s="109" t="str">
        <f t="shared" si="544"/>
        <v/>
      </c>
      <c r="BA1308" s="229">
        <f>MOD(SUM(E1288:E1309),12)</f>
        <v>0</v>
      </c>
    </row>
    <row r="1309" spans="1:53" ht="15.75" thickBot="1" x14ac:dyDescent="0.3">
      <c r="A1309" s="88"/>
      <c r="B1309" s="66" t="s">
        <v>299</v>
      </c>
      <c r="C1309" s="67"/>
      <c r="D1309" s="102"/>
      <c r="E1309" s="32"/>
      <c r="F1309" s="32"/>
      <c r="G1309" s="68" t="s">
        <v>277</v>
      </c>
      <c r="H1309" s="69">
        <f t="shared" si="545"/>
        <v>0</v>
      </c>
      <c r="I1309" s="70">
        <f t="shared" si="546"/>
        <v>0</v>
      </c>
      <c r="J1309" s="73" t="str">
        <f t="shared" si="547"/>
        <v>--</v>
      </c>
      <c r="K1309" s="32"/>
      <c r="L1309" s="233"/>
      <c r="M1309" s="277"/>
      <c r="N1309" s="277"/>
      <c r="O1309" s="277"/>
      <c r="P1309" s="277"/>
      <c r="Q1309" s="277"/>
      <c r="R1309" s="277"/>
      <c r="S1309" s="277"/>
      <c r="T1309" s="277"/>
      <c r="U1309" s="278"/>
      <c r="V1309" s="103"/>
      <c r="W1309" s="84">
        <f t="shared" si="552"/>
        <v>49</v>
      </c>
      <c r="X1309" s="84"/>
      <c r="Y1309" s="78">
        <f>SUM(E1288:E1309)</f>
        <v>48</v>
      </c>
      <c r="Z1309" s="72" t="str">
        <f t="shared" si="550"/>
        <v/>
      </c>
      <c r="AA1309" s="72" t="str">
        <f t="shared" si="551"/>
        <v/>
      </c>
      <c r="AB1309" s="72"/>
      <c r="AC1309" s="72">
        <f t="shared" si="536"/>
        <v>1</v>
      </c>
      <c r="AD1309" s="72">
        <f t="shared" si="537"/>
        <v>1</v>
      </c>
      <c r="AE1309" s="109" t="str">
        <f t="shared" si="538"/>
        <v>0-0</v>
      </c>
      <c r="AF1309" s="109" t="str">
        <f t="shared" si="539"/>
        <v>Y</v>
      </c>
      <c r="AG1309" s="109" t="str">
        <f t="shared" si="540"/>
        <v>B</v>
      </c>
      <c r="AM1309" s="109">
        <f t="shared" si="541"/>
        <v>0</v>
      </c>
      <c r="AN1309" s="109">
        <f t="shared" si="542"/>
        <v>0</v>
      </c>
      <c r="AO1309" s="109" t="str">
        <f t="shared" si="543"/>
        <v/>
      </c>
      <c r="AQ1309" s="109" t="str">
        <f t="shared" si="544"/>
        <v/>
      </c>
      <c r="BA1309" s="229">
        <f>MOD(SUM(E1288:E1310),12)</f>
        <v>0</v>
      </c>
    </row>
    <row r="1310" spans="1:53" ht="15.75" thickBot="1" x14ac:dyDescent="0.3">
      <c r="A1310" s="88"/>
      <c r="B1310" s="66" t="s">
        <v>300</v>
      </c>
      <c r="C1310" s="67"/>
      <c r="D1310" s="102"/>
      <c r="E1310" s="32"/>
      <c r="F1310" s="32"/>
      <c r="G1310" s="68" t="s">
        <v>277</v>
      </c>
      <c r="H1310" s="69">
        <f t="shared" si="545"/>
        <v>0</v>
      </c>
      <c r="I1310" s="70">
        <f t="shared" si="546"/>
        <v>0</v>
      </c>
      <c r="J1310" s="73" t="str">
        <f t="shared" si="547"/>
        <v>--</v>
      </c>
      <c r="K1310" s="32"/>
      <c r="L1310" s="233"/>
      <c r="M1310" s="277"/>
      <c r="N1310" s="277"/>
      <c r="O1310" s="277"/>
      <c r="P1310" s="277"/>
      <c r="Q1310" s="277"/>
      <c r="R1310" s="277"/>
      <c r="S1310" s="277"/>
      <c r="T1310" s="277"/>
      <c r="U1310" s="278"/>
      <c r="V1310" s="103"/>
      <c r="W1310" s="84">
        <f t="shared" si="552"/>
        <v>49</v>
      </c>
      <c r="X1310" s="84"/>
      <c r="Y1310" s="78">
        <f>SUM(E1288:E1310)</f>
        <v>48</v>
      </c>
      <c r="Z1310" s="72" t="str">
        <f t="shared" si="550"/>
        <v/>
      </c>
      <c r="AA1310" s="72" t="str">
        <f t="shared" si="551"/>
        <v/>
      </c>
      <c r="AB1310" s="72"/>
      <c r="AC1310" s="72">
        <f t="shared" si="536"/>
        <v>1</v>
      </c>
      <c r="AD1310" s="72">
        <f t="shared" si="537"/>
        <v>1</v>
      </c>
      <c r="AE1310" s="109" t="str">
        <f t="shared" si="538"/>
        <v>0-0</v>
      </c>
      <c r="AF1310" s="109" t="str">
        <f t="shared" si="539"/>
        <v>Y</v>
      </c>
      <c r="AG1310" s="109" t="str">
        <f t="shared" si="540"/>
        <v>B</v>
      </c>
      <c r="AM1310" s="109">
        <f t="shared" si="541"/>
        <v>0</v>
      </c>
      <c r="AN1310" s="109">
        <f t="shared" si="542"/>
        <v>0</v>
      </c>
      <c r="AO1310" s="109" t="str">
        <f t="shared" si="543"/>
        <v/>
      </c>
      <c r="AQ1310" s="109" t="str">
        <f t="shared" si="544"/>
        <v/>
      </c>
      <c r="BA1310" s="229">
        <f>MOD(SUM(E1288:E1311),12)</f>
        <v>0</v>
      </c>
    </row>
    <row r="1311" spans="1:53" ht="15.75" thickBot="1" x14ac:dyDescent="0.3">
      <c r="A1311" s="88"/>
      <c r="B1311" s="66" t="s">
        <v>301</v>
      </c>
      <c r="C1311" s="67"/>
      <c r="D1311" s="102"/>
      <c r="E1311" s="32"/>
      <c r="F1311" s="32"/>
      <c r="G1311" s="68" t="s">
        <v>277</v>
      </c>
      <c r="H1311" s="69">
        <f t="shared" si="545"/>
        <v>0</v>
      </c>
      <c r="I1311" s="70">
        <f t="shared" si="546"/>
        <v>0</v>
      </c>
      <c r="J1311" s="73" t="str">
        <f t="shared" si="547"/>
        <v>--</v>
      </c>
      <c r="K1311" s="32"/>
      <c r="L1311" s="233"/>
      <c r="M1311" s="277"/>
      <c r="N1311" s="277"/>
      <c r="O1311" s="277"/>
      <c r="P1311" s="277"/>
      <c r="Q1311" s="277"/>
      <c r="R1311" s="277"/>
      <c r="S1311" s="277"/>
      <c r="T1311" s="277"/>
      <c r="U1311" s="278"/>
      <c r="V1311" s="103"/>
      <c r="W1311" s="84">
        <f t="shared" si="552"/>
        <v>49</v>
      </c>
      <c r="X1311" s="84"/>
      <c r="Y1311" s="78">
        <f>SUM(E1288:E1311)</f>
        <v>48</v>
      </c>
      <c r="Z1311" s="72" t="str">
        <f t="shared" si="550"/>
        <v/>
      </c>
      <c r="AA1311" s="72" t="str">
        <f t="shared" si="551"/>
        <v/>
      </c>
      <c r="AB1311" s="72"/>
      <c r="AC1311" s="72">
        <f t="shared" si="536"/>
        <v>1</v>
      </c>
      <c r="AD1311" s="72">
        <f t="shared" si="537"/>
        <v>1</v>
      </c>
      <c r="AE1311" s="109" t="str">
        <f t="shared" si="538"/>
        <v>0-0</v>
      </c>
      <c r="AF1311" s="109" t="str">
        <f t="shared" si="539"/>
        <v>Y</v>
      </c>
      <c r="AG1311" s="109" t="str">
        <f t="shared" si="540"/>
        <v>B</v>
      </c>
      <c r="AM1311" s="109">
        <f t="shared" si="541"/>
        <v>0</v>
      </c>
      <c r="AN1311" s="109">
        <f t="shared" si="542"/>
        <v>0</v>
      </c>
      <c r="AO1311" s="109" t="str">
        <f t="shared" si="543"/>
        <v/>
      </c>
      <c r="AQ1311" s="109" t="str">
        <f t="shared" si="544"/>
        <v/>
      </c>
      <c r="BA1311" s="229">
        <f>MOD(SUM(E1288:E1312),12)</f>
        <v>0</v>
      </c>
    </row>
    <row r="1312" spans="1:53" ht="15.75" thickBot="1" x14ac:dyDescent="0.3">
      <c r="A1312" s="88"/>
      <c r="B1312" s="66" t="s">
        <v>302</v>
      </c>
      <c r="C1312" s="67"/>
      <c r="D1312" s="102"/>
      <c r="E1312" s="32"/>
      <c r="F1312" s="32"/>
      <c r="G1312" s="68" t="s">
        <v>277</v>
      </c>
      <c r="H1312" s="69">
        <f t="shared" si="545"/>
        <v>0</v>
      </c>
      <c r="I1312" s="70">
        <f t="shared" si="546"/>
        <v>0</v>
      </c>
      <c r="J1312" s="73" t="str">
        <f t="shared" si="547"/>
        <v>--</v>
      </c>
      <c r="K1312" s="32"/>
      <c r="L1312" s="234"/>
      <c r="M1312" s="277"/>
      <c r="N1312" s="277"/>
      <c r="O1312" s="277"/>
      <c r="P1312" s="277"/>
      <c r="Q1312" s="277"/>
      <c r="R1312" s="277"/>
      <c r="S1312" s="277"/>
      <c r="T1312" s="277"/>
      <c r="U1312" s="278"/>
      <c r="V1312" s="103"/>
      <c r="W1312" s="72"/>
      <c r="X1312" s="72"/>
      <c r="Y1312" s="78">
        <f>SUM(E1288:E1312)</f>
        <v>48</v>
      </c>
      <c r="Z1312" s="72" t="str">
        <f t="shared" si="550"/>
        <v/>
      </c>
      <c r="AA1312" s="72" t="str">
        <f t="shared" si="551"/>
        <v/>
      </c>
      <c r="AB1312" s="72"/>
      <c r="AC1312" s="72">
        <f t="shared" si="536"/>
        <v>1</v>
      </c>
      <c r="AD1312" s="72">
        <f t="shared" si="537"/>
        <v>1</v>
      </c>
      <c r="AE1312" s="109" t="str">
        <f t="shared" si="538"/>
        <v>0-0</v>
      </c>
      <c r="AF1312" s="109" t="str">
        <f t="shared" si="539"/>
        <v>Y</v>
      </c>
      <c r="AG1312" s="109" t="str">
        <f t="shared" si="540"/>
        <v>B</v>
      </c>
      <c r="AM1312" s="109">
        <f t="shared" si="541"/>
        <v>0</v>
      </c>
      <c r="AN1312" s="109">
        <f t="shared" si="542"/>
        <v>0</v>
      </c>
      <c r="AO1312" s="109" t="str">
        <f t="shared" si="543"/>
        <v/>
      </c>
      <c r="AQ1312" s="109" t="str">
        <f t="shared" si="544"/>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51"/>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51"/>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12</v>
      </c>
      <c r="D1319" s="31" t="s">
        <v>229</v>
      </c>
      <c r="E1319" s="66" t="str">
        <f>TEXT(IF('Cable Calculator'!FH7="","",'Cable Calculator'!FH7),)</f>
        <v/>
      </c>
      <c r="F1319" s="88"/>
      <c r="G1319" s="304" t="s">
        <v>230</v>
      </c>
      <c r="H1319" s="305"/>
      <c r="I1319" s="33">
        <f>E1320-I1318</f>
        <v>24</v>
      </c>
      <c r="J1319" s="289" t="s">
        <v>231</v>
      </c>
      <c r="K1319" s="290"/>
      <c r="L1319" s="34">
        <f>I1323</f>
        <v>781</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24</v>
      </c>
      <c r="F1320" s="88"/>
      <c r="G1320" s="291" t="s">
        <v>237</v>
      </c>
      <c r="H1320" s="292"/>
      <c r="I1320" s="35">
        <f>IF(E1320=0,0,12-(MOD(I1318,12)))</f>
        <v>12</v>
      </c>
      <c r="J1320" s="289" t="s">
        <v>238</v>
      </c>
      <c r="K1320" s="290"/>
      <c r="L1320" s="39">
        <f>I1324-I1318</f>
        <v>792</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12</v>
      </c>
      <c r="F1321" s="88"/>
      <c r="G1321" s="321" t="s">
        <v>242</v>
      </c>
      <c r="H1321" s="43" t="s">
        <v>243</v>
      </c>
      <c r="I1321" s="35">
        <f>IF(E1321&lt;&gt;0,1,0)</f>
        <v>1</v>
      </c>
      <c r="J1321" s="291" t="s">
        <v>244</v>
      </c>
      <c r="K1321" s="292"/>
      <c r="L1321" s="44">
        <f>'Cable Calculator'!FH3</f>
        <v>942</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781</v>
      </c>
      <c r="F1322" s="88"/>
      <c r="G1322" s="322"/>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2</v>
      </c>
      <c r="F1323" s="88"/>
      <c r="G1323" s="321" t="s">
        <v>251</v>
      </c>
      <c r="H1323" s="51" t="s">
        <v>252</v>
      </c>
      <c r="I1323" s="112">
        <f>E1322</f>
        <v>781</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N</v>
      </c>
      <c r="F1324" s="88"/>
      <c r="G1324" s="322"/>
      <c r="H1324" s="47" t="s">
        <v>257</v>
      </c>
      <c r="I1324" s="35">
        <f>IF(E1322="","0",IF(AND(E1319="EUC",E1320=432), I1323+(203-E1321),IF(E1322=0,0,(E1322+(E1320-E1321)-1))))</f>
        <v>792</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12</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53">IF(B1329&lt;&gt;"FST",1,0)</f>
        <v>1</v>
      </c>
      <c r="AD1329" s="72">
        <f t="shared" ref="AD1329:AD1353" si="554">IF(C1329&lt;&gt;"FST",1,0)</f>
        <v>1</v>
      </c>
      <c r="AE1329" s="109" t="str">
        <f t="shared" ref="AE1329:AE1353" si="555">CONCATENATE(H1329,"-",I1329)</f>
        <v>0-0</v>
      </c>
      <c r="AF1329" s="109" t="str">
        <f t="shared" ref="AF1329:AF1353" si="556">IF(C1329="Field SPL","N","Y")</f>
        <v>Y</v>
      </c>
      <c r="AG1329" s="109" t="str">
        <f t="shared" ref="AG1329:AG1353" si="557">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58">VALUE(IF(C1329="FST","0",IF(C1329="REV T","1",IF(C1329="DBL REV",".5","0"))))</f>
        <v>0</v>
      </c>
      <c r="AN1329" s="109">
        <f t="shared" ref="AN1329:AN1353" si="559">VALUE(IF(C1329="FST","0",IF(C1329="REV T","0",IF(C1329="DBL REV",".5","0"))))</f>
        <v>0</v>
      </c>
      <c r="AO1329" s="109" t="str">
        <f t="shared" ref="AO1329:AO1353" si="560">IF(C1329="TPL REV","Y","")</f>
        <v/>
      </c>
      <c r="AQ1329" s="109" t="str">
        <f t="shared" ref="AQ1329:AQ1353" si="561">IF(C1329="QD REV","Y","")</f>
        <v/>
      </c>
      <c r="BA1329" s="229">
        <f>MOD(E1329,12)</f>
        <v>0</v>
      </c>
    </row>
    <row r="1330" spans="1:53" ht="15.75" thickBot="1" x14ac:dyDescent="0.3">
      <c r="A1330" s="88"/>
      <c r="B1330" s="66" t="s">
        <v>279</v>
      </c>
      <c r="C1330" s="67"/>
      <c r="D1330" s="102"/>
      <c r="E1330" s="32"/>
      <c r="F1330" s="32"/>
      <c r="G1330" s="68" t="s">
        <v>277</v>
      </c>
      <c r="H1330" s="69">
        <f t="shared" ref="H1330:H1353" si="562">IF(E1330=0,0,I1330-(E1330-1))</f>
        <v>0</v>
      </c>
      <c r="I1330" s="70">
        <f t="shared" ref="I1330:I1353" si="563">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53"/>
        <v>1</v>
      </c>
      <c r="AD1330" s="72">
        <f t="shared" si="554"/>
        <v>1</v>
      </c>
      <c r="AE1330" s="109" t="str">
        <f t="shared" si="555"/>
        <v>0-0</v>
      </c>
      <c r="AF1330" s="109" t="str">
        <f t="shared" si="556"/>
        <v>Y</v>
      </c>
      <c r="AG1330" s="109" t="str">
        <f t="shared" si="557"/>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58"/>
        <v>0</v>
      </c>
      <c r="AN1330" s="109">
        <f t="shared" si="559"/>
        <v>0</v>
      </c>
      <c r="AO1330" s="109" t="str">
        <f t="shared" si="560"/>
        <v/>
      </c>
      <c r="AQ1330" s="109" t="str">
        <f t="shared" si="561"/>
        <v/>
      </c>
      <c r="BA1330" s="229">
        <f>MOD(SUM(E1329:E1330),12)</f>
        <v>0</v>
      </c>
    </row>
    <row r="1331" spans="1:53" ht="15.75" thickBot="1" x14ac:dyDescent="0.3">
      <c r="A1331" s="88"/>
      <c r="B1331" s="74" t="s">
        <v>280</v>
      </c>
      <c r="C1331" s="67"/>
      <c r="D1331" s="102"/>
      <c r="E1331" s="32"/>
      <c r="F1331" s="32"/>
      <c r="G1331" s="75" t="s">
        <v>277</v>
      </c>
      <c r="H1331" s="69">
        <f t="shared" si="562"/>
        <v>0</v>
      </c>
      <c r="I1331" s="70">
        <f t="shared" si="563"/>
        <v>0</v>
      </c>
      <c r="J1331" s="73" t="str">
        <f t="shared" ref="J1331:J1353" si="564">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53"/>
        <v>1</v>
      </c>
      <c r="AD1331" s="72">
        <f t="shared" si="554"/>
        <v>1</v>
      </c>
      <c r="AE1331" s="109" t="str">
        <f t="shared" si="555"/>
        <v>0-0</v>
      </c>
      <c r="AF1331" s="109" t="str">
        <f t="shared" si="556"/>
        <v>Y</v>
      </c>
      <c r="AG1331" s="109" t="str">
        <f t="shared" si="557"/>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58"/>
        <v>0</v>
      </c>
      <c r="AN1331" s="109">
        <f t="shared" si="559"/>
        <v>0</v>
      </c>
      <c r="AO1331" s="109" t="str">
        <f t="shared" si="560"/>
        <v/>
      </c>
      <c r="AQ1331" s="109" t="str">
        <f t="shared" si="561"/>
        <v/>
      </c>
      <c r="BA1331" s="229">
        <f>MOD(SUM(E1329:E1332),12)</f>
        <v>0</v>
      </c>
    </row>
    <row r="1332" spans="1:53" ht="15.75" thickBot="1" x14ac:dyDescent="0.3">
      <c r="A1332" s="88"/>
      <c r="B1332" s="66" t="s">
        <v>281</v>
      </c>
      <c r="C1332" s="67"/>
      <c r="D1332" s="102"/>
      <c r="E1332" s="32"/>
      <c r="F1332" s="32"/>
      <c r="G1332" s="68" t="s">
        <v>277</v>
      </c>
      <c r="H1332" s="69">
        <f t="shared" si="562"/>
        <v>0</v>
      </c>
      <c r="I1332" s="70">
        <f t="shared" si="563"/>
        <v>0</v>
      </c>
      <c r="J1332" s="73" t="str">
        <f t="shared" si="564"/>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53"/>
        <v>1</v>
      </c>
      <c r="AD1332" s="72">
        <f t="shared" si="554"/>
        <v>1</v>
      </c>
      <c r="AE1332" s="109" t="str">
        <f t="shared" si="555"/>
        <v>0-0</v>
      </c>
      <c r="AF1332" s="109" t="str">
        <f t="shared" si="556"/>
        <v>Y</v>
      </c>
      <c r="AG1332" s="109" t="str">
        <f t="shared" si="557"/>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58"/>
        <v>0</v>
      </c>
      <c r="AN1332" s="109">
        <f t="shared" si="559"/>
        <v>0</v>
      </c>
      <c r="AO1332" s="109" t="str">
        <f t="shared" si="560"/>
        <v/>
      </c>
      <c r="AQ1332" s="109" t="str">
        <f t="shared" si="561"/>
        <v/>
      </c>
      <c r="BA1332" s="229">
        <f>MOD(SUM(E1329:E1333),12)</f>
        <v>0</v>
      </c>
    </row>
    <row r="1333" spans="1:53" ht="15.75" thickBot="1" x14ac:dyDescent="0.3">
      <c r="A1333" s="88"/>
      <c r="B1333" s="66" t="s">
        <v>282</v>
      </c>
      <c r="C1333" s="67"/>
      <c r="D1333" s="102"/>
      <c r="E1333" s="32"/>
      <c r="F1333" s="32"/>
      <c r="G1333" s="68" t="s">
        <v>277</v>
      </c>
      <c r="H1333" s="69">
        <f t="shared" si="562"/>
        <v>0</v>
      </c>
      <c r="I1333" s="70">
        <f t="shared" si="563"/>
        <v>0</v>
      </c>
      <c r="J1333" s="73" t="str">
        <f t="shared" si="564"/>
        <v>--</v>
      </c>
      <c r="K1333" s="32"/>
      <c r="L1333" s="233"/>
      <c r="M1333" s="277"/>
      <c r="N1333" s="277"/>
      <c r="O1333" s="277"/>
      <c r="P1333" s="277"/>
      <c r="Q1333" s="277"/>
      <c r="R1333" s="277"/>
      <c r="S1333" s="277"/>
      <c r="T1333" s="277"/>
      <c r="U1333" s="278"/>
      <c r="V1333" s="103"/>
      <c r="W1333" s="72"/>
      <c r="X1333" s="72"/>
      <c r="Y1333" s="72"/>
      <c r="Z1333" s="45">
        <v>13</v>
      </c>
      <c r="AA1333" s="77">
        <f t="shared" ref="AA1333:AA1338" si="565">AB1332+1</f>
        <v>145</v>
      </c>
      <c r="AB1333" s="77">
        <f t="shared" ref="AB1333:AB1338" si="566">AB1332+12</f>
        <v>156</v>
      </c>
      <c r="AC1333" s="72">
        <f t="shared" si="553"/>
        <v>1</v>
      </c>
      <c r="AD1333" s="72">
        <f t="shared" si="554"/>
        <v>1</v>
      </c>
      <c r="AE1333" s="109" t="str">
        <f t="shared" si="555"/>
        <v>0-0</v>
      </c>
      <c r="AF1333" s="109" t="str">
        <f t="shared" si="556"/>
        <v>Y</v>
      </c>
      <c r="AG1333" s="109" t="str">
        <f t="shared" si="557"/>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58"/>
        <v>0</v>
      </c>
      <c r="AN1333" s="109">
        <f t="shared" si="559"/>
        <v>0</v>
      </c>
      <c r="AO1333" s="109" t="str">
        <f t="shared" si="560"/>
        <v/>
      </c>
      <c r="AQ1333" s="109" t="str">
        <f t="shared" si="561"/>
        <v/>
      </c>
      <c r="BA1333" s="229">
        <f>MOD(SUM(E1329:E1334),12)</f>
        <v>0</v>
      </c>
    </row>
    <row r="1334" spans="1:53" ht="15.75" thickBot="1" x14ac:dyDescent="0.3">
      <c r="A1334" s="88"/>
      <c r="B1334" s="66" t="s">
        <v>283</v>
      </c>
      <c r="C1334" s="67"/>
      <c r="D1334" s="102"/>
      <c r="E1334" s="32"/>
      <c r="F1334" s="32"/>
      <c r="G1334" s="68" t="s">
        <v>277</v>
      </c>
      <c r="H1334" s="69">
        <f t="shared" si="562"/>
        <v>0</v>
      </c>
      <c r="I1334" s="70">
        <f t="shared" si="563"/>
        <v>0</v>
      </c>
      <c r="J1334" s="73" t="str">
        <f t="shared" si="564"/>
        <v>--</v>
      </c>
      <c r="K1334" s="32"/>
      <c r="L1334" s="233"/>
      <c r="M1334" s="277"/>
      <c r="N1334" s="277"/>
      <c r="O1334" s="277"/>
      <c r="P1334" s="277"/>
      <c r="Q1334" s="277"/>
      <c r="R1334" s="277"/>
      <c r="S1334" s="277"/>
      <c r="T1334" s="277"/>
      <c r="U1334" s="278"/>
      <c r="V1334" s="103"/>
      <c r="W1334" s="72"/>
      <c r="X1334" s="72"/>
      <c r="Y1334" s="72"/>
      <c r="Z1334" s="45">
        <v>14</v>
      </c>
      <c r="AA1334" s="77">
        <f t="shared" si="565"/>
        <v>157</v>
      </c>
      <c r="AB1334" s="77">
        <f t="shared" si="566"/>
        <v>168</v>
      </c>
      <c r="AC1334" s="72">
        <f t="shared" si="553"/>
        <v>1</v>
      </c>
      <c r="AD1334" s="72">
        <f t="shared" si="554"/>
        <v>1</v>
      </c>
      <c r="AE1334" s="109" t="str">
        <f t="shared" si="555"/>
        <v>0-0</v>
      </c>
      <c r="AF1334" s="109" t="str">
        <f t="shared" si="556"/>
        <v>Y</v>
      </c>
      <c r="AG1334" s="109" t="str">
        <f t="shared" si="557"/>
        <v>B</v>
      </c>
      <c r="AM1334" s="109">
        <f t="shared" si="558"/>
        <v>0</v>
      </c>
      <c r="AN1334" s="109">
        <f t="shared" si="559"/>
        <v>0</v>
      </c>
      <c r="AO1334" s="109" t="str">
        <f t="shared" si="560"/>
        <v/>
      </c>
      <c r="AQ1334" s="109" t="str">
        <f t="shared" si="561"/>
        <v/>
      </c>
      <c r="BA1334" s="229">
        <f>MOD(SUM(E1329:E1335),12)</f>
        <v>0</v>
      </c>
    </row>
    <row r="1335" spans="1:53" ht="15.75" thickBot="1" x14ac:dyDescent="0.3">
      <c r="A1335" s="88"/>
      <c r="B1335" s="66" t="s">
        <v>284</v>
      </c>
      <c r="C1335" s="67"/>
      <c r="D1335" s="102"/>
      <c r="E1335" s="32"/>
      <c r="F1335" s="32"/>
      <c r="G1335" s="68" t="s">
        <v>277</v>
      </c>
      <c r="H1335" s="69">
        <f t="shared" si="562"/>
        <v>0</v>
      </c>
      <c r="I1335" s="70">
        <f t="shared" si="563"/>
        <v>0</v>
      </c>
      <c r="J1335" s="73" t="str">
        <f t="shared" si="564"/>
        <v>--</v>
      </c>
      <c r="K1335" s="32"/>
      <c r="L1335" s="233"/>
      <c r="M1335" s="277"/>
      <c r="N1335" s="277"/>
      <c r="O1335" s="277"/>
      <c r="P1335" s="277"/>
      <c r="Q1335" s="277"/>
      <c r="R1335" s="277"/>
      <c r="S1335" s="277"/>
      <c r="T1335" s="277"/>
      <c r="U1335" s="278"/>
      <c r="V1335" s="103"/>
      <c r="W1335" s="72"/>
      <c r="X1335" s="72"/>
      <c r="Y1335" s="72"/>
      <c r="Z1335" s="45">
        <v>15</v>
      </c>
      <c r="AA1335" s="77">
        <f t="shared" si="565"/>
        <v>169</v>
      </c>
      <c r="AB1335" s="77">
        <f t="shared" si="566"/>
        <v>180</v>
      </c>
      <c r="AC1335" s="72">
        <f t="shared" si="553"/>
        <v>1</v>
      </c>
      <c r="AD1335" s="72">
        <f t="shared" si="554"/>
        <v>1</v>
      </c>
      <c r="AE1335" s="109" t="str">
        <f t="shared" si="555"/>
        <v>0-0</v>
      </c>
      <c r="AF1335" s="109" t="str">
        <f t="shared" si="556"/>
        <v>Y</v>
      </c>
      <c r="AG1335" s="109" t="str">
        <f t="shared" si="557"/>
        <v>B</v>
      </c>
      <c r="AM1335" s="109">
        <f t="shared" si="558"/>
        <v>0</v>
      </c>
      <c r="AN1335" s="109">
        <f t="shared" si="559"/>
        <v>0</v>
      </c>
      <c r="AO1335" s="109" t="str">
        <f t="shared" si="560"/>
        <v/>
      </c>
      <c r="AQ1335" s="109" t="str">
        <f t="shared" si="561"/>
        <v/>
      </c>
      <c r="BA1335" s="229">
        <f>MOD(SUM(E1329:E1336),12)</f>
        <v>0</v>
      </c>
    </row>
    <row r="1336" spans="1:53" ht="15.75" thickBot="1" x14ac:dyDescent="0.3">
      <c r="A1336" s="88"/>
      <c r="B1336" s="66" t="s">
        <v>285</v>
      </c>
      <c r="C1336" s="67"/>
      <c r="D1336" s="102"/>
      <c r="E1336" s="32"/>
      <c r="F1336" s="32"/>
      <c r="G1336" s="68" t="s">
        <v>277</v>
      </c>
      <c r="H1336" s="69">
        <f t="shared" si="562"/>
        <v>0</v>
      </c>
      <c r="I1336" s="70">
        <f t="shared" si="563"/>
        <v>0</v>
      </c>
      <c r="J1336" s="73" t="str">
        <f t="shared" si="564"/>
        <v>--</v>
      </c>
      <c r="K1336" s="32"/>
      <c r="L1336" s="233"/>
      <c r="M1336" s="277"/>
      <c r="N1336" s="277"/>
      <c r="O1336" s="277"/>
      <c r="P1336" s="277"/>
      <c r="Q1336" s="277"/>
      <c r="R1336" s="277"/>
      <c r="S1336" s="277"/>
      <c r="T1336" s="277"/>
      <c r="U1336" s="278"/>
      <c r="V1336" s="103"/>
      <c r="W1336" s="72"/>
      <c r="X1336" s="72"/>
      <c r="Y1336" s="72"/>
      <c r="Z1336" s="45">
        <f>Z1335+1</f>
        <v>16</v>
      </c>
      <c r="AA1336" s="77">
        <f t="shared" si="565"/>
        <v>181</v>
      </c>
      <c r="AB1336" s="77">
        <f t="shared" si="566"/>
        <v>192</v>
      </c>
      <c r="AC1336" s="72">
        <f t="shared" si="553"/>
        <v>1</v>
      </c>
      <c r="AD1336" s="72">
        <f t="shared" si="554"/>
        <v>1</v>
      </c>
      <c r="AE1336" s="109" t="str">
        <f t="shared" si="555"/>
        <v>0-0</v>
      </c>
      <c r="AF1336" s="109" t="str">
        <f t="shared" si="556"/>
        <v>Y</v>
      </c>
      <c r="AG1336" s="109" t="str">
        <f t="shared" si="557"/>
        <v>B</v>
      </c>
      <c r="AM1336" s="109">
        <f t="shared" si="558"/>
        <v>0</v>
      </c>
      <c r="AN1336" s="109">
        <f t="shared" si="559"/>
        <v>0</v>
      </c>
      <c r="AO1336" s="109" t="str">
        <f t="shared" si="560"/>
        <v/>
      </c>
      <c r="AQ1336" s="109" t="str">
        <f t="shared" si="561"/>
        <v/>
      </c>
      <c r="BA1336" s="229">
        <f>MOD(SUM(E1329:E1337),12)</f>
        <v>0</v>
      </c>
    </row>
    <row r="1337" spans="1:53" ht="15.75" thickBot="1" x14ac:dyDescent="0.3">
      <c r="A1337" s="88"/>
      <c r="B1337" s="66" t="s">
        <v>286</v>
      </c>
      <c r="C1337" s="67"/>
      <c r="D1337" s="102"/>
      <c r="E1337" s="32"/>
      <c r="F1337" s="32"/>
      <c r="G1337" s="68" t="s">
        <v>277</v>
      </c>
      <c r="H1337" s="69">
        <f t="shared" si="562"/>
        <v>0</v>
      </c>
      <c r="I1337" s="70">
        <f t="shared" si="563"/>
        <v>0</v>
      </c>
      <c r="J1337" s="73" t="str">
        <f t="shared" si="564"/>
        <v>--</v>
      </c>
      <c r="K1337" s="32"/>
      <c r="L1337" s="233"/>
      <c r="M1337" s="277"/>
      <c r="N1337" s="277"/>
      <c r="O1337" s="277"/>
      <c r="P1337" s="277"/>
      <c r="Q1337" s="277"/>
      <c r="R1337" s="277"/>
      <c r="S1337" s="277"/>
      <c r="T1337" s="277"/>
      <c r="U1337" s="278"/>
      <c r="V1337" s="103"/>
      <c r="W1337" s="72"/>
      <c r="X1337" s="72"/>
      <c r="Y1337" s="72"/>
      <c r="Z1337" s="45">
        <f>Z1336+1</f>
        <v>17</v>
      </c>
      <c r="AA1337" s="77">
        <f t="shared" si="565"/>
        <v>193</v>
      </c>
      <c r="AB1337" s="77">
        <f t="shared" si="566"/>
        <v>204</v>
      </c>
      <c r="AC1337" s="72">
        <f t="shared" si="553"/>
        <v>1</v>
      </c>
      <c r="AD1337" s="72">
        <f t="shared" si="554"/>
        <v>1</v>
      </c>
      <c r="AE1337" s="109" t="str">
        <f t="shared" si="555"/>
        <v>0-0</v>
      </c>
      <c r="AF1337" s="109" t="str">
        <f t="shared" si="556"/>
        <v>Y</v>
      </c>
      <c r="AG1337" s="109" t="str">
        <f t="shared" si="557"/>
        <v>B</v>
      </c>
      <c r="AM1337" s="109">
        <f t="shared" si="558"/>
        <v>0</v>
      </c>
      <c r="AN1337" s="109">
        <f t="shared" si="559"/>
        <v>0</v>
      </c>
      <c r="AO1337" s="109" t="str">
        <f t="shared" si="560"/>
        <v/>
      </c>
      <c r="AQ1337" s="109" t="str">
        <f t="shared" si="561"/>
        <v/>
      </c>
      <c r="BA1337" s="229">
        <f>MOD(SUM(E1329:E1338),12)</f>
        <v>0</v>
      </c>
    </row>
    <row r="1338" spans="1:53" ht="15.75" thickBot="1" x14ac:dyDescent="0.3">
      <c r="A1338" s="88"/>
      <c r="B1338" s="66" t="s">
        <v>287</v>
      </c>
      <c r="C1338" s="67"/>
      <c r="D1338" s="102"/>
      <c r="E1338" s="32"/>
      <c r="F1338" s="32"/>
      <c r="G1338" s="68" t="s">
        <v>277</v>
      </c>
      <c r="H1338" s="69">
        <f t="shared" si="562"/>
        <v>0</v>
      </c>
      <c r="I1338" s="70">
        <f t="shared" si="563"/>
        <v>0</v>
      </c>
      <c r="J1338" s="73" t="str">
        <f t="shared" si="564"/>
        <v>--</v>
      </c>
      <c r="K1338" s="32"/>
      <c r="L1338" s="233"/>
      <c r="M1338" s="277"/>
      <c r="N1338" s="277"/>
      <c r="O1338" s="277"/>
      <c r="P1338" s="277"/>
      <c r="Q1338" s="277"/>
      <c r="R1338" s="277"/>
      <c r="S1338" s="277"/>
      <c r="T1338" s="277"/>
      <c r="U1338" s="278"/>
      <c r="V1338" s="103"/>
      <c r="W1338" s="72"/>
      <c r="X1338" s="72"/>
      <c r="Y1338" s="72"/>
      <c r="Z1338" s="45">
        <f>Z1337+1</f>
        <v>18</v>
      </c>
      <c r="AA1338" s="77">
        <f t="shared" si="565"/>
        <v>205</v>
      </c>
      <c r="AB1338" s="77">
        <f t="shared" si="566"/>
        <v>216</v>
      </c>
      <c r="AC1338" s="72">
        <f t="shared" si="553"/>
        <v>1</v>
      </c>
      <c r="AD1338" s="72">
        <f t="shared" si="554"/>
        <v>1</v>
      </c>
      <c r="AE1338" s="109" t="str">
        <f t="shared" si="555"/>
        <v>0-0</v>
      </c>
      <c r="AF1338" s="109" t="str">
        <f t="shared" si="556"/>
        <v>Y</v>
      </c>
      <c r="AG1338" s="109" t="str">
        <f t="shared" si="557"/>
        <v>B</v>
      </c>
      <c r="AM1338" s="109">
        <f t="shared" si="558"/>
        <v>0</v>
      </c>
      <c r="AN1338" s="109">
        <f t="shared" si="559"/>
        <v>0</v>
      </c>
      <c r="AO1338" s="109" t="str">
        <f t="shared" si="560"/>
        <v/>
      </c>
      <c r="AQ1338" s="109" t="str">
        <f t="shared" si="561"/>
        <v/>
      </c>
      <c r="BA1338" s="229">
        <f>MOD(SUM(E1329:E1339),12)</f>
        <v>0</v>
      </c>
    </row>
    <row r="1339" spans="1:53" ht="15.75" thickBot="1" x14ac:dyDescent="0.3">
      <c r="A1339" s="88"/>
      <c r="B1339" s="66" t="s">
        <v>288</v>
      </c>
      <c r="C1339" s="67"/>
      <c r="D1339" s="102"/>
      <c r="E1339" s="32"/>
      <c r="F1339" s="32"/>
      <c r="G1339" s="68" t="s">
        <v>277</v>
      </c>
      <c r="H1339" s="69">
        <f t="shared" si="562"/>
        <v>0</v>
      </c>
      <c r="I1339" s="70">
        <f t="shared" si="563"/>
        <v>0</v>
      </c>
      <c r="J1339" s="73" t="str">
        <f t="shared" si="564"/>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53"/>
        <v>1</v>
      </c>
      <c r="AD1339" s="72">
        <f t="shared" si="554"/>
        <v>1</v>
      </c>
      <c r="AE1339" s="109" t="str">
        <f t="shared" si="555"/>
        <v>0-0</v>
      </c>
      <c r="AF1339" s="109" t="str">
        <f t="shared" si="556"/>
        <v>Y</v>
      </c>
      <c r="AG1339" s="109" t="str">
        <f t="shared" si="557"/>
        <v>B</v>
      </c>
      <c r="AM1339" s="109">
        <f t="shared" si="558"/>
        <v>0</v>
      </c>
      <c r="AN1339" s="109">
        <f t="shared" si="559"/>
        <v>0</v>
      </c>
      <c r="AO1339" s="109" t="str">
        <f t="shared" si="560"/>
        <v/>
      </c>
      <c r="AQ1339" s="109" t="str">
        <f t="shared" si="561"/>
        <v/>
      </c>
      <c r="BA1339" s="229">
        <f>MOD(SUM(E1329:E1340),12)</f>
        <v>0</v>
      </c>
    </row>
    <row r="1340" spans="1:53" ht="15.75" thickBot="1" x14ac:dyDescent="0.3">
      <c r="A1340" s="88"/>
      <c r="B1340" s="66" t="s">
        <v>289</v>
      </c>
      <c r="C1340" s="67"/>
      <c r="D1340" s="102"/>
      <c r="E1340" s="32"/>
      <c r="F1340" s="32"/>
      <c r="G1340" s="68" t="s">
        <v>277</v>
      </c>
      <c r="H1340" s="69">
        <f t="shared" si="562"/>
        <v>0</v>
      </c>
      <c r="I1340" s="70">
        <f t="shared" si="563"/>
        <v>0</v>
      </c>
      <c r="J1340" s="73" t="str">
        <f t="shared" si="564"/>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53"/>
        <v>1</v>
      </c>
      <c r="AD1340" s="72">
        <f t="shared" si="554"/>
        <v>1</v>
      </c>
      <c r="AE1340" s="109" t="str">
        <f t="shared" si="555"/>
        <v>0-0</v>
      </c>
      <c r="AF1340" s="109" t="str">
        <f t="shared" si="556"/>
        <v>Y</v>
      </c>
      <c r="AG1340" s="109" t="str">
        <f t="shared" si="557"/>
        <v>B</v>
      </c>
      <c r="AM1340" s="109">
        <f t="shared" si="558"/>
        <v>0</v>
      </c>
      <c r="AN1340" s="109">
        <f t="shared" si="559"/>
        <v>0</v>
      </c>
      <c r="AO1340" s="109" t="str">
        <f t="shared" si="560"/>
        <v/>
      </c>
      <c r="AQ1340" s="109" t="str">
        <f t="shared" si="561"/>
        <v/>
      </c>
      <c r="BA1340" s="229">
        <f>MOD(SUM(E1329:E1341),12)</f>
        <v>0</v>
      </c>
    </row>
    <row r="1341" spans="1:53" ht="15.75" thickBot="1" x14ac:dyDescent="0.3">
      <c r="A1341" s="88"/>
      <c r="B1341" s="66" t="s">
        <v>290</v>
      </c>
      <c r="C1341" s="67"/>
      <c r="D1341" s="102"/>
      <c r="E1341" s="32"/>
      <c r="F1341" s="32"/>
      <c r="G1341" s="68" t="s">
        <v>277</v>
      </c>
      <c r="H1341" s="69">
        <f t="shared" si="562"/>
        <v>0</v>
      </c>
      <c r="I1341" s="70">
        <f t="shared" si="563"/>
        <v>0</v>
      </c>
      <c r="J1341" s="73" t="str">
        <f t="shared" si="564"/>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67">IF(OR(AND(E$8=216,C1340="DBL REV",C1341="DBL REV",Y1340&lt;=144,Y1341&gt;144),AND(E$8=216,C1340="TPL REV",C1341="TPL REV",Y1340&lt;=144,Y1341&gt;144),AND(E$8=216,C1340="QD REV",C1341="QD REV",Y1340&lt;=144,Y1341&gt;144)),"ERROR","")</f>
        <v/>
      </c>
      <c r="AA1341" s="72"/>
      <c r="AB1341" s="72"/>
      <c r="AC1341" s="72">
        <f t="shared" si="553"/>
        <v>1</v>
      </c>
      <c r="AD1341" s="72">
        <f t="shared" si="554"/>
        <v>1</v>
      </c>
      <c r="AE1341" s="109" t="str">
        <f t="shared" si="555"/>
        <v>0-0</v>
      </c>
      <c r="AF1341" s="109" t="str">
        <f t="shared" si="556"/>
        <v>Y</v>
      </c>
      <c r="AG1341" s="109" t="str">
        <f t="shared" si="557"/>
        <v>B</v>
      </c>
      <c r="AM1341" s="109">
        <f t="shared" si="558"/>
        <v>0</v>
      </c>
      <c r="AN1341" s="109">
        <f t="shared" si="559"/>
        <v>0</v>
      </c>
      <c r="AO1341" s="109" t="str">
        <f t="shared" si="560"/>
        <v/>
      </c>
      <c r="AQ1341" s="109" t="str">
        <f t="shared" si="561"/>
        <v/>
      </c>
      <c r="BA1341" s="229">
        <f>MOD(SUM(E1329:E1342),12)</f>
        <v>0</v>
      </c>
    </row>
    <row r="1342" spans="1:53" ht="15.75" thickBot="1" x14ac:dyDescent="0.3">
      <c r="A1342" s="88"/>
      <c r="B1342" s="66" t="s">
        <v>291</v>
      </c>
      <c r="C1342" s="67"/>
      <c r="D1342" s="102"/>
      <c r="E1342" s="32"/>
      <c r="F1342" s="32"/>
      <c r="G1342" s="68" t="s">
        <v>277</v>
      </c>
      <c r="H1342" s="69">
        <f t="shared" si="562"/>
        <v>0</v>
      </c>
      <c r="I1342" s="70">
        <f t="shared" si="563"/>
        <v>0</v>
      </c>
      <c r="J1342" s="73" t="str">
        <f t="shared" si="564"/>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67"/>
        <v/>
      </c>
      <c r="AA1342" s="72"/>
      <c r="AB1342" s="72"/>
      <c r="AC1342" s="72">
        <f t="shared" si="553"/>
        <v>1</v>
      </c>
      <c r="AD1342" s="72">
        <f t="shared" si="554"/>
        <v>1</v>
      </c>
      <c r="AE1342" s="109" t="str">
        <f t="shared" si="555"/>
        <v>0-0</v>
      </c>
      <c r="AF1342" s="109" t="str">
        <f t="shared" si="556"/>
        <v>Y</v>
      </c>
      <c r="AG1342" s="109" t="str">
        <f t="shared" si="557"/>
        <v>B</v>
      </c>
      <c r="AM1342" s="109">
        <f t="shared" si="558"/>
        <v>0</v>
      </c>
      <c r="AN1342" s="109">
        <f t="shared" si="559"/>
        <v>0</v>
      </c>
      <c r="AO1342" s="109" t="str">
        <f t="shared" si="560"/>
        <v/>
      </c>
      <c r="AQ1342" s="109" t="str">
        <f t="shared" si="561"/>
        <v/>
      </c>
      <c r="BA1342" s="229">
        <f>MOD(SUM(E1329:E1343),12)</f>
        <v>0</v>
      </c>
    </row>
    <row r="1343" spans="1:53" ht="15.75" thickBot="1" x14ac:dyDescent="0.3">
      <c r="A1343" s="88"/>
      <c r="B1343" s="66" t="s">
        <v>292</v>
      </c>
      <c r="C1343" s="67"/>
      <c r="D1343" s="102"/>
      <c r="E1343" s="32"/>
      <c r="F1343" s="32"/>
      <c r="G1343" s="68" t="s">
        <v>277</v>
      </c>
      <c r="H1343" s="69">
        <f t="shared" si="562"/>
        <v>0</v>
      </c>
      <c r="I1343" s="70">
        <f t="shared" si="563"/>
        <v>0</v>
      </c>
      <c r="J1343" s="73" t="str">
        <f t="shared" si="564"/>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67"/>
        <v/>
      </c>
      <c r="AA1343" s="72" t="str">
        <f t="shared" ref="AA1343:AA1355" si="568">IF(AND(C1341&lt;&gt;"Field SPL",W1340&lt;=144,Y1341&gt;144),"ERROR","")</f>
        <v/>
      </c>
      <c r="AB1343" s="72"/>
      <c r="AC1343" s="72">
        <f t="shared" si="553"/>
        <v>1</v>
      </c>
      <c r="AD1343" s="72">
        <f t="shared" si="554"/>
        <v>1</v>
      </c>
      <c r="AE1343" s="109" t="str">
        <f t="shared" si="555"/>
        <v>0-0</v>
      </c>
      <c r="AF1343" s="109" t="str">
        <f t="shared" si="556"/>
        <v>Y</v>
      </c>
      <c r="AG1343" s="109" t="str">
        <f t="shared" si="557"/>
        <v>B</v>
      </c>
      <c r="AM1343" s="109">
        <f t="shared" si="558"/>
        <v>0</v>
      </c>
      <c r="AN1343" s="109">
        <f t="shared" si="559"/>
        <v>0</v>
      </c>
      <c r="AO1343" s="109" t="str">
        <f t="shared" si="560"/>
        <v/>
      </c>
      <c r="AQ1343" s="109" t="str">
        <f t="shared" si="561"/>
        <v/>
      </c>
      <c r="BA1343" s="229">
        <f>MOD(SUM(E1329:E1344),12)</f>
        <v>0</v>
      </c>
    </row>
    <row r="1344" spans="1:53" ht="15.75" thickBot="1" x14ac:dyDescent="0.3">
      <c r="A1344" s="88"/>
      <c r="B1344" s="66" t="s">
        <v>293</v>
      </c>
      <c r="C1344" s="67"/>
      <c r="D1344" s="102"/>
      <c r="E1344" s="32"/>
      <c r="F1344" s="32"/>
      <c r="G1344" s="68" t="s">
        <v>277</v>
      </c>
      <c r="H1344" s="69">
        <f t="shared" si="562"/>
        <v>0</v>
      </c>
      <c r="I1344" s="70">
        <f t="shared" si="563"/>
        <v>0</v>
      </c>
      <c r="J1344" s="73" t="str">
        <f t="shared" si="564"/>
        <v>--</v>
      </c>
      <c r="K1344" s="32"/>
      <c r="L1344" s="233"/>
      <c r="M1344" s="277"/>
      <c r="N1344" s="277"/>
      <c r="O1344" s="277"/>
      <c r="P1344" s="277"/>
      <c r="Q1344" s="277"/>
      <c r="R1344" s="277"/>
      <c r="S1344" s="277"/>
      <c r="T1344" s="277"/>
      <c r="U1344" s="278"/>
      <c r="V1344" s="103"/>
      <c r="W1344" s="84">
        <f t="shared" ref="W1344:W1352" si="569">Y1344+1</f>
        <v>1</v>
      </c>
      <c r="X1344" s="84"/>
      <c r="Y1344" s="78">
        <f>SUM(E1329:E1344)</f>
        <v>0</v>
      </c>
      <c r="Z1344" s="72" t="str">
        <f t="shared" si="567"/>
        <v/>
      </c>
      <c r="AA1344" s="72" t="str">
        <f t="shared" si="568"/>
        <v/>
      </c>
      <c r="AB1344" s="72"/>
      <c r="AC1344" s="72">
        <f t="shared" si="553"/>
        <v>1</v>
      </c>
      <c r="AD1344" s="72">
        <f t="shared" si="554"/>
        <v>1</v>
      </c>
      <c r="AE1344" s="109" t="str">
        <f t="shared" si="555"/>
        <v>0-0</v>
      </c>
      <c r="AF1344" s="109" t="str">
        <f t="shared" si="556"/>
        <v>Y</v>
      </c>
      <c r="AG1344" s="109" t="str">
        <f t="shared" si="557"/>
        <v>B</v>
      </c>
      <c r="AM1344" s="109">
        <f t="shared" si="558"/>
        <v>0</v>
      </c>
      <c r="AN1344" s="109">
        <f t="shared" si="559"/>
        <v>0</v>
      </c>
      <c r="AO1344" s="109" t="str">
        <f t="shared" si="560"/>
        <v/>
      </c>
      <c r="AQ1344" s="109" t="str">
        <f t="shared" si="561"/>
        <v/>
      </c>
      <c r="BA1344" s="229">
        <f>MOD(SUM(E1329:E1345),12)</f>
        <v>0</v>
      </c>
    </row>
    <row r="1345" spans="1:53" ht="15.75" thickBot="1" x14ac:dyDescent="0.3">
      <c r="A1345" s="88"/>
      <c r="B1345" s="66" t="s">
        <v>294</v>
      </c>
      <c r="C1345" s="67"/>
      <c r="D1345" s="102"/>
      <c r="E1345" s="32"/>
      <c r="F1345" s="32"/>
      <c r="G1345" s="68" t="s">
        <v>277</v>
      </c>
      <c r="H1345" s="69">
        <f t="shared" si="562"/>
        <v>0</v>
      </c>
      <c r="I1345" s="70">
        <f t="shared" si="563"/>
        <v>0</v>
      </c>
      <c r="J1345" s="73" t="str">
        <f t="shared" si="564"/>
        <v>--</v>
      </c>
      <c r="K1345" s="32"/>
      <c r="L1345" s="233"/>
      <c r="M1345" s="277"/>
      <c r="N1345" s="277"/>
      <c r="O1345" s="277"/>
      <c r="P1345" s="277"/>
      <c r="Q1345" s="277"/>
      <c r="R1345" s="277"/>
      <c r="S1345" s="277"/>
      <c r="T1345" s="277"/>
      <c r="U1345" s="278"/>
      <c r="V1345" s="103"/>
      <c r="W1345" s="84">
        <f t="shared" si="569"/>
        <v>1</v>
      </c>
      <c r="X1345" s="84"/>
      <c r="Y1345" s="78">
        <f>SUM(E1329:E1345)</f>
        <v>0</v>
      </c>
      <c r="Z1345" s="72" t="str">
        <f t="shared" si="567"/>
        <v/>
      </c>
      <c r="AA1345" s="72" t="str">
        <f t="shared" si="568"/>
        <v/>
      </c>
      <c r="AB1345" s="72"/>
      <c r="AC1345" s="72">
        <f t="shared" si="553"/>
        <v>1</v>
      </c>
      <c r="AD1345" s="72">
        <f t="shared" si="554"/>
        <v>1</v>
      </c>
      <c r="AE1345" s="109" t="str">
        <f t="shared" si="555"/>
        <v>0-0</v>
      </c>
      <c r="AF1345" s="109" t="str">
        <f t="shared" si="556"/>
        <v>Y</v>
      </c>
      <c r="AG1345" s="109" t="str">
        <f t="shared" si="557"/>
        <v>B</v>
      </c>
      <c r="AM1345" s="109">
        <f t="shared" si="558"/>
        <v>0</v>
      </c>
      <c r="AN1345" s="109">
        <f t="shared" si="559"/>
        <v>0</v>
      </c>
      <c r="AO1345" s="109" t="str">
        <f t="shared" si="560"/>
        <v/>
      </c>
      <c r="AQ1345" s="109" t="str">
        <f t="shared" si="561"/>
        <v/>
      </c>
      <c r="BA1345" s="229">
        <f>MOD(SUM(E1329:E1346),12)</f>
        <v>0</v>
      </c>
    </row>
    <row r="1346" spans="1:53" ht="15.75" thickBot="1" x14ac:dyDescent="0.3">
      <c r="A1346" s="88"/>
      <c r="B1346" s="66" t="s">
        <v>295</v>
      </c>
      <c r="C1346" s="67"/>
      <c r="D1346" s="102"/>
      <c r="E1346" s="32"/>
      <c r="F1346" s="32"/>
      <c r="G1346" s="68" t="s">
        <v>277</v>
      </c>
      <c r="H1346" s="69">
        <f t="shared" si="562"/>
        <v>0</v>
      </c>
      <c r="I1346" s="70">
        <f t="shared" si="563"/>
        <v>0</v>
      </c>
      <c r="J1346" s="73" t="str">
        <f t="shared" si="564"/>
        <v>--</v>
      </c>
      <c r="K1346" s="32"/>
      <c r="L1346" s="233"/>
      <c r="M1346" s="277"/>
      <c r="N1346" s="277"/>
      <c r="O1346" s="277"/>
      <c r="P1346" s="277"/>
      <c r="Q1346" s="277"/>
      <c r="R1346" s="277"/>
      <c r="S1346" s="277"/>
      <c r="T1346" s="277"/>
      <c r="U1346" s="278"/>
      <c r="V1346" s="103"/>
      <c r="W1346" s="84">
        <f t="shared" si="569"/>
        <v>1</v>
      </c>
      <c r="X1346" s="84"/>
      <c r="Y1346" s="78">
        <f>SUM(E1329:E1346)</f>
        <v>0</v>
      </c>
      <c r="Z1346" s="72" t="str">
        <f t="shared" si="567"/>
        <v/>
      </c>
      <c r="AA1346" s="72" t="str">
        <f t="shared" si="568"/>
        <v/>
      </c>
      <c r="AB1346" s="72"/>
      <c r="AC1346" s="72">
        <f t="shared" si="553"/>
        <v>1</v>
      </c>
      <c r="AD1346" s="72">
        <f t="shared" si="554"/>
        <v>1</v>
      </c>
      <c r="AE1346" s="109" t="str">
        <f t="shared" si="555"/>
        <v>0-0</v>
      </c>
      <c r="AF1346" s="109" t="str">
        <f t="shared" si="556"/>
        <v>Y</v>
      </c>
      <c r="AG1346" s="109" t="str">
        <f t="shared" si="557"/>
        <v>B</v>
      </c>
      <c r="AM1346" s="109">
        <f t="shared" si="558"/>
        <v>0</v>
      </c>
      <c r="AN1346" s="109">
        <f t="shared" si="559"/>
        <v>0</v>
      </c>
      <c r="AO1346" s="109" t="str">
        <f t="shared" si="560"/>
        <v/>
      </c>
      <c r="AQ1346" s="109" t="str">
        <f t="shared" si="561"/>
        <v/>
      </c>
      <c r="BA1346" s="229">
        <f>MOD(SUM(E1329:E1347),12)</f>
        <v>0</v>
      </c>
    </row>
    <row r="1347" spans="1:53" ht="15.75" thickBot="1" x14ac:dyDescent="0.3">
      <c r="A1347" s="88"/>
      <c r="B1347" s="66" t="s">
        <v>296</v>
      </c>
      <c r="C1347" s="67"/>
      <c r="D1347" s="102"/>
      <c r="E1347" s="32"/>
      <c r="F1347" s="32"/>
      <c r="G1347" s="68" t="s">
        <v>277</v>
      </c>
      <c r="H1347" s="69">
        <f t="shared" si="562"/>
        <v>0</v>
      </c>
      <c r="I1347" s="70">
        <f t="shared" si="563"/>
        <v>0</v>
      </c>
      <c r="J1347" s="73" t="str">
        <f t="shared" si="564"/>
        <v>--</v>
      </c>
      <c r="K1347" s="32"/>
      <c r="L1347" s="233"/>
      <c r="M1347" s="277"/>
      <c r="N1347" s="277"/>
      <c r="O1347" s="277"/>
      <c r="P1347" s="277"/>
      <c r="Q1347" s="277"/>
      <c r="R1347" s="277"/>
      <c r="S1347" s="277"/>
      <c r="T1347" s="277"/>
      <c r="U1347" s="278"/>
      <c r="V1347" s="103"/>
      <c r="W1347" s="84">
        <f t="shared" si="569"/>
        <v>1</v>
      </c>
      <c r="X1347" s="84"/>
      <c r="Y1347" s="78">
        <f>SUM(E1329:E1347)</f>
        <v>0</v>
      </c>
      <c r="Z1347" s="72" t="str">
        <f t="shared" si="567"/>
        <v/>
      </c>
      <c r="AA1347" s="72" t="str">
        <f t="shared" si="568"/>
        <v/>
      </c>
      <c r="AB1347" s="72"/>
      <c r="AC1347" s="72">
        <f t="shared" si="553"/>
        <v>1</v>
      </c>
      <c r="AD1347" s="72">
        <f t="shared" si="554"/>
        <v>1</v>
      </c>
      <c r="AE1347" s="109" t="str">
        <f t="shared" si="555"/>
        <v>0-0</v>
      </c>
      <c r="AF1347" s="109" t="str">
        <f t="shared" si="556"/>
        <v>Y</v>
      </c>
      <c r="AG1347" s="109" t="str">
        <f t="shared" si="557"/>
        <v>B</v>
      </c>
      <c r="AM1347" s="109">
        <f t="shared" si="558"/>
        <v>0</v>
      </c>
      <c r="AN1347" s="109">
        <f t="shared" si="559"/>
        <v>0</v>
      </c>
      <c r="AO1347" s="109" t="str">
        <f t="shared" si="560"/>
        <v/>
      </c>
      <c r="AQ1347" s="109" t="str">
        <f t="shared" si="561"/>
        <v/>
      </c>
      <c r="BA1347" s="229">
        <f>MOD(SUM(E1329:E1348),12)</f>
        <v>0</v>
      </c>
    </row>
    <row r="1348" spans="1:53" ht="15.75" thickBot="1" x14ac:dyDescent="0.3">
      <c r="A1348" s="88"/>
      <c r="B1348" s="66" t="s">
        <v>297</v>
      </c>
      <c r="C1348" s="67"/>
      <c r="D1348" s="102"/>
      <c r="E1348" s="32"/>
      <c r="F1348" s="32"/>
      <c r="G1348" s="68" t="s">
        <v>277</v>
      </c>
      <c r="H1348" s="69">
        <f t="shared" si="562"/>
        <v>0</v>
      </c>
      <c r="I1348" s="70">
        <f t="shared" si="563"/>
        <v>0</v>
      </c>
      <c r="J1348" s="73" t="str">
        <f t="shared" si="564"/>
        <v>--</v>
      </c>
      <c r="K1348" s="32"/>
      <c r="L1348" s="233"/>
      <c r="M1348" s="277"/>
      <c r="N1348" s="277"/>
      <c r="O1348" s="277"/>
      <c r="P1348" s="277"/>
      <c r="Q1348" s="277"/>
      <c r="R1348" s="277"/>
      <c r="S1348" s="277"/>
      <c r="T1348" s="277"/>
      <c r="U1348" s="278"/>
      <c r="V1348" s="103"/>
      <c r="W1348" s="84">
        <f t="shared" si="569"/>
        <v>1</v>
      </c>
      <c r="X1348" s="84"/>
      <c r="Y1348" s="78">
        <f>SUM(E1329:E1348)</f>
        <v>0</v>
      </c>
      <c r="Z1348" s="72" t="str">
        <f t="shared" si="567"/>
        <v/>
      </c>
      <c r="AA1348" s="72" t="str">
        <f t="shared" si="568"/>
        <v/>
      </c>
      <c r="AB1348" s="72"/>
      <c r="AC1348" s="72">
        <f t="shared" si="553"/>
        <v>1</v>
      </c>
      <c r="AD1348" s="72">
        <f t="shared" si="554"/>
        <v>1</v>
      </c>
      <c r="AE1348" s="109" t="str">
        <f t="shared" si="555"/>
        <v>0-0</v>
      </c>
      <c r="AF1348" s="109" t="str">
        <f t="shared" si="556"/>
        <v>Y</v>
      </c>
      <c r="AG1348" s="109" t="str">
        <f t="shared" si="557"/>
        <v>B</v>
      </c>
      <c r="AM1348" s="109">
        <f t="shared" si="558"/>
        <v>0</v>
      </c>
      <c r="AN1348" s="109">
        <f t="shared" si="559"/>
        <v>0</v>
      </c>
      <c r="AO1348" s="109" t="str">
        <f t="shared" si="560"/>
        <v/>
      </c>
      <c r="AQ1348" s="109" t="str">
        <f t="shared" si="561"/>
        <v/>
      </c>
      <c r="BA1348" s="229">
        <f>MOD(SUM(E1329:E1349),12)</f>
        <v>0</v>
      </c>
    </row>
    <row r="1349" spans="1:53" ht="15.75" thickBot="1" x14ac:dyDescent="0.3">
      <c r="A1349" s="88"/>
      <c r="B1349" s="66" t="s">
        <v>298</v>
      </c>
      <c r="C1349" s="67"/>
      <c r="D1349" s="102"/>
      <c r="E1349" s="32"/>
      <c r="F1349" s="32"/>
      <c r="G1349" s="68" t="s">
        <v>277</v>
      </c>
      <c r="H1349" s="69">
        <f t="shared" si="562"/>
        <v>0</v>
      </c>
      <c r="I1349" s="70">
        <f t="shared" si="563"/>
        <v>0</v>
      </c>
      <c r="J1349" s="73" t="str">
        <f t="shared" si="564"/>
        <v>--</v>
      </c>
      <c r="K1349" s="32"/>
      <c r="L1349" s="233"/>
      <c r="M1349" s="277"/>
      <c r="N1349" s="277"/>
      <c r="O1349" s="277"/>
      <c r="P1349" s="277"/>
      <c r="Q1349" s="277"/>
      <c r="R1349" s="277"/>
      <c r="S1349" s="277"/>
      <c r="T1349" s="277"/>
      <c r="U1349" s="278"/>
      <c r="V1349" s="103"/>
      <c r="W1349" s="84">
        <f t="shared" si="569"/>
        <v>1</v>
      </c>
      <c r="X1349" s="84"/>
      <c r="Y1349" s="78">
        <f>SUM(E1329:E1349)</f>
        <v>0</v>
      </c>
      <c r="Z1349" s="72" t="str">
        <f t="shared" si="567"/>
        <v/>
      </c>
      <c r="AA1349" s="72" t="str">
        <f t="shared" si="568"/>
        <v/>
      </c>
      <c r="AB1349" s="72"/>
      <c r="AC1349" s="72">
        <f t="shared" si="553"/>
        <v>1</v>
      </c>
      <c r="AD1349" s="72">
        <f t="shared" si="554"/>
        <v>1</v>
      </c>
      <c r="AE1349" s="109" t="str">
        <f t="shared" si="555"/>
        <v>0-0</v>
      </c>
      <c r="AF1349" s="109" t="str">
        <f t="shared" si="556"/>
        <v>Y</v>
      </c>
      <c r="AG1349" s="109" t="str">
        <f t="shared" si="557"/>
        <v>B</v>
      </c>
      <c r="AM1349" s="109">
        <f t="shared" si="558"/>
        <v>0</v>
      </c>
      <c r="AN1349" s="109">
        <f t="shared" si="559"/>
        <v>0</v>
      </c>
      <c r="AO1349" s="109" t="str">
        <f t="shared" si="560"/>
        <v/>
      </c>
      <c r="AQ1349" s="109" t="str">
        <f t="shared" si="561"/>
        <v/>
      </c>
      <c r="BA1349" s="229">
        <f>MOD(SUM(E1329:E1350),12)</f>
        <v>0</v>
      </c>
    </row>
    <row r="1350" spans="1:53" ht="15.75" thickBot="1" x14ac:dyDescent="0.3">
      <c r="A1350" s="88"/>
      <c r="B1350" s="66" t="s">
        <v>299</v>
      </c>
      <c r="C1350" s="67"/>
      <c r="D1350" s="102"/>
      <c r="E1350" s="32"/>
      <c r="F1350" s="32"/>
      <c r="G1350" s="68" t="s">
        <v>277</v>
      </c>
      <c r="H1350" s="69">
        <f t="shared" si="562"/>
        <v>0</v>
      </c>
      <c r="I1350" s="70">
        <f t="shared" si="563"/>
        <v>0</v>
      </c>
      <c r="J1350" s="73" t="str">
        <f t="shared" si="564"/>
        <v>--</v>
      </c>
      <c r="K1350" s="32"/>
      <c r="L1350" s="233"/>
      <c r="M1350" s="277"/>
      <c r="N1350" s="277"/>
      <c r="O1350" s="277"/>
      <c r="P1350" s="277"/>
      <c r="Q1350" s="277"/>
      <c r="R1350" s="277"/>
      <c r="S1350" s="277"/>
      <c r="T1350" s="277"/>
      <c r="U1350" s="278"/>
      <c r="V1350" s="103"/>
      <c r="W1350" s="84">
        <f t="shared" si="569"/>
        <v>1</v>
      </c>
      <c r="X1350" s="84"/>
      <c r="Y1350" s="78">
        <f>SUM(E1329:E1350)</f>
        <v>0</v>
      </c>
      <c r="Z1350" s="72" t="str">
        <f t="shared" si="567"/>
        <v/>
      </c>
      <c r="AA1350" s="72" t="str">
        <f t="shared" si="568"/>
        <v/>
      </c>
      <c r="AB1350" s="72"/>
      <c r="AC1350" s="72">
        <f t="shared" si="553"/>
        <v>1</v>
      </c>
      <c r="AD1350" s="72">
        <f t="shared" si="554"/>
        <v>1</v>
      </c>
      <c r="AE1350" s="109" t="str">
        <f t="shared" si="555"/>
        <v>0-0</v>
      </c>
      <c r="AF1350" s="109" t="str">
        <f t="shared" si="556"/>
        <v>Y</v>
      </c>
      <c r="AG1350" s="109" t="str">
        <f t="shared" si="557"/>
        <v>B</v>
      </c>
      <c r="AM1350" s="109">
        <f t="shared" si="558"/>
        <v>0</v>
      </c>
      <c r="AN1350" s="109">
        <f t="shared" si="559"/>
        <v>0</v>
      </c>
      <c r="AO1350" s="109" t="str">
        <f t="shared" si="560"/>
        <v/>
      </c>
      <c r="AQ1350" s="109" t="str">
        <f t="shared" si="561"/>
        <v/>
      </c>
      <c r="BA1350" s="229">
        <f>MOD(SUM(E1329:E1351),12)</f>
        <v>0</v>
      </c>
    </row>
    <row r="1351" spans="1:53" ht="15.75" thickBot="1" x14ac:dyDescent="0.3">
      <c r="A1351" s="88"/>
      <c r="B1351" s="66" t="s">
        <v>300</v>
      </c>
      <c r="C1351" s="67"/>
      <c r="D1351" s="102"/>
      <c r="E1351" s="32"/>
      <c r="F1351" s="32"/>
      <c r="G1351" s="68" t="s">
        <v>277</v>
      </c>
      <c r="H1351" s="69">
        <f t="shared" si="562"/>
        <v>0</v>
      </c>
      <c r="I1351" s="70">
        <f t="shared" si="563"/>
        <v>0</v>
      </c>
      <c r="J1351" s="73" t="str">
        <f t="shared" si="564"/>
        <v>--</v>
      </c>
      <c r="K1351" s="32"/>
      <c r="L1351" s="233"/>
      <c r="M1351" s="277"/>
      <c r="N1351" s="277"/>
      <c r="O1351" s="277"/>
      <c r="P1351" s="277"/>
      <c r="Q1351" s="277"/>
      <c r="R1351" s="277"/>
      <c r="S1351" s="277"/>
      <c r="T1351" s="277"/>
      <c r="U1351" s="278"/>
      <c r="V1351" s="103"/>
      <c r="W1351" s="84">
        <f t="shared" si="569"/>
        <v>1</v>
      </c>
      <c r="X1351" s="84"/>
      <c r="Y1351" s="78">
        <f>SUM(E1329:E1351)</f>
        <v>0</v>
      </c>
      <c r="Z1351" s="72" t="str">
        <f t="shared" si="567"/>
        <v/>
      </c>
      <c r="AA1351" s="72" t="str">
        <f t="shared" si="568"/>
        <v/>
      </c>
      <c r="AB1351" s="72"/>
      <c r="AC1351" s="72">
        <f t="shared" si="553"/>
        <v>1</v>
      </c>
      <c r="AD1351" s="72">
        <f t="shared" si="554"/>
        <v>1</v>
      </c>
      <c r="AE1351" s="109" t="str">
        <f t="shared" si="555"/>
        <v>0-0</v>
      </c>
      <c r="AF1351" s="109" t="str">
        <f t="shared" si="556"/>
        <v>Y</v>
      </c>
      <c r="AG1351" s="109" t="str">
        <f t="shared" si="557"/>
        <v>B</v>
      </c>
      <c r="AM1351" s="109">
        <f t="shared" si="558"/>
        <v>0</v>
      </c>
      <c r="AN1351" s="109">
        <f t="shared" si="559"/>
        <v>0</v>
      </c>
      <c r="AO1351" s="109" t="str">
        <f t="shared" si="560"/>
        <v/>
      </c>
      <c r="AQ1351" s="109" t="str">
        <f t="shared" si="561"/>
        <v/>
      </c>
      <c r="BA1351" s="229">
        <f>MOD(SUM(E1329:E1352),12)</f>
        <v>0</v>
      </c>
    </row>
    <row r="1352" spans="1:53" ht="15.75" thickBot="1" x14ac:dyDescent="0.3">
      <c r="A1352" s="88"/>
      <c r="B1352" s="66" t="s">
        <v>301</v>
      </c>
      <c r="C1352" s="67"/>
      <c r="D1352" s="102"/>
      <c r="E1352" s="32"/>
      <c r="F1352" s="32"/>
      <c r="G1352" s="68" t="s">
        <v>277</v>
      </c>
      <c r="H1352" s="69">
        <f t="shared" si="562"/>
        <v>0</v>
      </c>
      <c r="I1352" s="70">
        <f t="shared" si="563"/>
        <v>0</v>
      </c>
      <c r="J1352" s="73" t="str">
        <f t="shared" si="564"/>
        <v>--</v>
      </c>
      <c r="K1352" s="32"/>
      <c r="L1352" s="233"/>
      <c r="M1352" s="277"/>
      <c r="N1352" s="277"/>
      <c r="O1352" s="277"/>
      <c r="P1352" s="277"/>
      <c r="Q1352" s="277"/>
      <c r="R1352" s="277"/>
      <c r="S1352" s="277"/>
      <c r="T1352" s="277"/>
      <c r="U1352" s="278"/>
      <c r="V1352" s="103"/>
      <c r="W1352" s="84">
        <f t="shared" si="569"/>
        <v>1</v>
      </c>
      <c r="X1352" s="84"/>
      <c r="Y1352" s="78">
        <f>SUM(E1329:E1352)</f>
        <v>0</v>
      </c>
      <c r="Z1352" s="72" t="str">
        <f t="shared" si="567"/>
        <v/>
      </c>
      <c r="AA1352" s="72" t="str">
        <f t="shared" si="568"/>
        <v/>
      </c>
      <c r="AB1352" s="72"/>
      <c r="AC1352" s="72">
        <f t="shared" si="553"/>
        <v>1</v>
      </c>
      <c r="AD1352" s="72">
        <f t="shared" si="554"/>
        <v>1</v>
      </c>
      <c r="AE1352" s="109" t="str">
        <f t="shared" si="555"/>
        <v>0-0</v>
      </c>
      <c r="AF1352" s="109" t="str">
        <f t="shared" si="556"/>
        <v>Y</v>
      </c>
      <c r="AG1352" s="109" t="str">
        <f t="shared" si="557"/>
        <v>B</v>
      </c>
      <c r="AM1352" s="109">
        <f t="shared" si="558"/>
        <v>0</v>
      </c>
      <c r="AN1352" s="109">
        <f t="shared" si="559"/>
        <v>0</v>
      </c>
      <c r="AO1352" s="109" t="str">
        <f t="shared" si="560"/>
        <v/>
      </c>
      <c r="AQ1352" s="109" t="str">
        <f t="shared" si="561"/>
        <v/>
      </c>
      <c r="BA1352" s="229">
        <f>MOD(SUM(E1329:E1353),12)</f>
        <v>0</v>
      </c>
    </row>
    <row r="1353" spans="1:53" ht="15.75" thickBot="1" x14ac:dyDescent="0.3">
      <c r="A1353" s="88"/>
      <c r="B1353" s="66" t="s">
        <v>302</v>
      </c>
      <c r="C1353" s="67"/>
      <c r="D1353" s="102"/>
      <c r="E1353" s="32"/>
      <c r="F1353" s="32"/>
      <c r="G1353" s="68" t="s">
        <v>277</v>
      </c>
      <c r="H1353" s="69">
        <f t="shared" si="562"/>
        <v>0</v>
      </c>
      <c r="I1353" s="70">
        <f t="shared" si="563"/>
        <v>0</v>
      </c>
      <c r="J1353" s="73" t="str">
        <f t="shared" si="564"/>
        <v>--</v>
      </c>
      <c r="K1353" s="32"/>
      <c r="L1353" s="234"/>
      <c r="M1353" s="277"/>
      <c r="N1353" s="277"/>
      <c r="O1353" s="277"/>
      <c r="P1353" s="277"/>
      <c r="Q1353" s="277"/>
      <c r="R1353" s="277"/>
      <c r="S1353" s="277"/>
      <c r="T1353" s="277"/>
      <c r="U1353" s="278"/>
      <c r="V1353" s="103"/>
      <c r="W1353" s="72"/>
      <c r="X1353" s="72"/>
      <c r="Y1353" s="78">
        <f>SUM(E1329:E1353)</f>
        <v>0</v>
      </c>
      <c r="Z1353" s="72" t="str">
        <f t="shared" si="567"/>
        <v/>
      </c>
      <c r="AA1353" s="72" t="str">
        <f t="shared" si="568"/>
        <v/>
      </c>
      <c r="AB1353" s="72"/>
      <c r="AC1353" s="72">
        <f t="shared" si="553"/>
        <v>1</v>
      </c>
      <c r="AD1353" s="72">
        <f t="shared" si="554"/>
        <v>1</v>
      </c>
      <c r="AE1353" s="109" t="str">
        <f t="shared" si="555"/>
        <v>0-0</v>
      </c>
      <c r="AF1353" s="109" t="str">
        <f t="shared" si="556"/>
        <v>Y</v>
      </c>
      <c r="AG1353" s="109" t="str">
        <f t="shared" si="557"/>
        <v>B</v>
      </c>
      <c r="AM1353" s="109">
        <f t="shared" si="558"/>
        <v>0</v>
      </c>
      <c r="AN1353" s="109">
        <f t="shared" si="559"/>
        <v>0</v>
      </c>
      <c r="AO1353" s="109" t="str">
        <f t="shared" si="560"/>
        <v/>
      </c>
      <c r="AQ1353" s="109" t="str">
        <f t="shared" si="561"/>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68"/>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68"/>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70">IF(B1370&lt;&gt;"FST",1,0)</f>
        <v>1</v>
      </c>
      <c r="AD1370" s="72">
        <f t="shared" ref="AD1370:AD1394" si="571">IF(C1370&lt;&gt;"FST",1,0)</f>
        <v>1</v>
      </c>
      <c r="AE1370" s="109" t="str">
        <f t="shared" ref="AE1370:AE1394" si="572">CONCATENATE(H1370,"-",I1370)</f>
        <v>0-0</v>
      </c>
      <c r="AF1370" s="109" t="str">
        <f t="shared" ref="AF1370:AF1394" si="573">IF(C1370="Field SPL","N","Y")</f>
        <v>Y</v>
      </c>
      <c r="AG1370" s="109" t="str">
        <f t="shared" ref="AG1370:AG1394" si="574">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75">VALUE(IF(C1370="FST","0",IF(C1370="REV T","1",IF(C1370="DBL REV",".5","0"))))</f>
        <v>0</v>
      </c>
      <c r="AN1370" s="109">
        <f t="shared" ref="AN1370:AN1394" si="576">VALUE(IF(C1370="FST","0",IF(C1370="REV T","0",IF(C1370="DBL REV",".5","0"))))</f>
        <v>0</v>
      </c>
      <c r="AO1370" s="109" t="str">
        <f t="shared" ref="AO1370:AO1394" si="577">IF(C1370="TPL REV","Y","")</f>
        <v/>
      </c>
      <c r="AQ1370" s="109" t="str">
        <f t="shared" ref="AQ1370:AQ1394" si="578">IF(C1370="QD REV","Y","")</f>
        <v/>
      </c>
      <c r="BA1370" s="229">
        <f>MOD(E1370,12)</f>
        <v>0</v>
      </c>
    </row>
    <row r="1371" spans="1:53" ht="15.75" thickBot="1" x14ac:dyDescent="0.3">
      <c r="A1371" s="88"/>
      <c r="B1371" s="66" t="s">
        <v>279</v>
      </c>
      <c r="C1371" s="67"/>
      <c r="D1371" s="102"/>
      <c r="E1371" s="32"/>
      <c r="F1371" s="32"/>
      <c r="G1371" s="68" t="s">
        <v>277</v>
      </c>
      <c r="H1371" s="69">
        <f t="shared" ref="H1371:H1394" si="579">IF(E1371=0,0,I1371-(E1371-1))</f>
        <v>0</v>
      </c>
      <c r="I1371" s="70">
        <f t="shared" ref="I1371:I1394" si="580">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70"/>
        <v>1</v>
      </c>
      <c r="AD1371" s="72">
        <f t="shared" si="571"/>
        <v>1</v>
      </c>
      <c r="AE1371" s="109" t="str">
        <f t="shared" si="572"/>
        <v>0-0</v>
      </c>
      <c r="AF1371" s="109" t="str">
        <f t="shared" si="573"/>
        <v>Y</v>
      </c>
      <c r="AG1371" s="109" t="str">
        <f t="shared" si="574"/>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75"/>
        <v>0</v>
      </c>
      <c r="AN1371" s="109">
        <f t="shared" si="576"/>
        <v>0</v>
      </c>
      <c r="AO1371" s="109" t="str">
        <f t="shared" si="577"/>
        <v/>
      </c>
      <c r="AQ1371" s="109" t="str">
        <f t="shared" si="578"/>
        <v/>
      </c>
      <c r="BA1371" s="229">
        <f>MOD(SUM(E1370:E1371),12)</f>
        <v>0</v>
      </c>
    </row>
    <row r="1372" spans="1:53" ht="15.75" thickBot="1" x14ac:dyDescent="0.3">
      <c r="A1372" s="88"/>
      <c r="B1372" s="74" t="s">
        <v>280</v>
      </c>
      <c r="C1372" s="67"/>
      <c r="D1372" s="102"/>
      <c r="E1372" s="32"/>
      <c r="F1372" s="32"/>
      <c r="G1372" s="75" t="s">
        <v>277</v>
      </c>
      <c r="H1372" s="69">
        <f t="shared" si="579"/>
        <v>0</v>
      </c>
      <c r="I1372" s="70">
        <f t="shared" si="580"/>
        <v>0</v>
      </c>
      <c r="J1372" s="73" t="str">
        <f t="shared" ref="J1372:J1394" si="581">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70"/>
        <v>1</v>
      </c>
      <c r="AD1372" s="72">
        <f t="shared" si="571"/>
        <v>1</v>
      </c>
      <c r="AE1372" s="109" t="str">
        <f t="shared" si="572"/>
        <v>0-0</v>
      </c>
      <c r="AF1372" s="109" t="str">
        <f t="shared" si="573"/>
        <v>Y</v>
      </c>
      <c r="AG1372" s="109" t="str">
        <f t="shared" si="574"/>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75"/>
        <v>0</v>
      </c>
      <c r="AN1372" s="109">
        <f t="shared" si="576"/>
        <v>0</v>
      </c>
      <c r="AO1372" s="109" t="str">
        <f t="shared" si="577"/>
        <v/>
      </c>
      <c r="AQ1372" s="109" t="str">
        <f t="shared" si="578"/>
        <v/>
      </c>
      <c r="BA1372" s="229">
        <f>MOD(SUM(E1370:E1373),12)</f>
        <v>0</v>
      </c>
    </row>
    <row r="1373" spans="1:53" ht="15.75" thickBot="1" x14ac:dyDescent="0.3">
      <c r="A1373" s="88"/>
      <c r="B1373" s="66" t="s">
        <v>281</v>
      </c>
      <c r="C1373" s="67"/>
      <c r="D1373" s="102"/>
      <c r="E1373" s="32"/>
      <c r="F1373" s="32"/>
      <c r="G1373" s="68" t="s">
        <v>277</v>
      </c>
      <c r="H1373" s="69">
        <f t="shared" si="579"/>
        <v>0</v>
      </c>
      <c r="I1373" s="70">
        <f t="shared" si="580"/>
        <v>0</v>
      </c>
      <c r="J1373" s="73" t="str">
        <f t="shared" si="581"/>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70"/>
        <v>1</v>
      </c>
      <c r="AD1373" s="72">
        <f t="shared" si="571"/>
        <v>1</v>
      </c>
      <c r="AE1373" s="109" t="str">
        <f t="shared" si="572"/>
        <v>0-0</v>
      </c>
      <c r="AF1373" s="109" t="str">
        <f t="shared" si="573"/>
        <v>Y</v>
      </c>
      <c r="AG1373" s="109" t="str">
        <f t="shared" si="574"/>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75"/>
        <v>0</v>
      </c>
      <c r="AN1373" s="109">
        <f t="shared" si="576"/>
        <v>0</v>
      </c>
      <c r="AO1373" s="109" t="str">
        <f t="shared" si="577"/>
        <v/>
      </c>
      <c r="AQ1373" s="109" t="str">
        <f t="shared" si="578"/>
        <v/>
      </c>
      <c r="BA1373" s="229">
        <f>MOD(SUM(E1370:E1374),12)</f>
        <v>0</v>
      </c>
    </row>
    <row r="1374" spans="1:53" ht="15.75" thickBot="1" x14ac:dyDescent="0.3">
      <c r="A1374" s="88"/>
      <c r="B1374" s="66" t="s">
        <v>282</v>
      </c>
      <c r="C1374" s="67"/>
      <c r="D1374" s="102"/>
      <c r="E1374" s="32"/>
      <c r="F1374" s="32"/>
      <c r="G1374" s="68" t="s">
        <v>277</v>
      </c>
      <c r="H1374" s="69">
        <f t="shared" si="579"/>
        <v>0</v>
      </c>
      <c r="I1374" s="70">
        <f t="shared" si="580"/>
        <v>0</v>
      </c>
      <c r="J1374" s="73" t="str">
        <f t="shared" si="581"/>
        <v>--</v>
      </c>
      <c r="K1374" s="32"/>
      <c r="L1374" s="233"/>
      <c r="M1374" s="277"/>
      <c r="N1374" s="277"/>
      <c r="O1374" s="277"/>
      <c r="P1374" s="277"/>
      <c r="Q1374" s="277"/>
      <c r="R1374" s="277"/>
      <c r="S1374" s="277"/>
      <c r="T1374" s="277"/>
      <c r="U1374" s="278"/>
      <c r="V1374" s="103"/>
      <c r="W1374" s="72"/>
      <c r="X1374" s="72"/>
      <c r="Y1374" s="72"/>
      <c r="Z1374" s="45">
        <v>13</v>
      </c>
      <c r="AA1374" s="77">
        <f t="shared" ref="AA1374:AA1379" si="582">AB1373+1</f>
        <v>145</v>
      </c>
      <c r="AB1374" s="77">
        <f t="shared" ref="AB1374:AB1379" si="583">AB1373+12</f>
        <v>156</v>
      </c>
      <c r="AC1374" s="72">
        <f t="shared" si="570"/>
        <v>1</v>
      </c>
      <c r="AD1374" s="72">
        <f t="shared" si="571"/>
        <v>1</v>
      </c>
      <c r="AE1374" s="109" t="str">
        <f t="shared" si="572"/>
        <v>0-0</v>
      </c>
      <c r="AF1374" s="109" t="str">
        <f t="shared" si="573"/>
        <v>Y</v>
      </c>
      <c r="AG1374" s="109" t="str">
        <f t="shared" si="574"/>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75"/>
        <v>0</v>
      </c>
      <c r="AN1374" s="109">
        <f t="shared" si="576"/>
        <v>0</v>
      </c>
      <c r="AO1374" s="109" t="str">
        <f t="shared" si="577"/>
        <v/>
      </c>
      <c r="AQ1374" s="109" t="str">
        <f t="shared" si="578"/>
        <v/>
      </c>
      <c r="BA1374" s="229">
        <f>MOD(SUM(E1370:E1375),12)</f>
        <v>0</v>
      </c>
    </row>
    <row r="1375" spans="1:53" ht="15.75" thickBot="1" x14ac:dyDescent="0.3">
      <c r="A1375" s="88"/>
      <c r="B1375" s="66" t="s">
        <v>283</v>
      </c>
      <c r="C1375" s="67"/>
      <c r="D1375" s="102"/>
      <c r="E1375" s="32"/>
      <c r="F1375" s="32"/>
      <c r="G1375" s="68" t="s">
        <v>277</v>
      </c>
      <c r="H1375" s="69">
        <f t="shared" si="579"/>
        <v>0</v>
      </c>
      <c r="I1375" s="70">
        <f t="shared" si="580"/>
        <v>0</v>
      </c>
      <c r="J1375" s="73" t="str">
        <f t="shared" si="581"/>
        <v>--</v>
      </c>
      <c r="K1375" s="32"/>
      <c r="L1375" s="233"/>
      <c r="M1375" s="277"/>
      <c r="N1375" s="277"/>
      <c r="O1375" s="277"/>
      <c r="P1375" s="277"/>
      <c r="Q1375" s="277"/>
      <c r="R1375" s="277"/>
      <c r="S1375" s="277"/>
      <c r="T1375" s="277"/>
      <c r="U1375" s="278"/>
      <c r="V1375" s="103"/>
      <c r="W1375" s="72"/>
      <c r="X1375" s="72"/>
      <c r="Y1375" s="72"/>
      <c r="Z1375" s="45">
        <v>14</v>
      </c>
      <c r="AA1375" s="77">
        <f t="shared" si="582"/>
        <v>157</v>
      </c>
      <c r="AB1375" s="77">
        <f t="shared" si="583"/>
        <v>168</v>
      </c>
      <c r="AC1375" s="72">
        <f t="shared" si="570"/>
        <v>1</v>
      </c>
      <c r="AD1375" s="72">
        <f t="shared" si="571"/>
        <v>1</v>
      </c>
      <c r="AE1375" s="109" t="str">
        <f t="shared" si="572"/>
        <v>0-0</v>
      </c>
      <c r="AF1375" s="109" t="str">
        <f t="shared" si="573"/>
        <v>Y</v>
      </c>
      <c r="AG1375" s="109" t="str">
        <f t="shared" si="574"/>
        <v>B</v>
      </c>
      <c r="AM1375" s="109">
        <f t="shared" si="575"/>
        <v>0</v>
      </c>
      <c r="AN1375" s="109">
        <f t="shared" si="576"/>
        <v>0</v>
      </c>
      <c r="AO1375" s="109" t="str">
        <f t="shared" si="577"/>
        <v/>
      </c>
      <c r="AQ1375" s="109" t="str">
        <f t="shared" si="578"/>
        <v/>
      </c>
      <c r="BA1375" s="229">
        <f>MOD(SUM(E1370:E1376),12)</f>
        <v>0</v>
      </c>
    </row>
    <row r="1376" spans="1:53" ht="15.75" thickBot="1" x14ac:dyDescent="0.3">
      <c r="A1376" s="88"/>
      <c r="B1376" s="66" t="s">
        <v>284</v>
      </c>
      <c r="C1376" s="67"/>
      <c r="D1376" s="102"/>
      <c r="E1376" s="32"/>
      <c r="F1376" s="32"/>
      <c r="G1376" s="68" t="s">
        <v>277</v>
      </c>
      <c r="H1376" s="69">
        <f t="shared" si="579"/>
        <v>0</v>
      </c>
      <c r="I1376" s="70">
        <f t="shared" si="580"/>
        <v>0</v>
      </c>
      <c r="J1376" s="73" t="str">
        <f t="shared" si="581"/>
        <v>--</v>
      </c>
      <c r="K1376" s="32"/>
      <c r="L1376" s="233"/>
      <c r="M1376" s="277"/>
      <c r="N1376" s="277"/>
      <c r="O1376" s="277"/>
      <c r="P1376" s="277"/>
      <c r="Q1376" s="277"/>
      <c r="R1376" s="277"/>
      <c r="S1376" s="277"/>
      <c r="T1376" s="277"/>
      <c r="U1376" s="278"/>
      <c r="V1376" s="103"/>
      <c r="W1376" s="72"/>
      <c r="X1376" s="72"/>
      <c r="Y1376" s="72"/>
      <c r="Z1376" s="45">
        <v>15</v>
      </c>
      <c r="AA1376" s="77">
        <f t="shared" si="582"/>
        <v>169</v>
      </c>
      <c r="AB1376" s="77">
        <f t="shared" si="583"/>
        <v>180</v>
      </c>
      <c r="AC1376" s="72">
        <f t="shared" si="570"/>
        <v>1</v>
      </c>
      <c r="AD1376" s="72">
        <f t="shared" si="571"/>
        <v>1</v>
      </c>
      <c r="AE1376" s="109" t="str">
        <f t="shared" si="572"/>
        <v>0-0</v>
      </c>
      <c r="AF1376" s="109" t="str">
        <f t="shared" si="573"/>
        <v>Y</v>
      </c>
      <c r="AG1376" s="109" t="str">
        <f t="shared" si="574"/>
        <v>B</v>
      </c>
      <c r="AM1376" s="109">
        <f t="shared" si="575"/>
        <v>0</v>
      </c>
      <c r="AN1376" s="109">
        <f t="shared" si="576"/>
        <v>0</v>
      </c>
      <c r="AO1376" s="109" t="str">
        <f t="shared" si="577"/>
        <v/>
      </c>
      <c r="AQ1376" s="109" t="str">
        <f t="shared" si="578"/>
        <v/>
      </c>
      <c r="BA1376" s="229">
        <f>MOD(SUM(E1370:E1377),12)</f>
        <v>0</v>
      </c>
    </row>
    <row r="1377" spans="1:53" ht="15.75" thickBot="1" x14ac:dyDescent="0.3">
      <c r="A1377" s="88"/>
      <c r="B1377" s="66" t="s">
        <v>285</v>
      </c>
      <c r="C1377" s="67"/>
      <c r="D1377" s="102"/>
      <c r="E1377" s="32"/>
      <c r="F1377" s="32"/>
      <c r="G1377" s="68" t="s">
        <v>277</v>
      </c>
      <c r="H1377" s="69">
        <f t="shared" si="579"/>
        <v>0</v>
      </c>
      <c r="I1377" s="70">
        <f t="shared" si="580"/>
        <v>0</v>
      </c>
      <c r="J1377" s="73" t="str">
        <f t="shared" si="581"/>
        <v>--</v>
      </c>
      <c r="K1377" s="32"/>
      <c r="L1377" s="233"/>
      <c r="M1377" s="277"/>
      <c r="N1377" s="277"/>
      <c r="O1377" s="277"/>
      <c r="P1377" s="277"/>
      <c r="Q1377" s="277"/>
      <c r="R1377" s="277"/>
      <c r="S1377" s="277"/>
      <c r="T1377" s="277"/>
      <c r="U1377" s="278"/>
      <c r="V1377" s="103"/>
      <c r="W1377" s="72"/>
      <c r="X1377" s="72"/>
      <c r="Y1377" s="72"/>
      <c r="Z1377" s="45">
        <f>Z1376+1</f>
        <v>16</v>
      </c>
      <c r="AA1377" s="77">
        <f t="shared" si="582"/>
        <v>181</v>
      </c>
      <c r="AB1377" s="77">
        <f t="shared" si="583"/>
        <v>192</v>
      </c>
      <c r="AC1377" s="72">
        <f t="shared" si="570"/>
        <v>1</v>
      </c>
      <c r="AD1377" s="72">
        <f t="shared" si="571"/>
        <v>1</v>
      </c>
      <c r="AE1377" s="109" t="str">
        <f t="shared" si="572"/>
        <v>0-0</v>
      </c>
      <c r="AF1377" s="109" t="str">
        <f t="shared" si="573"/>
        <v>Y</v>
      </c>
      <c r="AG1377" s="109" t="str">
        <f t="shared" si="574"/>
        <v>B</v>
      </c>
      <c r="AM1377" s="109">
        <f t="shared" si="575"/>
        <v>0</v>
      </c>
      <c r="AN1377" s="109">
        <f t="shared" si="576"/>
        <v>0</v>
      </c>
      <c r="AO1377" s="109" t="str">
        <f t="shared" si="577"/>
        <v/>
      </c>
      <c r="AQ1377" s="109" t="str">
        <f t="shared" si="578"/>
        <v/>
      </c>
      <c r="BA1377" s="229">
        <f>MOD(SUM(E1370:E1378),12)</f>
        <v>0</v>
      </c>
    </row>
    <row r="1378" spans="1:53" ht="15.75" thickBot="1" x14ac:dyDescent="0.3">
      <c r="A1378" s="88"/>
      <c r="B1378" s="66" t="s">
        <v>286</v>
      </c>
      <c r="C1378" s="67"/>
      <c r="D1378" s="102"/>
      <c r="E1378" s="32"/>
      <c r="F1378" s="32"/>
      <c r="G1378" s="68" t="s">
        <v>277</v>
      </c>
      <c r="H1378" s="69">
        <f t="shared" si="579"/>
        <v>0</v>
      </c>
      <c r="I1378" s="70">
        <f t="shared" si="580"/>
        <v>0</v>
      </c>
      <c r="J1378" s="73" t="str">
        <f t="shared" si="581"/>
        <v>--</v>
      </c>
      <c r="K1378" s="32"/>
      <c r="L1378" s="233"/>
      <c r="M1378" s="277"/>
      <c r="N1378" s="277"/>
      <c r="O1378" s="277"/>
      <c r="P1378" s="277"/>
      <c r="Q1378" s="277"/>
      <c r="R1378" s="277"/>
      <c r="S1378" s="277"/>
      <c r="T1378" s="277"/>
      <c r="U1378" s="278"/>
      <c r="V1378" s="103"/>
      <c r="W1378" s="72"/>
      <c r="X1378" s="72"/>
      <c r="Y1378" s="72"/>
      <c r="Z1378" s="45">
        <f>Z1377+1</f>
        <v>17</v>
      </c>
      <c r="AA1378" s="77">
        <f t="shared" si="582"/>
        <v>193</v>
      </c>
      <c r="AB1378" s="77">
        <f t="shared" si="583"/>
        <v>204</v>
      </c>
      <c r="AC1378" s="72">
        <f t="shared" si="570"/>
        <v>1</v>
      </c>
      <c r="AD1378" s="72">
        <f t="shared" si="571"/>
        <v>1</v>
      </c>
      <c r="AE1378" s="109" t="str">
        <f t="shared" si="572"/>
        <v>0-0</v>
      </c>
      <c r="AF1378" s="109" t="str">
        <f t="shared" si="573"/>
        <v>Y</v>
      </c>
      <c r="AG1378" s="109" t="str">
        <f t="shared" si="574"/>
        <v>B</v>
      </c>
      <c r="AM1378" s="109">
        <f t="shared" si="575"/>
        <v>0</v>
      </c>
      <c r="AN1378" s="109">
        <f t="shared" si="576"/>
        <v>0</v>
      </c>
      <c r="AO1378" s="109" t="str">
        <f t="shared" si="577"/>
        <v/>
      </c>
      <c r="AQ1378" s="109" t="str">
        <f t="shared" si="578"/>
        <v/>
      </c>
      <c r="BA1378" s="229">
        <f>MOD(SUM(E1370:E1379),12)</f>
        <v>0</v>
      </c>
    </row>
    <row r="1379" spans="1:53" ht="15.75" thickBot="1" x14ac:dyDescent="0.3">
      <c r="A1379" s="88"/>
      <c r="B1379" s="66" t="s">
        <v>287</v>
      </c>
      <c r="C1379" s="67"/>
      <c r="D1379" s="102"/>
      <c r="E1379" s="32"/>
      <c r="F1379" s="32"/>
      <c r="G1379" s="68" t="s">
        <v>277</v>
      </c>
      <c r="H1379" s="69">
        <f t="shared" si="579"/>
        <v>0</v>
      </c>
      <c r="I1379" s="70">
        <f t="shared" si="580"/>
        <v>0</v>
      </c>
      <c r="J1379" s="73" t="str">
        <f t="shared" si="581"/>
        <v>--</v>
      </c>
      <c r="K1379" s="32"/>
      <c r="L1379" s="233"/>
      <c r="M1379" s="277"/>
      <c r="N1379" s="277"/>
      <c r="O1379" s="277"/>
      <c r="P1379" s="277"/>
      <c r="Q1379" s="277"/>
      <c r="R1379" s="277"/>
      <c r="S1379" s="277"/>
      <c r="T1379" s="277"/>
      <c r="U1379" s="278"/>
      <c r="V1379" s="103"/>
      <c r="W1379" s="72"/>
      <c r="X1379" s="72"/>
      <c r="Y1379" s="72"/>
      <c r="Z1379" s="45">
        <f>Z1378+1</f>
        <v>18</v>
      </c>
      <c r="AA1379" s="77">
        <f t="shared" si="582"/>
        <v>205</v>
      </c>
      <c r="AB1379" s="77">
        <f t="shared" si="583"/>
        <v>216</v>
      </c>
      <c r="AC1379" s="72">
        <f t="shared" si="570"/>
        <v>1</v>
      </c>
      <c r="AD1379" s="72">
        <f t="shared" si="571"/>
        <v>1</v>
      </c>
      <c r="AE1379" s="109" t="str">
        <f t="shared" si="572"/>
        <v>0-0</v>
      </c>
      <c r="AF1379" s="109" t="str">
        <f t="shared" si="573"/>
        <v>Y</v>
      </c>
      <c r="AG1379" s="109" t="str">
        <f t="shared" si="574"/>
        <v>B</v>
      </c>
      <c r="AM1379" s="109">
        <f t="shared" si="575"/>
        <v>0</v>
      </c>
      <c r="AN1379" s="109">
        <f t="shared" si="576"/>
        <v>0</v>
      </c>
      <c r="AO1379" s="109" t="str">
        <f t="shared" si="577"/>
        <v/>
      </c>
      <c r="AQ1379" s="109" t="str">
        <f t="shared" si="578"/>
        <v/>
      </c>
      <c r="BA1379" s="229">
        <f>MOD(SUM(E1370:E1380),12)</f>
        <v>0</v>
      </c>
    </row>
    <row r="1380" spans="1:53" ht="15.75" thickBot="1" x14ac:dyDescent="0.3">
      <c r="A1380" s="88"/>
      <c r="B1380" s="66" t="s">
        <v>288</v>
      </c>
      <c r="C1380" s="67"/>
      <c r="D1380" s="102"/>
      <c r="E1380" s="32"/>
      <c r="F1380" s="32"/>
      <c r="G1380" s="68" t="s">
        <v>277</v>
      </c>
      <c r="H1380" s="69">
        <f t="shared" si="579"/>
        <v>0</v>
      </c>
      <c r="I1380" s="70">
        <f t="shared" si="580"/>
        <v>0</v>
      </c>
      <c r="J1380" s="73" t="str">
        <f t="shared" si="581"/>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70"/>
        <v>1</v>
      </c>
      <c r="AD1380" s="72">
        <f t="shared" si="571"/>
        <v>1</v>
      </c>
      <c r="AE1380" s="109" t="str">
        <f t="shared" si="572"/>
        <v>0-0</v>
      </c>
      <c r="AF1380" s="109" t="str">
        <f t="shared" si="573"/>
        <v>Y</v>
      </c>
      <c r="AG1380" s="109" t="str">
        <f t="shared" si="574"/>
        <v>B</v>
      </c>
      <c r="AM1380" s="109">
        <f t="shared" si="575"/>
        <v>0</v>
      </c>
      <c r="AN1380" s="109">
        <f t="shared" si="576"/>
        <v>0</v>
      </c>
      <c r="AO1380" s="109" t="str">
        <f t="shared" si="577"/>
        <v/>
      </c>
      <c r="AQ1380" s="109" t="str">
        <f t="shared" si="578"/>
        <v/>
      </c>
      <c r="BA1380" s="229">
        <f>MOD(SUM(E1370:E1381),12)</f>
        <v>0</v>
      </c>
    </row>
    <row r="1381" spans="1:53" ht="15.75" thickBot="1" x14ac:dyDescent="0.3">
      <c r="A1381" s="88"/>
      <c r="B1381" s="66" t="s">
        <v>289</v>
      </c>
      <c r="C1381" s="67"/>
      <c r="D1381" s="102"/>
      <c r="E1381" s="32"/>
      <c r="F1381" s="32"/>
      <c r="G1381" s="68" t="s">
        <v>277</v>
      </c>
      <c r="H1381" s="69">
        <f t="shared" si="579"/>
        <v>0</v>
      </c>
      <c r="I1381" s="70">
        <f t="shared" si="580"/>
        <v>0</v>
      </c>
      <c r="J1381" s="73" t="str">
        <f t="shared" si="581"/>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70"/>
        <v>1</v>
      </c>
      <c r="AD1381" s="72">
        <f t="shared" si="571"/>
        <v>1</v>
      </c>
      <c r="AE1381" s="109" t="str">
        <f t="shared" si="572"/>
        <v>0-0</v>
      </c>
      <c r="AF1381" s="109" t="str">
        <f t="shared" si="573"/>
        <v>Y</v>
      </c>
      <c r="AG1381" s="109" t="str">
        <f t="shared" si="574"/>
        <v>B</v>
      </c>
      <c r="AM1381" s="109">
        <f t="shared" si="575"/>
        <v>0</v>
      </c>
      <c r="AN1381" s="109">
        <f t="shared" si="576"/>
        <v>0</v>
      </c>
      <c r="AO1381" s="109" t="str">
        <f t="shared" si="577"/>
        <v/>
      </c>
      <c r="AQ1381" s="109" t="str">
        <f t="shared" si="578"/>
        <v/>
      </c>
      <c r="BA1381" s="229">
        <f>MOD(SUM(E1370:E1382),12)</f>
        <v>0</v>
      </c>
    </row>
    <row r="1382" spans="1:53" ht="15.75" thickBot="1" x14ac:dyDescent="0.3">
      <c r="A1382" s="88"/>
      <c r="B1382" s="66" t="s">
        <v>290</v>
      </c>
      <c r="C1382" s="67"/>
      <c r="D1382" s="102"/>
      <c r="E1382" s="32"/>
      <c r="F1382" s="32"/>
      <c r="G1382" s="68" t="s">
        <v>277</v>
      </c>
      <c r="H1382" s="69">
        <f t="shared" si="579"/>
        <v>0</v>
      </c>
      <c r="I1382" s="70">
        <f t="shared" si="580"/>
        <v>0</v>
      </c>
      <c r="J1382" s="73" t="str">
        <f t="shared" si="581"/>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84">IF(OR(AND(E$8=216,C1381="DBL REV",C1382="DBL REV",Y1381&lt;=144,Y1382&gt;144),AND(E$8=216,C1381="TPL REV",C1382="TPL REV",Y1381&lt;=144,Y1382&gt;144),AND(E$8=216,C1381="QD REV",C1382="QD REV",Y1381&lt;=144,Y1382&gt;144)),"ERROR","")</f>
        <v/>
      </c>
      <c r="AA1382" s="72"/>
      <c r="AB1382" s="72"/>
      <c r="AC1382" s="72">
        <f t="shared" si="570"/>
        <v>1</v>
      </c>
      <c r="AD1382" s="72">
        <f t="shared" si="571"/>
        <v>1</v>
      </c>
      <c r="AE1382" s="109" t="str">
        <f t="shared" si="572"/>
        <v>0-0</v>
      </c>
      <c r="AF1382" s="109" t="str">
        <f t="shared" si="573"/>
        <v>Y</v>
      </c>
      <c r="AG1382" s="109" t="str">
        <f t="shared" si="574"/>
        <v>B</v>
      </c>
      <c r="AM1382" s="109">
        <f t="shared" si="575"/>
        <v>0</v>
      </c>
      <c r="AN1382" s="109">
        <f t="shared" si="576"/>
        <v>0</v>
      </c>
      <c r="AO1382" s="109" t="str">
        <f t="shared" si="577"/>
        <v/>
      </c>
      <c r="AQ1382" s="109" t="str">
        <f t="shared" si="578"/>
        <v/>
      </c>
      <c r="BA1382" s="229">
        <f>MOD(SUM(E1370:E1383),12)</f>
        <v>0</v>
      </c>
    </row>
    <row r="1383" spans="1:53" ht="15.75" thickBot="1" x14ac:dyDescent="0.3">
      <c r="A1383" s="88"/>
      <c r="B1383" s="66" t="s">
        <v>291</v>
      </c>
      <c r="C1383" s="67"/>
      <c r="D1383" s="102"/>
      <c r="E1383" s="32"/>
      <c r="F1383" s="32"/>
      <c r="G1383" s="68" t="s">
        <v>277</v>
      </c>
      <c r="H1383" s="69">
        <f t="shared" si="579"/>
        <v>0</v>
      </c>
      <c r="I1383" s="70">
        <f t="shared" si="580"/>
        <v>0</v>
      </c>
      <c r="J1383" s="73" t="str">
        <f t="shared" si="581"/>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84"/>
        <v/>
      </c>
      <c r="AA1383" s="72"/>
      <c r="AB1383" s="72"/>
      <c r="AC1383" s="72">
        <f t="shared" si="570"/>
        <v>1</v>
      </c>
      <c r="AD1383" s="72">
        <f t="shared" si="571"/>
        <v>1</v>
      </c>
      <c r="AE1383" s="109" t="str">
        <f t="shared" si="572"/>
        <v>0-0</v>
      </c>
      <c r="AF1383" s="109" t="str">
        <f t="shared" si="573"/>
        <v>Y</v>
      </c>
      <c r="AG1383" s="109" t="str">
        <f t="shared" si="574"/>
        <v>B</v>
      </c>
      <c r="AM1383" s="109">
        <f t="shared" si="575"/>
        <v>0</v>
      </c>
      <c r="AN1383" s="109">
        <f t="shared" si="576"/>
        <v>0</v>
      </c>
      <c r="AO1383" s="109" t="str">
        <f t="shared" si="577"/>
        <v/>
      </c>
      <c r="AQ1383" s="109" t="str">
        <f t="shared" si="578"/>
        <v/>
      </c>
      <c r="BA1383" s="229">
        <f>MOD(SUM(E1370:E1384),12)</f>
        <v>0</v>
      </c>
    </row>
    <row r="1384" spans="1:53" ht="15.75" thickBot="1" x14ac:dyDescent="0.3">
      <c r="A1384" s="88"/>
      <c r="B1384" s="66" t="s">
        <v>292</v>
      </c>
      <c r="C1384" s="67"/>
      <c r="D1384" s="102"/>
      <c r="E1384" s="32"/>
      <c r="F1384" s="32"/>
      <c r="G1384" s="68" t="s">
        <v>277</v>
      </c>
      <c r="H1384" s="69">
        <f t="shared" si="579"/>
        <v>0</v>
      </c>
      <c r="I1384" s="70">
        <f t="shared" si="580"/>
        <v>0</v>
      </c>
      <c r="J1384" s="73" t="str">
        <f t="shared" si="581"/>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84"/>
        <v/>
      </c>
      <c r="AA1384" s="72" t="str">
        <f t="shared" ref="AA1384:AA1396" si="585">IF(AND(C1382&lt;&gt;"Field SPL",W1381&lt;=144,Y1382&gt;144),"ERROR","")</f>
        <v/>
      </c>
      <c r="AB1384" s="72"/>
      <c r="AC1384" s="72">
        <f t="shared" si="570"/>
        <v>1</v>
      </c>
      <c r="AD1384" s="72">
        <f t="shared" si="571"/>
        <v>1</v>
      </c>
      <c r="AE1384" s="109" t="str">
        <f t="shared" si="572"/>
        <v>0-0</v>
      </c>
      <c r="AF1384" s="109" t="str">
        <f t="shared" si="573"/>
        <v>Y</v>
      </c>
      <c r="AG1384" s="109" t="str">
        <f t="shared" si="574"/>
        <v>B</v>
      </c>
      <c r="AM1384" s="109">
        <f t="shared" si="575"/>
        <v>0</v>
      </c>
      <c r="AN1384" s="109">
        <f t="shared" si="576"/>
        <v>0</v>
      </c>
      <c r="AO1384" s="109" t="str">
        <f t="shared" si="577"/>
        <v/>
      </c>
      <c r="AQ1384" s="109" t="str">
        <f t="shared" si="578"/>
        <v/>
      </c>
      <c r="BA1384" s="229">
        <f>MOD(SUM(E1370:E1385),12)</f>
        <v>0</v>
      </c>
    </row>
    <row r="1385" spans="1:53" ht="15.75" thickBot="1" x14ac:dyDescent="0.3">
      <c r="A1385" s="88"/>
      <c r="B1385" s="66" t="s">
        <v>293</v>
      </c>
      <c r="C1385" s="67"/>
      <c r="D1385" s="102"/>
      <c r="E1385" s="32"/>
      <c r="F1385" s="32"/>
      <c r="G1385" s="68" t="s">
        <v>277</v>
      </c>
      <c r="H1385" s="69">
        <f t="shared" si="579"/>
        <v>0</v>
      </c>
      <c r="I1385" s="70">
        <f t="shared" si="580"/>
        <v>0</v>
      </c>
      <c r="J1385" s="73" t="str">
        <f t="shared" si="581"/>
        <v>--</v>
      </c>
      <c r="K1385" s="32"/>
      <c r="L1385" s="233"/>
      <c r="M1385" s="277"/>
      <c r="N1385" s="277"/>
      <c r="O1385" s="277"/>
      <c r="P1385" s="277"/>
      <c r="Q1385" s="277"/>
      <c r="R1385" s="277"/>
      <c r="S1385" s="277"/>
      <c r="T1385" s="277"/>
      <c r="U1385" s="278"/>
      <c r="V1385" s="103"/>
      <c r="W1385" s="84">
        <f t="shared" ref="W1385:W1393" si="586">Y1385+1</f>
        <v>1</v>
      </c>
      <c r="X1385" s="84"/>
      <c r="Y1385" s="78">
        <f>SUM(E1370:E1385)</f>
        <v>0</v>
      </c>
      <c r="Z1385" s="72" t="str">
        <f t="shared" si="584"/>
        <v/>
      </c>
      <c r="AA1385" s="72" t="str">
        <f t="shared" si="585"/>
        <v/>
      </c>
      <c r="AB1385" s="72"/>
      <c r="AC1385" s="72">
        <f t="shared" si="570"/>
        <v>1</v>
      </c>
      <c r="AD1385" s="72">
        <f t="shared" si="571"/>
        <v>1</v>
      </c>
      <c r="AE1385" s="109" t="str">
        <f t="shared" si="572"/>
        <v>0-0</v>
      </c>
      <c r="AF1385" s="109" t="str">
        <f t="shared" si="573"/>
        <v>Y</v>
      </c>
      <c r="AG1385" s="109" t="str">
        <f t="shared" si="574"/>
        <v>B</v>
      </c>
      <c r="AM1385" s="109">
        <f t="shared" si="575"/>
        <v>0</v>
      </c>
      <c r="AN1385" s="109">
        <f t="shared" si="576"/>
        <v>0</v>
      </c>
      <c r="AO1385" s="109" t="str">
        <f t="shared" si="577"/>
        <v/>
      </c>
      <c r="AQ1385" s="109" t="str">
        <f t="shared" si="578"/>
        <v/>
      </c>
      <c r="BA1385" s="229">
        <f>MOD(SUM(E1370:E1386),12)</f>
        <v>0</v>
      </c>
    </row>
    <row r="1386" spans="1:53" ht="15.75" thickBot="1" x14ac:dyDescent="0.3">
      <c r="A1386" s="88"/>
      <c r="B1386" s="66" t="s">
        <v>294</v>
      </c>
      <c r="C1386" s="67"/>
      <c r="D1386" s="102"/>
      <c r="E1386" s="32"/>
      <c r="F1386" s="32"/>
      <c r="G1386" s="68" t="s">
        <v>277</v>
      </c>
      <c r="H1386" s="69">
        <f t="shared" si="579"/>
        <v>0</v>
      </c>
      <c r="I1386" s="70">
        <f t="shared" si="580"/>
        <v>0</v>
      </c>
      <c r="J1386" s="73" t="str">
        <f t="shared" si="581"/>
        <v>--</v>
      </c>
      <c r="K1386" s="32"/>
      <c r="L1386" s="233"/>
      <c r="M1386" s="277"/>
      <c r="N1386" s="277"/>
      <c r="O1386" s="277"/>
      <c r="P1386" s="277"/>
      <c r="Q1386" s="277"/>
      <c r="R1386" s="277"/>
      <c r="S1386" s="277"/>
      <c r="T1386" s="277"/>
      <c r="U1386" s="278"/>
      <c r="V1386" s="103"/>
      <c r="W1386" s="84">
        <f t="shared" si="586"/>
        <v>1</v>
      </c>
      <c r="X1386" s="84"/>
      <c r="Y1386" s="78">
        <f>SUM(E1370:E1386)</f>
        <v>0</v>
      </c>
      <c r="Z1386" s="72" t="str">
        <f t="shared" si="584"/>
        <v/>
      </c>
      <c r="AA1386" s="72" t="str">
        <f t="shared" si="585"/>
        <v/>
      </c>
      <c r="AB1386" s="72"/>
      <c r="AC1386" s="72">
        <f t="shared" si="570"/>
        <v>1</v>
      </c>
      <c r="AD1386" s="72">
        <f t="shared" si="571"/>
        <v>1</v>
      </c>
      <c r="AE1386" s="109" t="str">
        <f t="shared" si="572"/>
        <v>0-0</v>
      </c>
      <c r="AF1386" s="109" t="str">
        <f t="shared" si="573"/>
        <v>Y</v>
      </c>
      <c r="AG1386" s="109" t="str">
        <f t="shared" si="574"/>
        <v>B</v>
      </c>
      <c r="AM1386" s="109">
        <f t="shared" si="575"/>
        <v>0</v>
      </c>
      <c r="AN1386" s="109">
        <f t="shared" si="576"/>
        <v>0</v>
      </c>
      <c r="AO1386" s="109" t="str">
        <f t="shared" si="577"/>
        <v/>
      </c>
      <c r="AQ1386" s="109" t="str">
        <f t="shared" si="578"/>
        <v/>
      </c>
      <c r="BA1386" s="229">
        <f>MOD(SUM(E1370:E1387),12)</f>
        <v>0</v>
      </c>
    </row>
    <row r="1387" spans="1:53" ht="15.75" thickBot="1" x14ac:dyDescent="0.3">
      <c r="A1387" s="88"/>
      <c r="B1387" s="66" t="s">
        <v>295</v>
      </c>
      <c r="C1387" s="67"/>
      <c r="D1387" s="102"/>
      <c r="E1387" s="32"/>
      <c r="F1387" s="32"/>
      <c r="G1387" s="68" t="s">
        <v>277</v>
      </c>
      <c r="H1387" s="69">
        <f t="shared" si="579"/>
        <v>0</v>
      </c>
      <c r="I1387" s="70">
        <f t="shared" si="580"/>
        <v>0</v>
      </c>
      <c r="J1387" s="73" t="str">
        <f t="shared" si="581"/>
        <v>--</v>
      </c>
      <c r="K1387" s="32"/>
      <c r="L1387" s="233"/>
      <c r="M1387" s="277"/>
      <c r="N1387" s="277"/>
      <c r="O1387" s="277"/>
      <c r="P1387" s="277"/>
      <c r="Q1387" s="277"/>
      <c r="R1387" s="277"/>
      <c r="S1387" s="277"/>
      <c r="T1387" s="277"/>
      <c r="U1387" s="278"/>
      <c r="V1387" s="103"/>
      <c r="W1387" s="84">
        <f t="shared" si="586"/>
        <v>1</v>
      </c>
      <c r="X1387" s="84"/>
      <c r="Y1387" s="78">
        <f>SUM(E1370:E1387)</f>
        <v>0</v>
      </c>
      <c r="Z1387" s="72" t="str">
        <f t="shared" si="584"/>
        <v/>
      </c>
      <c r="AA1387" s="72" t="str">
        <f t="shared" si="585"/>
        <v/>
      </c>
      <c r="AB1387" s="72"/>
      <c r="AC1387" s="72">
        <f t="shared" si="570"/>
        <v>1</v>
      </c>
      <c r="AD1387" s="72">
        <f t="shared" si="571"/>
        <v>1</v>
      </c>
      <c r="AE1387" s="109" t="str">
        <f t="shared" si="572"/>
        <v>0-0</v>
      </c>
      <c r="AF1387" s="109" t="str">
        <f t="shared" si="573"/>
        <v>Y</v>
      </c>
      <c r="AG1387" s="109" t="str">
        <f t="shared" si="574"/>
        <v>B</v>
      </c>
      <c r="AM1387" s="109">
        <f t="shared" si="575"/>
        <v>0</v>
      </c>
      <c r="AN1387" s="109">
        <f t="shared" si="576"/>
        <v>0</v>
      </c>
      <c r="AO1387" s="109" t="str">
        <f t="shared" si="577"/>
        <v/>
      </c>
      <c r="AQ1387" s="109" t="str">
        <f t="shared" si="578"/>
        <v/>
      </c>
      <c r="BA1387" s="229">
        <f>MOD(SUM(E1370:E1388),12)</f>
        <v>0</v>
      </c>
    </row>
    <row r="1388" spans="1:53" ht="15.75" thickBot="1" x14ac:dyDescent="0.3">
      <c r="A1388" s="88"/>
      <c r="B1388" s="66" t="s">
        <v>296</v>
      </c>
      <c r="C1388" s="67"/>
      <c r="D1388" s="102"/>
      <c r="E1388" s="32"/>
      <c r="F1388" s="32"/>
      <c r="G1388" s="68" t="s">
        <v>277</v>
      </c>
      <c r="H1388" s="69">
        <f t="shared" si="579"/>
        <v>0</v>
      </c>
      <c r="I1388" s="70">
        <f t="shared" si="580"/>
        <v>0</v>
      </c>
      <c r="J1388" s="73" t="str">
        <f t="shared" si="581"/>
        <v>--</v>
      </c>
      <c r="K1388" s="32"/>
      <c r="L1388" s="233"/>
      <c r="M1388" s="277"/>
      <c r="N1388" s="277"/>
      <c r="O1388" s="277"/>
      <c r="P1388" s="277"/>
      <c r="Q1388" s="277"/>
      <c r="R1388" s="277"/>
      <c r="S1388" s="277"/>
      <c r="T1388" s="277"/>
      <c r="U1388" s="278"/>
      <c r="V1388" s="103"/>
      <c r="W1388" s="84">
        <f t="shared" si="586"/>
        <v>1</v>
      </c>
      <c r="X1388" s="84"/>
      <c r="Y1388" s="78">
        <f>SUM(E1370:E1388)</f>
        <v>0</v>
      </c>
      <c r="Z1388" s="72" t="str">
        <f t="shared" si="584"/>
        <v/>
      </c>
      <c r="AA1388" s="72" t="str">
        <f t="shared" si="585"/>
        <v/>
      </c>
      <c r="AB1388" s="72"/>
      <c r="AC1388" s="72">
        <f t="shared" si="570"/>
        <v>1</v>
      </c>
      <c r="AD1388" s="72">
        <f t="shared" si="571"/>
        <v>1</v>
      </c>
      <c r="AE1388" s="109" t="str">
        <f t="shared" si="572"/>
        <v>0-0</v>
      </c>
      <c r="AF1388" s="109" t="str">
        <f t="shared" si="573"/>
        <v>Y</v>
      </c>
      <c r="AG1388" s="109" t="str">
        <f t="shared" si="574"/>
        <v>B</v>
      </c>
      <c r="AM1388" s="109">
        <f t="shared" si="575"/>
        <v>0</v>
      </c>
      <c r="AN1388" s="109">
        <f t="shared" si="576"/>
        <v>0</v>
      </c>
      <c r="AO1388" s="109" t="str">
        <f t="shared" si="577"/>
        <v/>
      </c>
      <c r="AQ1388" s="109" t="str">
        <f t="shared" si="578"/>
        <v/>
      </c>
      <c r="BA1388" s="229">
        <f>MOD(SUM(E1370:E1389),12)</f>
        <v>0</v>
      </c>
    </row>
    <row r="1389" spans="1:53" ht="15.75" thickBot="1" x14ac:dyDescent="0.3">
      <c r="A1389" s="88"/>
      <c r="B1389" s="66" t="s">
        <v>297</v>
      </c>
      <c r="C1389" s="67"/>
      <c r="D1389" s="102"/>
      <c r="E1389" s="32"/>
      <c r="F1389" s="32"/>
      <c r="G1389" s="68" t="s">
        <v>277</v>
      </c>
      <c r="H1389" s="69">
        <f t="shared" si="579"/>
        <v>0</v>
      </c>
      <c r="I1389" s="70">
        <f t="shared" si="580"/>
        <v>0</v>
      </c>
      <c r="J1389" s="73" t="str">
        <f t="shared" si="581"/>
        <v>--</v>
      </c>
      <c r="K1389" s="32"/>
      <c r="L1389" s="233"/>
      <c r="M1389" s="277"/>
      <c r="N1389" s="277"/>
      <c r="O1389" s="277"/>
      <c r="P1389" s="277"/>
      <c r="Q1389" s="277"/>
      <c r="R1389" s="277"/>
      <c r="S1389" s="277"/>
      <c r="T1389" s="277"/>
      <c r="U1389" s="278"/>
      <c r="V1389" s="103"/>
      <c r="W1389" s="84">
        <f t="shared" si="586"/>
        <v>1</v>
      </c>
      <c r="X1389" s="84"/>
      <c r="Y1389" s="78">
        <f>SUM(E1370:E1389)</f>
        <v>0</v>
      </c>
      <c r="Z1389" s="72" t="str">
        <f t="shared" si="584"/>
        <v/>
      </c>
      <c r="AA1389" s="72" t="str">
        <f t="shared" si="585"/>
        <v/>
      </c>
      <c r="AB1389" s="72"/>
      <c r="AC1389" s="72">
        <f t="shared" si="570"/>
        <v>1</v>
      </c>
      <c r="AD1389" s="72">
        <f t="shared" si="571"/>
        <v>1</v>
      </c>
      <c r="AE1389" s="109" t="str">
        <f t="shared" si="572"/>
        <v>0-0</v>
      </c>
      <c r="AF1389" s="109" t="str">
        <f t="shared" si="573"/>
        <v>Y</v>
      </c>
      <c r="AG1389" s="109" t="str">
        <f t="shared" si="574"/>
        <v>B</v>
      </c>
      <c r="AM1389" s="109">
        <f t="shared" si="575"/>
        <v>0</v>
      </c>
      <c r="AN1389" s="109">
        <f t="shared" si="576"/>
        <v>0</v>
      </c>
      <c r="AO1389" s="109" t="str">
        <f t="shared" si="577"/>
        <v/>
      </c>
      <c r="AQ1389" s="109" t="str">
        <f t="shared" si="578"/>
        <v/>
      </c>
      <c r="BA1389" s="229">
        <f>MOD(SUM(E1370:E1390),12)</f>
        <v>0</v>
      </c>
    </row>
    <row r="1390" spans="1:53" ht="15.75" thickBot="1" x14ac:dyDescent="0.3">
      <c r="A1390" s="88"/>
      <c r="B1390" s="66" t="s">
        <v>298</v>
      </c>
      <c r="C1390" s="67"/>
      <c r="D1390" s="102"/>
      <c r="E1390" s="32"/>
      <c r="F1390" s="32"/>
      <c r="G1390" s="68" t="s">
        <v>277</v>
      </c>
      <c r="H1390" s="69">
        <f t="shared" si="579"/>
        <v>0</v>
      </c>
      <c r="I1390" s="70">
        <f t="shared" si="580"/>
        <v>0</v>
      </c>
      <c r="J1390" s="73" t="str">
        <f t="shared" si="581"/>
        <v>--</v>
      </c>
      <c r="K1390" s="32"/>
      <c r="L1390" s="233"/>
      <c r="M1390" s="277"/>
      <c r="N1390" s="277"/>
      <c r="O1390" s="277"/>
      <c r="P1390" s="277"/>
      <c r="Q1390" s="277"/>
      <c r="R1390" s="277"/>
      <c r="S1390" s="277"/>
      <c r="T1390" s="277"/>
      <c r="U1390" s="278"/>
      <c r="V1390" s="103"/>
      <c r="W1390" s="84">
        <f t="shared" si="586"/>
        <v>1</v>
      </c>
      <c r="X1390" s="84"/>
      <c r="Y1390" s="78">
        <f>SUM(E1370:E1390)</f>
        <v>0</v>
      </c>
      <c r="Z1390" s="72" t="str">
        <f t="shared" si="584"/>
        <v/>
      </c>
      <c r="AA1390" s="72" t="str">
        <f t="shared" si="585"/>
        <v/>
      </c>
      <c r="AB1390" s="72"/>
      <c r="AC1390" s="72">
        <f t="shared" si="570"/>
        <v>1</v>
      </c>
      <c r="AD1390" s="72">
        <f t="shared" si="571"/>
        <v>1</v>
      </c>
      <c r="AE1390" s="109" t="str">
        <f t="shared" si="572"/>
        <v>0-0</v>
      </c>
      <c r="AF1390" s="109" t="str">
        <f t="shared" si="573"/>
        <v>Y</v>
      </c>
      <c r="AG1390" s="109" t="str">
        <f t="shared" si="574"/>
        <v>B</v>
      </c>
      <c r="AM1390" s="109">
        <f t="shared" si="575"/>
        <v>0</v>
      </c>
      <c r="AN1390" s="109">
        <f t="shared" si="576"/>
        <v>0</v>
      </c>
      <c r="AO1390" s="109" t="str">
        <f t="shared" si="577"/>
        <v/>
      </c>
      <c r="AQ1390" s="109" t="str">
        <f t="shared" si="578"/>
        <v/>
      </c>
      <c r="BA1390" s="229">
        <f>MOD(SUM(E1370:E1391),12)</f>
        <v>0</v>
      </c>
    </row>
    <row r="1391" spans="1:53" ht="15.75" thickBot="1" x14ac:dyDescent="0.3">
      <c r="A1391" s="88"/>
      <c r="B1391" s="66" t="s">
        <v>299</v>
      </c>
      <c r="C1391" s="67"/>
      <c r="D1391" s="102"/>
      <c r="E1391" s="32"/>
      <c r="F1391" s="32"/>
      <c r="G1391" s="68" t="s">
        <v>277</v>
      </c>
      <c r="H1391" s="69">
        <f t="shared" si="579"/>
        <v>0</v>
      </c>
      <c r="I1391" s="70">
        <f t="shared" si="580"/>
        <v>0</v>
      </c>
      <c r="J1391" s="73" t="str">
        <f t="shared" si="581"/>
        <v>--</v>
      </c>
      <c r="K1391" s="32"/>
      <c r="L1391" s="233"/>
      <c r="M1391" s="277"/>
      <c r="N1391" s="277"/>
      <c r="O1391" s="277"/>
      <c r="P1391" s="277"/>
      <c r="Q1391" s="277"/>
      <c r="R1391" s="277"/>
      <c r="S1391" s="277"/>
      <c r="T1391" s="277"/>
      <c r="U1391" s="278"/>
      <c r="V1391" s="103"/>
      <c r="W1391" s="84">
        <f t="shared" si="586"/>
        <v>1</v>
      </c>
      <c r="X1391" s="84"/>
      <c r="Y1391" s="78">
        <f>SUM(E1370:E1391)</f>
        <v>0</v>
      </c>
      <c r="Z1391" s="72" t="str">
        <f t="shared" si="584"/>
        <v/>
      </c>
      <c r="AA1391" s="72" t="str">
        <f t="shared" si="585"/>
        <v/>
      </c>
      <c r="AB1391" s="72"/>
      <c r="AC1391" s="72">
        <f t="shared" si="570"/>
        <v>1</v>
      </c>
      <c r="AD1391" s="72">
        <f t="shared" si="571"/>
        <v>1</v>
      </c>
      <c r="AE1391" s="109" t="str">
        <f t="shared" si="572"/>
        <v>0-0</v>
      </c>
      <c r="AF1391" s="109" t="str">
        <f t="shared" si="573"/>
        <v>Y</v>
      </c>
      <c r="AG1391" s="109" t="str">
        <f t="shared" si="574"/>
        <v>B</v>
      </c>
      <c r="AM1391" s="109">
        <f t="shared" si="575"/>
        <v>0</v>
      </c>
      <c r="AN1391" s="109">
        <f t="shared" si="576"/>
        <v>0</v>
      </c>
      <c r="AO1391" s="109" t="str">
        <f t="shared" si="577"/>
        <v/>
      </c>
      <c r="AQ1391" s="109" t="str">
        <f t="shared" si="578"/>
        <v/>
      </c>
      <c r="BA1391" s="229">
        <f>MOD(SUM(E1370:E1392),12)</f>
        <v>0</v>
      </c>
    </row>
    <row r="1392" spans="1:53" ht="15.75" thickBot="1" x14ac:dyDescent="0.3">
      <c r="A1392" s="88"/>
      <c r="B1392" s="66" t="s">
        <v>300</v>
      </c>
      <c r="C1392" s="67"/>
      <c r="D1392" s="102"/>
      <c r="E1392" s="32"/>
      <c r="F1392" s="32"/>
      <c r="G1392" s="68" t="s">
        <v>277</v>
      </c>
      <c r="H1392" s="69">
        <f t="shared" si="579"/>
        <v>0</v>
      </c>
      <c r="I1392" s="70">
        <f t="shared" si="580"/>
        <v>0</v>
      </c>
      <c r="J1392" s="73" t="str">
        <f t="shared" si="581"/>
        <v>--</v>
      </c>
      <c r="K1392" s="32"/>
      <c r="L1392" s="233"/>
      <c r="M1392" s="277"/>
      <c r="N1392" s="277"/>
      <c r="O1392" s="277"/>
      <c r="P1392" s="277"/>
      <c r="Q1392" s="277"/>
      <c r="R1392" s="277"/>
      <c r="S1392" s="277"/>
      <c r="T1392" s="277"/>
      <c r="U1392" s="278"/>
      <c r="V1392" s="103"/>
      <c r="W1392" s="84">
        <f t="shared" si="586"/>
        <v>1</v>
      </c>
      <c r="X1392" s="84"/>
      <c r="Y1392" s="78">
        <f>SUM(E1370:E1392)</f>
        <v>0</v>
      </c>
      <c r="Z1392" s="72" t="str">
        <f t="shared" si="584"/>
        <v/>
      </c>
      <c r="AA1392" s="72" t="str">
        <f t="shared" si="585"/>
        <v/>
      </c>
      <c r="AB1392" s="72"/>
      <c r="AC1392" s="72">
        <f t="shared" si="570"/>
        <v>1</v>
      </c>
      <c r="AD1392" s="72">
        <f t="shared" si="571"/>
        <v>1</v>
      </c>
      <c r="AE1392" s="109" t="str">
        <f t="shared" si="572"/>
        <v>0-0</v>
      </c>
      <c r="AF1392" s="109" t="str">
        <f t="shared" si="573"/>
        <v>Y</v>
      </c>
      <c r="AG1392" s="109" t="str">
        <f t="shared" si="574"/>
        <v>B</v>
      </c>
      <c r="AM1392" s="109">
        <f t="shared" si="575"/>
        <v>0</v>
      </c>
      <c r="AN1392" s="109">
        <f t="shared" si="576"/>
        <v>0</v>
      </c>
      <c r="AO1392" s="109" t="str">
        <f t="shared" si="577"/>
        <v/>
      </c>
      <c r="AQ1392" s="109" t="str">
        <f t="shared" si="578"/>
        <v/>
      </c>
      <c r="BA1392" s="229">
        <f>MOD(SUM(E1370:E1393),12)</f>
        <v>0</v>
      </c>
    </row>
    <row r="1393" spans="1:53" ht="15.75" thickBot="1" x14ac:dyDescent="0.3">
      <c r="A1393" s="88"/>
      <c r="B1393" s="66" t="s">
        <v>301</v>
      </c>
      <c r="C1393" s="67"/>
      <c r="D1393" s="102"/>
      <c r="E1393" s="32"/>
      <c r="F1393" s="32"/>
      <c r="G1393" s="68" t="s">
        <v>277</v>
      </c>
      <c r="H1393" s="69">
        <f t="shared" si="579"/>
        <v>0</v>
      </c>
      <c r="I1393" s="70">
        <f t="shared" si="580"/>
        <v>0</v>
      </c>
      <c r="J1393" s="73" t="str">
        <f t="shared" si="581"/>
        <v>--</v>
      </c>
      <c r="K1393" s="32"/>
      <c r="L1393" s="233"/>
      <c r="M1393" s="277"/>
      <c r="N1393" s="277"/>
      <c r="O1393" s="277"/>
      <c r="P1393" s="277"/>
      <c r="Q1393" s="277"/>
      <c r="R1393" s="277"/>
      <c r="S1393" s="277"/>
      <c r="T1393" s="277"/>
      <c r="U1393" s="278"/>
      <c r="V1393" s="103"/>
      <c r="W1393" s="84">
        <f t="shared" si="586"/>
        <v>1</v>
      </c>
      <c r="X1393" s="84"/>
      <c r="Y1393" s="78">
        <f>SUM(E1370:E1393)</f>
        <v>0</v>
      </c>
      <c r="Z1393" s="72" t="str">
        <f t="shared" si="584"/>
        <v/>
      </c>
      <c r="AA1393" s="72" t="str">
        <f t="shared" si="585"/>
        <v/>
      </c>
      <c r="AB1393" s="72"/>
      <c r="AC1393" s="72">
        <f t="shared" si="570"/>
        <v>1</v>
      </c>
      <c r="AD1393" s="72">
        <f t="shared" si="571"/>
        <v>1</v>
      </c>
      <c r="AE1393" s="109" t="str">
        <f t="shared" si="572"/>
        <v>0-0</v>
      </c>
      <c r="AF1393" s="109" t="str">
        <f t="shared" si="573"/>
        <v>Y</v>
      </c>
      <c r="AG1393" s="109" t="str">
        <f t="shared" si="574"/>
        <v>B</v>
      </c>
      <c r="AM1393" s="109">
        <f t="shared" si="575"/>
        <v>0</v>
      </c>
      <c r="AN1393" s="109">
        <f t="shared" si="576"/>
        <v>0</v>
      </c>
      <c r="AO1393" s="109" t="str">
        <f t="shared" si="577"/>
        <v/>
      </c>
      <c r="AQ1393" s="109" t="str">
        <f t="shared" si="578"/>
        <v/>
      </c>
      <c r="BA1393" s="229">
        <f>MOD(SUM(E1370:E1394),12)</f>
        <v>0</v>
      </c>
    </row>
    <row r="1394" spans="1:53" ht="15.75" thickBot="1" x14ac:dyDescent="0.3">
      <c r="A1394" s="88"/>
      <c r="B1394" s="66" t="s">
        <v>302</v>
      </c>
      <c r="C1394" s="67"/>
      <c r="D1394" s="102"/>
      <c r="E1394" s="32"/>
      <c r="F1394" s="32"/>
      <c r="G1394" s="68" t="s">
        <v>277</v>
      </c>
      <c r="H1394" s="69">
        <f t="shared" si="579"/>
        <v>0</v>
      </c>
      <c r="I1394" s="70">
        <f t="shared" si="580"/>
        <v>0</v>
      </c>
      <c r="J1394" s="73" t="str">
        <f t="shared" si="581"/>
        <v>--</v>
      </c>
      <c r="K1394" s="32"/>
      <c r="L1394" s="234"/>
      <c r="M1394" s="277"/>
      <c r="N1394" s="277"/>
      <c r="O1394" s="277"/>
      <c r="P1394" s="277"/>
      <c r="Q1394" s="277"/>
      <c r="R1394" s="277"/>
      <c r="S1394" s="277"/>
      <c r="T1394" s="277"/>
      <c r="U1394" s="278"/>
      <c r="V1394" s="103"/>
      <c r="W1394" s="72"/>
      <c r="X1394" s="72"/>
      <c r="Y1394" s="78">
        <f>SUM(E1370:E1394)</f>
        <v>0</v>
      </c>
      <c r="Z1394" s="72" t="str">
        <f t="shared" si="584"/>
        <v/>
      </c>
      <c r="AA1394" s="72" t="str">
        <f t="shared" si="585"/>
        <v/>
      </c>
      <c r="AB1394" s="72"/>
      <c r="AC1394" s="72">
        <f t="shared" si="570"/>
        <v>1</v>
      </c>
      <c r="AD1394" s="72">
        <f t="shared" si="571"/>
        <v>1</v>
      </c>
      <c r="AE1394" s="109" t="str">
        <f t="shared" si="572"/>
        <v>0-0</v>
      </c>
      <c r="AF1394" s="109" t="str">
        <f t="shared" si="573"/>
        <v>Y</v>
      </c>
      <c r="AG1394" s="109" t="str">
        <f t="shared" si="574"/>
        <v>B</v>
      </c>
      <c r="AM1394" s="109">
        <f t="shared" si="575"/>
        <v>0</v>
      </c>
      <c r="AN1394" s="109">
        <f t="shared" si="576"/>
        <v>0</v>
      </c>
      <c r="AO1394" s="109" t="str">
        <f t="shared" si="577"/>
        <v/>
      </c>
      <c r="AQ1394" s="109" t="str">
        <f t="shared" si="578"/>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85"/>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85"/>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87">IF(B1411&lt;&gt;"FST",1,0)</f>
        <v>1</v>
      </c>
      <c r="AD1411" s="72">
        <f t="shared" ref="AD1411:AD1435" si="588">IF(C1411&lt;&gt;"FST",1,0)</f>
        <v>1</v>
      </c>
      <c r="AE1411" s="109" t="str">
        <f t="shared" ref="AE1411:AE1435" si="589">CONCATENATE(H1411,"-",I1411)</f>
        <v>0-0</v>
      </c>
      <c r="AF1411" s="109" t="str">
        <f t="shared" ref="AF1411:AF1435" si="590">IF(C1411="Field SPL","N","Y")</f>
        <v>Y</v>
      </c>
      <c r="AG1411" s="109" t="str">
        <f t="shared" ref="AG1411:AG1435" si="591">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92">VALUE(IF(C1411="FST","0",IF(C1411="REV T","1",IF(C1411="DBL REV",".5","0"))))</f>
        <v>0</v>
      </c>
      <c r="AN1411" s="109">
        <f t="shared" ref="AN1411:AN1435" si="593">VALUE(IF(C1411="FST","0",IF(C1411="REV T","0",IF(C1411="DBL REV",".5","0"))))</f>
        <v>0</v>
      </c>
      <c r="AO1411" s="109" t="str">
        <f t="shared" ref="AO1411:AO1435" si="594">IF(C1411="TPL REV","Y","")</f>
        <v/>
      </c>
      <c r="AQ1411" s="109" t="str">
        <f t="shared" ref="AQ1411:AQ1435" si="595">IF(C1411="QD REV","Y","")</f>
        <v/>
      </c>
      <c r="BA1411" s="229">
        <f>MOD(E1411,12)</f>
        <v>0</v>
      </c>
    </row>
    <row r="1412" spans="1:53" ht="15.75" thickBot="1" x14ac:dyDescent="0.3">
      <c r="A1412" s="88"/>
      <c r="B1412" s="66" t="s">
        <v>279</v>
      </c>
      <c r="C1412" s="67"/>
      <c r="D1412" s="102"/>
      <c r="E1412" s="32"/>
      <c r="F1412" s="32"/>
      <c r="G1412" s="68" t="s">
        <v>277</v>
      </c>
      <c r="H1412" s="69">
        <f t="shared" ref="H1412:H1435" si="596">IF(E1412=0,0,I1412-(E1412-1))</f>
        <v>0</v>
      </c>
      <c r="I1412" s="70">
        <f t="shared" ref="I1412:I1435" si="597">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87"/>
        <v>1</v>
      </c>
      <c r="AD1412" s="72">
        <f t="shared" si="588"/>
        <v>1</v>
      </c>
      <c r="AE1412" s="109" t="str">
        <f t="shared" si="589"/>
        <v>0-0</v>
      </c>
      <c r="AF1412" s="109" t="str">
        <f t="shared" si="590"/>
        <v>Y</v>
      </c>
      <c r="AG1412" s="109" t="str">
        <f t="shared" si="591"/>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92"/>
        <v>0</v>
      </c>
      <c r="AN1412" s="109">
        <f t="shared" si="593"/>
        <v>0</v>
      </c>
      <c r="AO1412" s="109" t="str">
        <f t="shared" si="594"/>
        <v/>
      </c>
      <c r="AQ1412" s="109" t="str">
        <f t="shared" si="595"/>
        <v/>
      </c>
      <c r="BA1412" s="229">
        <f>MOD(SUM(E1411:E1412),12)</f>
        <v>0</v>
      </c>
    </row>
    <row r="1413" spans="1:53" ht="15.75" thickBot="1" x14ac:dyDescent="0.3">
      <c r="A1413" s="88"/>
      <c r="B1413" s="74" t="s">
        <v>280</v>
      </c>
      <c r="C1413" s="67"/>
      <c r="D1413" s="102"/>
      <c r="E1413" s="32"/>
      <c r="F1413" s="32"/>
      <c r="G1413" s="75" t="s">
        <v>277</v>
      </c>
      <c r="H1413" s="69">
        <f t="shared" si="596"/>
        <v>0</v>
      </c>
      <c r="I1413" s="70">
        <f t="shared" si="597"/>
        <v>0</v>
      </c>
      <c r="J1413" s="73" t="str">
        <f t="shared" ref="J1413:J1435" si="598">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87"/>
        <v>1</v>
      </c>
      <c r="AD1413" s="72">
        <f t="shared" si="588"/>
        <v>1</v>
      </c>
      <c r="AE1413" s="109" t="str">
        <f t="shared" si="589"/>
        <v>0-0</v>
      </c>
      <c r="AF1413" s="109" t="str">
        <f t="shared" si="590"/>
        <v>Y</v>
      </c>
      <c r="AG1413" s="109" t="str">
        <f t="shared" si="591"/>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92"/>
        <v>0</v>
      </c>
      <c r="AN1413" s="109">
        <f t="shared" si="593"/>
        <v>0</v>
      </c>
      <c r="AO1413" s="109" t="str">
        <f t="shared" si="594"/>
        <v/>
      </c>
      <c r="AQ1413" s="109" t="str">
        <f t="shared" si="595"/>
        <v/>
      </c>
      <c r="BA1413" s="229">
        <f>MOD(SUM(E1411:E1414),12)</f>
        <v>0</v>
      </c>
    </row>
    <row r="1414" spans="1:53" ht="15.75" thickBot="1" x14ac:dyDescent="0.3">
      <c r="A1414" s="88"/>
      <c r="B1414" s="66" t="s">
        <v>281</v>
      </c>
      <c r="C1414" s="67"/>
      <c r="D1414" s="102"/>
      <c r="E1414" s="32"/>
      <c r="F1414" s="32"/>
      <c r="G1414" s="68" t="s">
        <v>277</v>
      </c>
      <c r="H1414" s="69">
        <f t="shared" si="596"/>
        <v>0</v>
      </c>
      <c r="I1414" s="70">
        <f t="shared" si="597"/>
        <v>0</v>
      </c>
      <c r="J1414" s="73" t="str">
        <f t="shared" si="598"/>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87"/>
        <v>1</v>
      </c>
      <c r="AD1414" s="72">
        <f t="shared" si="588"/>
        <v>1</v>
      </c>
      <c r="AE1414" s="109" t="str">
        <f t="shared" si="589"/>
        <v>0-0</v>
      </c>
      <c r="AF1414" s="109" t="str">
        <f t="shared" si="590"/>
        <v>Y</v>
      </c>
      <c r="AG1414" s="109" t="str">
        <f t="shared" si="591"/>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92"/>
        <v>0</v>
      </c>
      <c r="AN1414" s="109">
        <f t="shared" si="593"/>
        <v>0</v>
      </c>
      <c r="AO1414" s="109" t="str">
        <f t="shared" si="594"/>
        <v/>
      </c>
      <c r="AQ1414" s="109" t="str">
        <f t="shared" si="595"/>
        <v/>
      </c>
      <c r="BA1414" s="229">
        <f>MOD(SUM(E1411:E1415),12)</f>
        <v>0</v>
      </c>
    </row>
    <row r="1415" spans="1:53" ht="15.75" thickBot="1" x14ac:dyDescent="0.3">
      <c r="A1415" s="88"/>
      <c r="B1415" s="66" t="s">
        <v>282</v>
      </c>
      <c r="C1415" s="67"/>
      <c r="D1415" s="102"/>
      <c r="E1415" s="32"/>
      <c r="F1415" s="32"/>
      <c r="G1415" s="68" t="s">
        <v>277</v>
      </c>
      <c r="H1415" s="69">
        <f t="shared" si="596"/>
        <v>0</v>
      </c>
      <c r="I1415" s="70">
        <f t="shared" si="597"/>
        <v>0</v>
      </c>
      <c r="J1415" s="73" t="str">
        <f t="shared" si="598"/>
        <v>--</v>
      </c>
      <c r="K1415" s="32"/>
      <c r="L1415" s="233"/>
      <c r="M1415" s="277"/>
      <c r="N1415" s="277"/>
      <c r="O1415" s="277"/>
      <c r="P1415" s="277"/>
      <c r="Q1415" s="277"/>
      <c r="R1415" s="277"/>
      <c r="S1415" s="277"/>
      <c r="T1415" s="277"/>
      <c r="U1415" s="278"/>
      <c r="V1415" s="103"/>
      <c r="W1415" s="72"/>
      <c r="X1415" s="72"/>
      <c r="Y1415" s="72"/>
      <c r="Z1415" s="45">
        <v>13</v>
      </c>
      <c r="AA1415" s="77">
        <f t="shared" ref="AA1415:AA1420" si="599">AB1414+1</f>
        <v>145</v>
      </c>
      <c r="AB1415" s="77">
        <f t="shared" ref="AB1415:AB1420" si="600">AB1414+12</f>
        <v>156</v>
      </c>
      <c r="AC1415" s="72">
        <f t="shared" si="587"/>
        <v>1</v>
      </c>
      <c r="AD1415" s="72">
        <f t="shared" si="588"/>
        <v>1</v>
      </c>
      <c r="AE1415" s="109" t="str">
        <f t="shared" si="589"/>
        <v>0-0</v>
      </c>
      <c r="AF1415" s="109" t="str">
        <f t="shared" si="590"/>
        <v>Y</v>
      </c>
      <c r="AG1415" s="109" t="str">
        <f t="shared" si="591"/>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92"/>
        <v>0</v>
      </c>
      <c r="AN1415" s="109">
        <f t="shared" si="593"/>
        <v>0</v>
      </c>
      <c r="AO1415" s="109" t="str">
        <f t="shared" si="594"/>
        <v/>
      </c>
      <c r="AQ1415" s="109" t="str">
        <f t="shared" si="595"/>
        <v/>
      </c>
      <c r="BA1415" s="229">
        <f>MOD(SUM(E1411:E1416),12)</f>
        <v>0</v>
      </c>
    </row>
    <row r="1416" spans="1:53" ht="15.75" thickBot="1" x14ac:dyDescent="0.3">
      <c r="A1416" s="88"/>
      <c r="B1416" s="66" t="s">
        <v>283</v>
      </c>
      <c r="C1416" s="67"/>
      <c r="D1416" s="102"/>
      <c r="E1416" s="32"/>
      <c r="F1416" s="32"/>
      <c r="G1416" s="68" t="s">
        <v>277</v>
      </c>
      <c r="H1416" s="69">
        <f t="shared" si="596"/>
        <v>0</v>
      </c>
      <c r="I1416" s="70">
        <f t="shared" si="597"/>
        <v>0</v>
      </c>
      <c r="J1416" s="73" t="str">
        <f t="shared" si="598"/>
        <v>--</v>
      </c>
      <c r="K1416" s="32"/>
      <c r="L1416" s="233"/>
      <c r="M1416" s="277"/>
      <c r="N1416" s="277"/>
      <c r="O1416" s="277"/>
      <c r="P1416" s="277"/>
      <c r="Q1416" s="277"/>
      <c r="R1416" s="277"/>
      <c r="S1416" s="277"/>
      <c r="T1416" s="277"/>
      <c r="U1416" s="278"/>
      <c r="V1416" s="103"/>
      <c r="W1416" s="72"/>
      <c r="X1416" s="72"/>
      <c r="Y1416" s="72"/>
      <c r="Z1416" s="45">
        <v>14</v>
      </c>
      <c r="AA1416" s="77">
        <f t="shared" si="599"/>
        <v>157</v>
      </c>
      <c r="AB1416" s="77">
        <f t="shared" si="600"/>
        <v>168</v>
      </c>
      <c r="AC1416" s="72">
        <f t="shared" si="587"/>
        <v>1</v>
      </c>
      <c r="AD1416" s="72">
        <f t="shared" si="588"/>
        <v>1</v>
      </c>
      <c r="AE1416" s="109" t="str">
        <f t="shared" si="589"/>
        <v>0-0</v>
      </c>
      <c r="AF1416" s="109" t="str">
        <f t="shared" si="590"/>
        <v>Y</v>
      </c>
      <c r="AG1416" s="109" t="str">
        <f t="shared" si="591"/>
        <v>B</v>
      </c>
      <c r="AM1416" s="109">
        <f t="shared" si="592"/>
        <v>0</v>
      </c>
      <c r="AN1416" s="109">
        <f t="shared" si="593"/>
        <v>0</v>
      </c>
      <c r="AO1416" s="109" t="str">
        <f t="shared" si="594"/>
        <v/>
      </c>
      <c r="AQ1416" s="109" t="str">
        <f t="shared" si="595"/>
        <v/>
      </c>
      <c r="BA1416" s="229">
        <f>MOD(SUM(E1411:E1417),12)</f>
        <v>0</v>
      </c>
    </row>
    <row r="1417" spans="1:53" ht="15.75" thickBot="1" x14ac:dyDescent="0.3">
      <c r="A1417" s="88"/>
      <c r="B1417" s="66" t="s">
        <v>284</v>
      </c>
      <c r="C1417" s="67"/>
      <c r="D1417" s="102"/>
      <c r="E1417" s="32"/>
      <c r="F1417" s="32"/>
      <c r="G1417" s="68" t="s">
        <v>277</v>
      </c>
      <c r="H1417" s="69">
        <f t="shared" si="596"/>
        <v>0</v>
      </c>
      <c r="I1417" s="70">
        <f t="shared" si="597"/>
        <v>0</v>
      </c>
      <c r="J1417" s="73" t="str">
        <f t="shared" si="598"/>
        <v>--</v>
      </c>
      <c r="K1417" s="32"/>
      <c r="L1417" s="233"/>
      <c r="M1417" s="277"/>
      <c r="N1417" s="277"/>
      <c r="O1417" s="277"/>
      <c r="P1417" s="277"/>
      <c r="Q1417" s="277"/>
      <c r="R1417" s="277"/>
      <c r="S1417" s="277"/>
      <c r="T1417" s="277"/>
      <c r="U1417" s="278"/>
      <c r="V1417" s="103"/>
      <c r="W1417" s="72"/>
      <c r="X1417" s="72"/>
      <c r="Y1417" s="72"/>
      <c r="Z1417" s="45">
        <v>15</v>
      </c>
      <c r="AA1417" s="77">
        <f t="shared" si="599"/>
        <v>169</v>
      </c>
      <c r="AB1417" s="77">
        <f t="shared" si="600"/>
        <v>180</v>
      </c>
      <c r="AC1417" s="72">
        <f t="shared" si="587"/>
        <v>1</v>
      </c>
      <c r="AD1417" s="72">
        <f t="shared" si="588"/>
        <v>1</v>
      </c>
      <c r="AE1417" s="109" t="str">
        <f t="shared" si="589"/>
        <v>0-0</v>
      </c>
      <c r="AF1417" s="109" t="str">
        <f t="shared" si="590"/>
        <v>Y</v>
      </c>
      <c r="AG1417" s="109" t="str">
        <f t="shared" si="591"/>
        <v>B</v>
      </c>
      <c r="AM1417" s="109">
        <f t="shared" si="592"/>
        <v>0</v>
      </c>
      <c r="AN1417" s="109">
        <f t="shared" si="593"/>
        <v>0</v>
      </c>
      <c r="AO1417" s="109" t="str">
        <f t="shared" si="594"/>
        <v/>
      </c>
      <c r="AQ1417" s="109" t="str">
        <f t="shared" si="595"/>
        <v/>
      </c>
      <c r="BA1417" s="229">
        <f>MOD(SUM(E1411:E1418),12)</f>
        <v>0</v>
      </c>
    </row>
    <row r="1418" spans="1:53" ht="15.75" thickBot="1" x14ac:dyDescent="0.3">
      <c r="A1418" s="88"/>
      <c r="B1418" s="66" t="s">
        <v>285</v>
      </c>
      <c r="C1418" s="67"/>
      <c r="D1418" s="102"/>
      <c r="E1418" s="32"/>
      <c r="F1418" s="32"/>
      <c r="G1418" s="68" t="s">
        <v>277</v>
      </c>
      <c r="H1418" s="69">
        <f t="shared" si="596"/>
        <v>0</v>
      </c>
      <c r="I1418" s="70">
        <f t="shared" si="597"/>
        <v>0</v>
      </c>
      <c r="J1418" s="73" t="str">
        <f t="shared" si="598"/>
        <v>--</v>
      </c>
      <c r="K1418" s="32"/>
      <c r="L1418" s="233"/>
      <c r="M1418" s="277"/>
      <c r="N1418" s="277"/>
      <c r="O1418" s="277"/>
      <c r="P1418" s="277"/>
      <c r="Q1418" s="277"/>
      <c r="R1418" s="277"/>
      <c r="S1418" s="277"/>
      <c r="T1418" s="277"/>
      <c r="U1418" s="278"/>
      <c r="V1418" s="103"/>
      <c r="W1418" s="72"/>
      <c r="X1418" s="72"/>
      <c r="Y1418" s="72"/>
      <c r="Z1418" s="45">
        <f>Z1417+1</f>
        <v>16</v>
      </c>
      <c r="AA1418" s="77">
        <f t="shared" si="599"/>
        <v>181</v>
      </c>
      <c r="AB1418" s="77">
        <f t="shared" si="600"/>
        <v>192</v>
      </c>
      <c r="AC1418" s="72">
        <f t="shared" si="587"/>
        <v>1</v>
      </c>
      <c r="AD1418" s="72">
        <f t="shared" si="588"/>
        <v>1</v>
      </c>
      <c r="AE1418" s="109" t="str">
        <f t="shared" si="589"/>
        <v>0-0</v>
      </c>
      <c r="AF1418" s="109" t="str">
        <f t="shared" si="590"/>
        <v>Y</v>
      </c>
      <c r="AG1418" s="109" t="str">
        <f t="shared" si="591"/>
        <v>B</v>
      </c>
      <c r="AM1418" s="109">
        <f t="shared" si="592"/>
        <v>0</v>
      </c>
      <c r="AN1418" s="109">
        <f t="shared" si="593"/>
        <v>0</v>
      </c>
      <c r="AO1418" s="109" t="str">
        <f t="shared" si="594"/>
        <v/>
      </c>
      <c r="AQ1418" s="109" t="str">
        <f t="shared" si="595"/>
        <v/>
      </c>
      <c r="BA1418" s="229">
        <f>MOD(SUM(E1411:E1419),12)</f>
        <v>0</v>
      </c>
    </row>
    <row r="1419" spans="1:53" ht="15.75" thickBot="1" x14ac:dyDescent="0.3">
      <c r="A1419" s="88"/>
      <c r="B1419" s="66" t="s">
        <v>286</v>
      </c>
      <c r="C1419" s="67"/>
      <c r="D1419" s="102"/>
      <c r="E1419" s="32"/>
      <c r="F1419" s="32"/>
      <c r="G1419" s="68" t="s">
        <v>277</v>
      </c>
      <c r="H1419" s="69">
        <f t="shared" si="596"/>
        <v>0</v>
      </c>
      <c r="I1419" s="70">
        <f t="shared" si="597"/>
        <v>0</v>
      </c>
      <c r="J1419" s="73" t="str">
        <f t="shared" si="598"/>
        <v>--</v>
      </c>
      <c r="K1419" s="32"/>
      <c r="L1419" s="233"/>
      <c r="M1419" s="277"/>
      <c r="N1419" s="277"/>
      <c r="O1419" s="277"/>
      <c r="P1419" s="277"/>
      <c r="Q1419" s="277"/>
      <c r="R1419" s="277"/>
      <c r="S1419" s="277"/>
      <c r="T1419" s="277"/>
      <c r="U1419" s="278"/>
      <c r="V1419" s="103"/>
      <c r="W1419" s="72"/>
      <c r="X1419" s="72"/>
      <c r="Y1419" s="72"/>
      <c r="Z1419" s="45">
        <f>Z1418+1</f>
        <v>17</v>
      </c>
      <c r="AA1419" s="77">
        <f t="shared" si="599"/>
        <v>193</v>
      </c>
      <c r="AB1419" s="77">
        <f t="shared" si="600"/>
        <v>204</v>
      </c>
      <c r="AC1419" s="72">
        <f t="shared" si="587"/>
        <v>1</v>
      </c>
      <c r="AD1419" s="72">
        <f t="shared" si="588"/>
        <v>1</v>
      </c>
      <c r="AE1419" s="109" t="str">
        <f t="shared" si="589"/>
        <v>0-0</v>
      </c>
      <c r="AF1419" s="109" t="str">
        <f t="shared" si="590"/>
        <v>Y</v>
      </c>
      <c r="AG1419" s="109" t="str">
        <f t="shared" si="591"/>
        <v>B</v>
      </c>
      <c r="AM1419" s="109">
        <f t="shared" si="592"/>
        <v>0</v>
      </c>
      <c r="AN1419" s="109">
        <f t="shared" si="593"/>
        <v>0</v>
      </c>
      <c r="AO1419" s="109" t="str">
        <f t="shared" si="594"/>
        <v/>
      </c>
      <c r="AQ1419" s="109" t="str">
        <f t="shared" si="595"/>
        <v/>
      </c>
      <c r="BA1419" s="229">
        <f>MOD(SUM(E1411:E1420),12)</f>
        <v>0</v>
      </c>
    </row>
    <row r="1420" spans="1:53" ht="15.75" thickBot="1" x14ac:dyDescent="0.3">
      <c r="A1420" s="88"/>
      <c r="B1420" s="66" t="s">
        <v>287</v>
      </c>
      <c r="C1420" s="67"/>
      <c r="D1420" s="102"/>
      <c r="E1420" s="32"/>
      <c r="F1420" s="32"/>
      <c r="G1420" s="68" t="s">
        <v>277</v>
      </c>
      <c r="H1420" s="69">
        <f t="shared" si="596"/>
        <v>0</v>
      </c>
      <c r="I1420" s="70">
        <f t="shared" si="597"/>
        <v>0</v>
      </c>
      <c r="J1420" s="73" t="str">
        <f t="shared" si="598"/>
        <v>--</v>
      </c>
      <c r="K1420" s="32"/>
      <c r="L1420" s="233"/>
      <c r="M1420" s="277"/>
      <c r="N1420" s="277"/>
      <c r="O1420" s="277"/>
      <c r="P1420" s="277"/>
      <c r="Q1420" s="277"/>
      <c r="R1420" s="277"/>
      <c r="S1420" s="277"/>
      <c r="T1420" s="277"/>
      <c r="U1420" s="278"/>
      <c r="V1420" s="103"/>
      <c r="W1420" s="72"/>
      <c r="X1420" s="72"/>
      <c r="Y1420" s="72"/>
      <c r="Z1420" s="45">
        <f>Z1419+1</f>
        <v>18</v>
      </c>
      <c r="AA1420" s="77">
        <f t="shared" si="599"/>
        <v>205</v>
      </c>
      <c r="AB1420" s="77">
        <f t="shared" si="600"/>
        <v>216</v>
      </c>
      <c r="AC1420" s="72">
        <f t="shared" si="587"/>
        <v>1</v>
      </c>
      <c r="AD1420" s="72">
        <f t="shared" si="588"/>
        <v>1</v>
      </c>
      <c r="AE1420" s="109" t="str">
        <f t="shared" si="589"/>
        <v>0-0</v>
      </c>
      <c r="AF1420" s="109" t="str">
        <f t="shared" si="590"/>
        <v>Y</v>
      </c>
      <c r="AG1420" s="109" t="str">
        <f t="shared" si="591"/>
        <v>B</v>
      </c>
      <c r="AM1420" s="109">
        <f t="shared" si="592"/>
        <v>0</v>
      </c>
      <c r="AN1420" s="109">
        <f t="shared" si="593"/>
        <v>0</v>
      </c>
      <c r="AO1420" s="109" t="str">
        <f t="shared" si="594"/>
        <v/>
      </c>
      <c r="AQ1420" s="109" t="str">
        <f t="shared" si="595"/>
        <v/>
      </c>
      <c r="BA1420" s="229">
        <f>MOD(SUM(E1411:E1421),12)</f>
        <v>0</v>
      </c>
    </row>
    <row r="1421" spans="1:53" ht="15.75" thickBot="1" x14ac:dyDescent="0.3">
      <c r="A1421" s="88"/>
      <c r="B1421" s="66" t="s">
        <v>288</v>
      </c>
      <c r="C1421" s="67"/>
      <c r="D1421" s="102"/>
      <c r="E1421" s="32"/>
      <c r="F1421" s="32"/>
      <c r="G1421" s="68" t="s">
        <v>277</v>
      </c>
      <c r="H1421" s="69">
        <f t="shared" si="596"/>
        <v>0</v>
      </c>
      <c r="I1421" s="70">
        <f t="shared" si="597"/>
        <v>0</v>
      </c>
      <c r="J1421" s="73" t="str">
        <f t="shared" si="598"/>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87"/>
        <v>1</v>
      </c>
      <c r="AD1421" s="72">
        <f t="shared" si="588"/>
        <v>1</v>
      </c>
      <c r="AE1421" s="109" t="str">
        <f t="shared" si="589"/>
        <v>0-0</v>
      </c>
      <c r="AF1421" s="109" t="str">
        <f t="shared" si="590"/>
        <v>Y</v>
      </c>
      <c r="AG1421" s="109" t="str">
        <f t="shared" si="591"/>
        <v>B</v>
      </c>
      <c r="AM1421" s="109">
        <f t="shared" si="592"/>
        <v>0</v>
      </c>
      <c r="AN1421" s="109">
        <f t="shared" si="593"/>
        <v>0</v>
      </c>
      <c r="AO1421" s="109" t="str">
        <f t="shared" si="594"/>
        <v/>
      </c>
      <c r="AQ1421" s="109" t="str">
        <f t="shared" si="595"/>
        <v/>
      </c>
      <c r="BA1421" s="229">
        <f>MOD(SUM(E1411:E1422),12)</f>
        <v>0</v>
      </c>
    </row>
    <row r="1422" spans="1:53" ht="15.75" thickBot="1" x14ac:dyDescent="0.3">
      <c r="A1422" s="88"/>
      <c r="B1422" s="66" t="s">
        <v>289</v>
      </c>
      <c r="C1422" s="67"/>
      <c r="D1422" s="102"/>
      <c r="E1422" s="32"/>
      <c r="F1422" s="32"/>
      <c r="G1422" s="68" t="s">
        <v>277</v>
      </c>
      <c r="H1422" s="69">
        <f t="shared" si="596"/>
        <v>0</v>
      </c>
      <c r="I1422" s="70">
        <f t="shared" si="597"/>
        <v>0</v>
      </c>
      <c r="J1422" s="73" t="str">
        <f t="shared" si="598"/>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87"/>
        <v>1</v>
      </c>
      <c r="AD1422" s="72">
        <f t="shared" si="588"/>
        <v>1</v>
      </c>
      <c r="AE1422" s="109" t="str">
        <f t="shared" si="589"/>
        <v>0-0</v>
      </c>
      <c r="AF1422" s="109" t="str">
        <f t="shared" si="590"/>
        <v>Y</v>
      </c>
      <c r="AG1422" s="109" t="str">
        <f t="shared" si="591"/>
        <v>B</v>
      </c>
      <c r="AM1422" s="109">
        <f t="shared" si="592"/>
        <v>0</v>
      </c>
      <c r="AN1422" s="109">
        <f t="shared" si="593"/>
        <v>0</v>
      </c>
      <c r="AO1422" s="109" t="str">
        <f t="shared" si="594"/>
        <v/>
      </c>
      <c r="AQ1422" s="109" t="str">
        <f t="shared" si="595"/>
        <v/>
      </c>
      <c r="BA1422" s="229">
        <f>MOD(SUM(E1411:E1423),12)</f>
        <v>0</v>
      </c>
    </row>
    <row r="1423" spans="1:53" ht="15.75" thickBot="1" x14ac:dyDescent="0.3">
      <c r="A1423" s="88"/>
      <c r="B1423" s="66" t="s">
        <v>290</v>
      </c>
      <c r="C1423" s="67"/>
      <c r="D1423" s="102"/>
      <c r="E1423" s="32"/>
      <c r="F1423" s="32"/>
      <c r="G1423" s="68" t="s">
        <v>277</v>
      </c>
      <c r="H1423" s="69">
        <f t="shared" si="596"/>
        <v>0</v>
      </c>
      <c r="I1423" s="70">
        <f t="shared" si="597"/>
        <v>0</v>
      </c>
      <c r="J1423" s="73" t="str">
        <f t="shared" si="598"/>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601">IF(OR(AND(E$8=216,C1422="DBL REV",C1423="DBL REV",Y1422&lt;=144,Y1423&gt;144),AND(E$8=216,C1422="TPL REV",C1423="TPL REV",Y1422&lt;=144,Y1423&gt;144),AND(E$8=216,C1422="QD REV",C1423="QD REV",Y1422&lt;=144,Y1423&gt;144)),"ERROR","")</f>
        <v/>
      </c>
      <c r="AA1423" s="72"/>
      <c r="AB1423" s="72"/>
      <c r="AC1423" s="72">
        <f t="shared" si="587"/>
        <v>1</v>
      </c>
      <c r="AD1423" s="72">
        <f t="shared" si="588"/>
        <v>1</v>
      </c>
      <c r="AE1423" s="109" t="str">
        <f t="shared" si="589"/>
        <v>0-0</v>
      </c>
      <c r="AF1423" s="109" t="str">
        <f t="shared" si="590"/>
        <v>Y</v>
      </c>
      <c r="AG1423" s="109" t="str">
        <f t="shared" si="591"/>
        <v>B</v>
      </c>
      <c r="AM1423" s="109">
        <f t="shared" si="592"/>
        <v>0</v>
      </c>
      <c r="AN1423" s="109">
        <f t="shared" si="593"/>
        <v>0</v>
      </c>
      <c r="AO1423" s="109" t="str">
        <f t="shared" si="594"/>
        <v/>
      </c>
      <c r="AQ1423" s="109" t="str">
        <f t="shared" si="595"/>
        <v/>
      </c>
      <c r="BA1423" s="229">
        <f>MOD(SUM(E1411:E1424),12)</f>
        <v>0</v>
      </c>
    </row>
    <row r="1424" spans="1:53" ht="15.75" thickBot="1" x14ac:dyDescent="0.3">
      <c r="A1424" s="88"/>
      <c r="B1424" s="66" t="s">
        <v>291</v>
      </c>
      <c r="C1424" s="67"/>
      <c r="D1424" s="102"/>
      <c r="E1424" s="32"/>
      <c r="F1424" s="32"/>
      <c r="G1424" s="68" t="s">
        <v>277</v>
      </c>
      <c r="H1424" s="69">
        <f t="shared" si="596"/>
        <v>0</v>
      </c>
      <c r="I1424" s="70">
        <f t="shared" si="597"/>
        <v>0</v>
      </c>
      <c r="J1424" s="73" t="str">
        <f t="shared" si="598"/>
        <v>--</v>
      </c>
      <c r="K1424" s="32"/>
      <c r="L1424" s="233"/>
      <c r="M1424" s="277"/>
      <c r="N1424" s="277"/>
      <c r="O1424" s="277"/>
      <c r="P1424" s="277"/>
      <c r="Q1424" s="277"/>
      <c r="R1424" s="277"/>
      <c r="S1424" s="277"/>
      <c r="T1424" s="277"/>
      <c r="U1424" s="278"/>
      <c r="V1424" s="103"/>
      <c r="W1424" s="84">
        <f>Y1424+1</f>
        <v>1</v>
      </c>
      <c r="X1424" s="84"/>
      <c r="Y1424" s="78">
        <f>SUM(E1411:E1424)</f>
        <v>0</v>
      </c>
      <c r="Z1424" s="72" t="str">
        <f t="shared" si="601"/>
        <v/>
      </c>
      <c r="AA1424" s="72"/>
      <c r="AB1424" s="72"/>
      <c r="AC1424" s="72">
        <f t="shared" si="587"/>
        <v>1</v>
      </c>
      <c r="AD1424" s="72">
        <f t="shared" si="588"/>
        <v>1</v>
      </c>
      <c r="AE1424" s="109" t="str">
        <f t="shared" si="589"/>
        <v>0-0</v>
      </c>
      <c r="AF1424" s="109" t="str">
        <f t="shared" si="590"/>
        <v>Y</v>
      </c>
      <c r="AG1424" s="109" t="str">
        <f t="shared" si="591"/>
        <v>B</v>
      </c>
      <c r="AM1424" s="109">
        <f t="shared" si="592"/>
        <v>0</v>
      </c>
      <c r="AN1424" s="109">
        <f t="shared" si="593"/>
        <v>0</v>
      </c>
      <c r="AO1424" s="109" t="str">
        <f t="shared" si="594"/>
        <v/>
      </c>
      <c r="AQ1424" s="109" t="str">
        <f t="shared" si="595"/>
        <v/>
      </c>
      <c r="BA1424" s="229">
        <f>MOD(SUM(E1411:E1425),12)</f>
        <v>0</v>
      </c>
    </row>
    <row r="1425" spans="1:53" ht="15.75" thickBot="1" x14ac:dyDescent="0.3">
      <c r="A1425" s="88"/>
      <c r="B1425" s="66" t="s">
        <v>292</v>
      </c>
      <c r="C1425" s="67"/>
      <c r="D1425" s="102"/>
      <c r="E1425" s="32"/>
      <c r="F1425" s="32"/>
      <c r="G1425" s="68" t="s">
        <v>277</v>
      </c>
      <c r="H1425" s="69">
        <f t="shared" si="596"/>
        <v>0</v>
      </c>
      <c r="I1425" s="70">
        <f t="shared" si="597"/>
        <v>0</v>
      </c>
      <c r="J1425" s="73" t="str">
        <f t="shared" si="598"/>
        <v>--</v>
      </c>
      <c r="K1425" s="32"/>
      <c r="L1425" s="233"/>
      <c r="M1425" s="277"/>
      <c r="N1425" s="277"/>
      <c r="O1425" s="277"/>
      <c r="P1425" s="277"/>
      <c r="Q1425" s="277"/>
      <c r="R1425" s="277"/>
      <c r="S1425" s="277"/>
      <c r="T1425" s="277"/>
      <c r="U1425" s="278"/>
      <c r="V1425" s="103"/>
      <c r="W1425" s="84">
        <f>Y1425+1</f>
        <v>1</v>
      </c>
      <c r="X1425" s="84"/>
      <c r="Y1425" s="78">
        <f>SUM(E1411:E1425)</f>
        <v>0</v>
      </c>
      <c r="Z1425" s="72" t="str">
        <f t="shared" si="601"/>
        <v/>
      </c>
      <c r="AA1425" s="72" t="str">
        <f t="shared" ref="AA1425:AA1437" si="602">IF(AND(C1423&lt;&gt;"Field SPL",W1422&lt;=144,Y1423&gt;144),"ERROR","")</f>
        <v/>
      </c>
      <c r="AB1425" s="72"/>
      <c r="AC1425" s="72">
        <f t="shared" si="587"/>
        <v>1</v>
      </c>
      <c r="AD1425" s="72">
        <f t="shared" si="588"/>
        <v>1</v>
      </c>
      <c r="AE1425" s="109" t="str">
        <f t="shared" si="589"/>
        <v>0-0</v>
      </c>
      <c r="AF1425" s="109" t="str">
        <f t="shared" si="590"/>
        <v>Y</v>
      </c>
      <c r="AG1425" s="109" t="str">
        <f t="shared" si="591"/>
        <v>B</v>
      </c>
      <c r="AM1425" s="109">
        <f t="shared" si="592"/>
        <v>0</v>
      </c>
      <c r="AN1425" s="109">
        <f t="shared" si="593"/>
        <v>0</v>
      </c>
      <c r="AO1425" s="109" t="str">
        <f t="shared" si="594"/>
        <v/>
      </c>
      <c r="AQ1425" s="109" t="str">
        <f t="shared" si="595"/>
        <v/>
      </c>
      <c r="BA1425" s="229">
        <f>MOD(SUM(E1411:E1426),12)</f>
        <v>0</v>
      </c>
    </row>
    <row r="1426" spans="1:53" ht="15.75" thickBot="1" x14ac:dyDescent="0.3">
      <c r="A1426" s="88"/>
      <c r="B1426" s="66" t="s">
        <v>293</v>
      </c>
      <c r="C1426" s="67"/>
      <c r="D1426" s="102"/>
      <c r="E1426" s="32"/>
      <c r="F1426" s="32"/>
      <c r="G1426" s="68" t="s">
        <v>277</v>
      </c>
      <c r="H1426" s="69">
        <f t="shared" si="596"/>
        <v>0</v>
      </c>
      <c r="I1426" s="70">
        <f t="shared" si="597"/>
        <v>0</v>
      </c>
      <c r="J1426" s="73" t="str">
        <f t="shared" si="598"/>
        <v>--</v>
      </c>
      <c r="K1426" s="32"/>
      <c r="L1426" s="233"/>
      <c r="M1426" s="277"/>
      <c r="N1426" s="277"/>
      <c r="O1426" s="277"/>
      <c r="P1426" s="277"/>
      <c r="Q1426" s="277"/>
      <c r="R1426" s="277"/>
      <c r="S1426" s="277"/>
      <c r="T1426" s="277"/>
      <c r="U1426" s="278"/>
      <c r="V1426" s="103"/>
      <c r="W1426" s="84">
        <f t="shared" ref="W1426:W1434" si="603">Y1426+1</f>
        <v>1</v>
      </c>
      <c r="X1426" s="84"/>
      <c r="Y1426" s="78">
        <f>SUM(E1411:E1426)</f>
        <v>0</v>
      </c>
      <c r="Z1426" s="72" t="str">
        <f t="shared" si="601"/>
        <v/>
      </c>
      <c r="AA1426" s="72" t="str">
        <f t="shared" si="602"/>
        <v/>
      </c>
      <c r="AB1426" s="72"/>
      <c r="AC1426" s="72">
        <f t="shared" si="587"/>
        <v>1</v>
      </c>
      <c r="AD1426" s="72">
        <f t="shared" si="588"/>
        <v>1</v>
      </c>
      <c r="AE1426" s="109" t="str">
        <f t="shared" si="589"/>
        <v>0-0</v>
      </c>
      <c r="AF1426" s="109" t="str">
        <f t="shared" si="590"/>
        <v>Y</v>
      </c>
      <c r="AG1426" s="109" t="str">
        <f t="shared" si="591"/>
        <v>B</v>
      </c>
      <c r="AM1426" s="109">
        <f t="shared" si="592"/>
        <v>0</v>
      </c>
      <c r="AN1426" s="109">
        <f t="shared" si="593"/>
        <v>0</v>
      </c>
      <c r="AO1426" s="109" t="str">
        <f t="shared" si="594"/>
        <v/>
      </c>
      <c r="AQ1426" s="109" t="str">
        <f t="shared" si="595"/>
        <v/>
      </c>
      <c r="BA1426" s="229">
        <f>MOD(SUM(E1411:E1427),12)</f>
        <v>0</v>
      </c>
    </row>
    <row r="1427" spans="1:53" ht="15.75" thickBot="1" x14ac:dyDescent="0.3">
      <c r="A1427" s="88"/>
      <c r="B1427" s="66" t="s">
        <v>294</v>
      </c>
      <c r="C1427" s="67"/>
      <c r="D1427" s="102"/>
      <c r="E1427" s="32"/>
      <c r="F1427" s="32"/>
      <c r="G1427" s="68" t="s">
        <v>277</v>
      </c>
      <c r="H1427" s="69">
        <f t="shared" si="596"/>
        <v>0</v>
      </c>
      <c r="I1427" s="70">
        <f t="shared" si="597"/>
        <v>0</v>
      </c>
      <c r="J1427" s="73" t="str">
        <f t="shared" si="598"/>
        <v>--</v>
      </c>
      <c r="K1427" s="32"/>
      <c r="L1427" s="233"/>
      <c r="M1427" s="277"/>
      <c r="N1427" s="277"/>
      <c r="O1427" s="277"/>
      <c r="P1427" s="277"/>
      <c r="Q1427" s="277"/>
      <c r="R1427" s="277"/>
      <c r="S1427" s="277"/>
      <c r="T1427" s="277"/>
      <c r="U1427" s="278"/>
      <c r="V1427" s="103"/>
      <c r="W1427" s="84">
        <f t="shared" si="603"/>
        <v>1</v>
      </c>
      <c r="X1427" s="84"/>
      <c r="Y1427" s="78">
        <f>SUM(E1411:E1427)</f>
        <v>0</v>
      </c>
      <c r="Z1427" s="72" t="str">
        <f t="shared" si="601"/>
        <v/>
      </c>
      <c r="AA1427" s="72" t="str">
        <f t="shared" si="602"/>
        <v/>
      </c>
      <c r="AB1427" s="72"/>
      <c r="AC1427" s="72">
        <f t="shared" si="587"/>
        <v>1</v>
      </c>
      <c r="AD1427" s="72">
        <f t="shared" si="588"/>
        <v>1</v>
      </c>
      <c r="AE1427" s="109" t="str">
        <f t="shared" si="589"/>
        <v>0-0</v>
      </c>
      <c r="AF1427" s="109" t="str">
        <f t="shared" si="590"/>
        <v>Y</v>
      </c>
      <c r="AG1427" s="109" t="str">
        <f t="shared" si="591"/>
        <v>B</v>
      </c>
      <c r="AM1427" s="109">
        <f t="shared" si="592"/>
        <v>0</v>
      </c>
      <c r="AN1427" s="109">
        <f t="shared" si="593"/>
        <v>0</v>
      </c>
      <c r="AO1427" s="109" t="str">
        <f t="shared" si="594"/>
        <v/>
      </c>
      <c r="AQ1427" s="109" t="str">
        <f t="shared" si="595"/>
        <v/>
      </c>
      <c r="BA1427" s="229">
        <f>MOD(SUM(E1411:E1428),12)</f>
        <v>0</v>
      </c>
    </row>
    <row r="1428" spans="1:53" ht="15.75" thickBot="1" x14ac:dyDescent="0.3">
      <c r="A1428" s="88"/>
      <c r="B1428" s="66" t="s">
        <v>295</v>
      </c>
      <c r="C1428" s="67"/>
      <c r="D1428" s="102"/>
      <c r="E1428" s="32"/>
      <c r="F1428" s="32"/>
      <c r="G1428" s="68" t="s">
        <v>277</v>
      </c>
      <c r="H1428" s="69">
        <f t="shared" si="596"/>
        <v>0</v>
      </c>
      <c r="I1428" s="70">
        <f t="shared" si="597"/>
        <v>0</v>
      </c>
      <c r="J1428" s="73" t="str">
        <f t="shared" si="598"/>
        <v>--</v>
      </c>
      <c r="K1428" s="32"/>
      <c r="L1428" s="233"/>
      <c r="M1428" s="277"/>
      <c r="N1428" s="277"/>
      <c r="O1428" s="277"/>
      <c r="P1428" s="277"/>
      <c r="Q1428" s="277"/>
      <c r="R1428" s="277"/>
      <c r="S1428" s="277"/>
      <c r="T1428" s="277"/>
      <c r="U1428" s="278"/>
      <c r="V1428" s="103"/>
      <c r="W1428" s="84">
        <f t="shared" si="603"/>
        <v>1</v>
      </c>
      <c r="X1428" s="84"/>
      <c r="Y1428" s="78">
        <f>SUM(E1411:E1428)</f>
        <v>0</v>
      </c>
      <c r="Z1428" s="72" t="str">
        <f t="shared" si="601"/>
        <v/>
      </c>
      <c r="AA1428" s="72" t="str">
        <f t="shared" si="602"/>
        <v/>
      </c>
      <c r="AB1428" s="72"/>
      <c r="AC1428" s="72">
        <f t="shared" si="587"/>
        <v>1</v>
      </c>
      <c r="AD1428" s="72">
        <f t="shared" si="588"/>
        <v>1</v>
      </c>
      <c r="AE1428" s="109" t="str">
        <f t="shared" si="589"/>
        <v>0-0</v>
      </c>
      <c r="AF1428" s="109" t="str">
        <f t="shared" si="590"/>
        <v>Y</v>
      </c>
      <c r="AG1428" s="109" t="str">
        <f t="shared" si="591"/>
        <v>B</v>
      </c>
      <c r="AM1428" s="109">
        <f t="shared" si="592"/>
        <v>0</v>
      </c>
      <c r="AN1428" s="109">
        <f t="shared" si="593"/>
        <v>0</v>
      </c>
      <c r="AO1428" s="109" t="str">
        <f t="shared" si="594"/>
        <v/>
      </c>
      <c r="AQ1428" s="109" t="str">
        <f t="shared" si="595"/>
        <v/>
      </c>
      <c r="BA1428" s="229">
        <f>MOD(SUM(E1411:E1429),12)</f>
        <v>0</v>
      </c>
    </row>
    <row r="1429" spans="1:53" ht="15.75" thickBot="1" x14ac:dyDescent="0.3">
      <c r="A1429" s="88"/>
      <c r="B1429" s="66" t="s">
        <v>296</v>
      </c>
      <c r="C1429" s="67"/>
      <c r="D1429" s="102"/>
      <c r="E1429" s="32"/>
      <c r="F1429" s="32"/>
      <c r="G1429" s="68" t="s">
        <v>277</v>
      </c>
      <c r="H1429" s="69">
        <f t="shared" si="596"/>
        <v>0</v>
      </c>
      <c r="I1429" s="70">
        <f t="shared" si="597"/>
        <v>0</v>
      </c>
      <c r="J1429" s="73" t="str">
        <f t="shared" si="598"/>
        <v>--</v>
      </c>
      <c r="K1429" s="32"/>
      <c r="L1429" s="233"/>
      <c r="M1429" s="277"/>
      <c r="N1429" s="277"/>
      <c r="O1429" s="277"/>
      <c r="P1429" s="277"/>
      <c r="Q1429" s="277"/>
      <c r="R1429" s="277"/>
      <c r="S1429" s="277"/>
      <c r="T1429" s="277"/>
      <c r="U1429" s="278"/>
      <c r="V1429" s="103"/>
      <c r="W1429" s="84">
        <f t="shared" si="603"/>
        <v>1</v>
      </c>
      <c r="X1429" s="84"/>
      <c r="Y1429" s="78">
        <f>SUM(E1411:E1429)</f>
        <v>0</v>
      </c>
      <c r="Z1429" s="72" t="str">
        <f t="shared" si="601"/>
        <v/>
      </c>
      <c r="AA1429" s="72" t="str">
        <f t="shared" si="602"/>
        <v/>
      </c>
      <c r="AB1429" s="72"/>
      <c r="AC1429" s="72">
        <f t="shared" si="587"/>
        <v>1</v>
      </c>
      <c r="AD1429" s="72">
        <f t="shared" si="588"/>
        <v>1</v>
      </c>
      <c r="AE1429" s="109" t="str">
        <f t="shared" si="589"/>
        <v>0-0</v>
      </c>
      <c r="AF1429" s="109" t="str">
        <f t="shared" si="590"/>
        <v>Y</v>
      </c>
      <c r="AG1429" s="109" t="str">
        <f t="shared" si="591"/>
        <v>B</v>
      </c>
      <c r="AM1429" s="109">
        <f t="shared" si="592"/>
        <v>0</v>
      </c>
      <c r="AN1429" s="109">
        <f t="shared" si="593"/>
        <v>0</v>
      </c>
      <c r="AO1429" s="109" t="str">
        <f t="shared" si="594"/>
        <v/>
      </c>
      <c r="AQ1429" s="109" t="str">
        <f t="shared" si="595"/>
        <v/>
      </c>
      <c r="BA1429" s="229">
        <f>MOD(SUM(E1411:E1430),12)</f>
        <v>0</v>
      </c>
    </row>
    <row r="1430" spans="1:53" ht="15.75" thickBot="1" x14ac:dyDescent="0.3">
      <c r="A1430" s="88"/>
      <c r="B1430" s="66" t="s">
        <v>297</v>
      </c>
      <c r="C1430" s="67"/>
      <c r="D1430" s="102"/>
      <c r="E1430" s="32"/>
      <c r="F1430" s="32"/>
      <c r="G1430" s="68" t="s">
        <v>277</v>
      </c>
      <c r="H1430" s="69">
        <f t="shared" si="596"/>
        <v>0</v>
      </c>
      <c r="I1430" s="70">
        <f t="shared" si="597"/>
        <v>0</v>
      </c>
      <c r="J1430" s="73" t="str">
        <f t="shared" si="598"/>
        <v>--</v>
      </c>
      <c r="K1430" s="32"/>
      <c r="L1430" s="233"/>
      <c r="M1430" s="277"/>
      <c r="N1430" s="277"/>
      <c r="O1430" s="277"/>
      <c r="P1430" s="277"/>
      <c r="Q1430" s="277"/>
      <c r="R1430" s="277"/>
      <c r="S1430" s="277"/>
      <c r="T1430" s="277"/>
      <c r="U1430" s="278"/>
      <c r="V1430" s="103"/>
      <c r="W1430" s="84">
        <f t="shared" si="603"/>
        <v>1</v>
      </c>
      <c r="X1430" s="84"/>
      <c r="Y1430" s="78">
        <f>SUM(E1411:E1430)</f>
        <v>0</v>
      </c>
      <c r="Z1430" s="72" t="str">
        <f t="shared" si="601"/>
        <v/>
      </c>
      <c r="AA1430" s="72" t="str">
        <f t="shared" si="602"/>
        <v/>
      </c>
      <c r="AB1430" s="72"/>
      <c r="AC1430" s="72">
        <f t="shared" si="587"/>
        <v>1</v>
      </c>
      <c r="AD1430" s="72">
        <f t="shared" si="588"/>
        <v>1</v>
      </c>
      <c r="AE1430" s="109" t="str">
        <f t="shared" si="589"/>
        <v>0-0</v>
      </c>
      <c r="AF1430" s="109" t="str">
        <f t="shared" si="590"/>
        <v>Y</v>
      </c>
      <c r="AG1430" s="109" t="str">
        <f t="shared" si="591"/>
        <v>B</v>
      </c>
      <c r="AM1430" s="109">
        <f t="shared" si="592"/>
        <v>0</v>
      </c>
      <c r="AN1430" s="109">
        <f t="shared" si="593"/>
        <v>0</v>
      </c>
      <c r="AO1430" s="109" t="str">
        <f t="shared" si="594"/>
        <v/>
      </c>
      <c r="AQ1430" s="109" t="str">
        <f t="shared" si="595"/>
        <v/>
      </c>
      <c r="BA1430" s="229">
        <f>MOD(SUM(E1411:E1431),12)</f>
        <v>0</v>
      </c>
    </row>
    <row r="1431" spans="1:53" ht="15.75" thickBot="1" x14ac:dyDescent="0.3">
      <c r="A1431" s="88"/>
      <c r="B1431" s="66" t="s">
        <v>298</v>
      </c>
      <c r="C1431" s="67"/>
      <c r="D1431" s="102"/>
      <c r="E1431" s="32"/>
      <c r="F1431" s="32"/>
      <c r="G1431" s="68" t="s">
        <v>277</v>
      </c>
      <c r="H1431" s="69">
        <f t="shared" si="596"/>
        <v>0</v>
      </c>
      <c r="I1431" s="70">
        <f t="shared" si="597"/>
        <v>0</v>
      </c>
      <c r="J1431" s="73" t="str">
        <f t="shared" si="598"/>
        <v>--</v>
      </c>
      <c r="K1431" s="32"/>
      <c r="L1431" s="233"/>
      <c r="M1431" s="277"/>
      <c r="N1431" s="277"/>
      <c r="O1431" s="277"/>
      <c r="P1431" s="277"/>
      <c r="Q1431" s="277"/>
      <c r="R1431" s="277"/>
      <c r="S1431" s="277"/>
      <c r="T1431" s="277"/>
      <c r="U1431" s="278"/>
      <c r="V1431" s="103"/>
      <c r="W1431" s="84">
        <f t="shared" si="603"/>
        <v>1</v>
      </c>
      <c r="X1431" s="84"/>
      <c r="Y1431" s="78">
        <f>SUM(E1411:E1431)</f>
        <v>0</v>
      </c>
      <c r="Z1431" s="72" t="str">
        <f t="shared" si="601"/>
        <v/>
      </c>
      <c r="AA1431" s="72" t="str">
        <f t="shared" si="602"/>
        <v/>
      </c>
      <c r="AB1431" s="72"/>
      <c r="AC1431" s="72">
        <f t="shared" si="587"/>
        <v>1</v>
      </c>
      <c r="AD1431" s="72">
        <f t="shared" si="588"/>
        <v>1</v>
      </c>
      <c r="AE1431" s="109" t="str">
        <f t="shared" si="589"/>
        <v>0-0</v>
      </c>
      <c r="AF1431" s="109" t="str">
        <f t="shared" si="590"/>
        <v>Y</v>
      </c>
      <c r="AG1431" s="109" t="str">
        <f t="shared" si="591"/>
        <v>B</v>
      </c>
      <c r="AM1431" s="109">
        <f t="shared" si="592"/>
        <v>0</v>
      </c>
      <c r="AN1431" s="109">
        <f t="shared" si="593"/>
        <v>0</v>
      </c>
      <c r="AO1431" s="109" t="str">
        <f t="shared" si="594"/>
        <v/>
      </c>
      <c r="AQ1431" s="109" t="str">
        <f t="shared" si="595"/>
        <v/>
      </c>
      <c r="BA1431" s="229">
        <f>MOD(SUM(E1411:E1432),12)</f>
        <v>0</v>
      </c>
    </row>
    <row r="1432" spans="1:53" ht="15.75" thickBot="1" x14ac:dyDescent="0.3">
      <c r="A1432" s="88"/>
      <c r="B1432" s="66" t="s">
        <v>299</v>
      </c>
      <c r="C1432" s="67"/>
      <c r="D1432" s="102"/>
      <c r="E1432" s="32"/>
      <c r="F1432" s="32"/>
      <c r="G1432" s="68" t="s">
        <v>277</v>
      </c>
      <c r="H1432" s="69">
        <f t="shared" si="596"/>
        <v>0</v>
      </c>
      <c r="I1432" s="70">
        <f t="shared" si="597"/>
        <v>0</v>
      </c>
      <c r="J1432" s="73" t="str">
        <f t="shared" si="598"/>
        <v>--</v>
      </c>
      <c r="K1432" s="32"/>
      <c r="L1432" s="233"/>
      <c r="M1432" s="277"/>
      <c r="N1432" s="277"/>
      <c r="O1432" s="277"/>
      <c r="P1432" s="277"/>
      <c r="Q1432" s="277"/>
      <c r="R1432" s="277"/>
      <c r="S1432" s="277"/>
      <c r="T1432" s="277"/>
      <c r="U1432" s="278"/>
      <c r="V1432" s="103"/>
      <c r="W1432" s="84">
        <f t="shared" si="603"/>
        <v>1</v>
      </c>
      <c r="X1432" s="84"/>
      <c r="Y1432" s="78">
        <f>SUM(E1411:E1432)</f>
        <v>0</v>
      </c>
      <c r="Z1432" s="72" t="str">
        <f t="shared" si="601"/>
        <v/>
      </c>
      <c r="AA1432" s="72" t="str">
        <f t="shared" si="602"/>
        <v/>
      </c>
      <c r="AB1432" s="72"/>
      <c r="AC1432" s="72">
        <f t="shared" si="587"/>
        <v>1</v>
      </c>
      <c r="AD1432" s="72">
        <f t="shared" si="588"/>
        <v>1</v>
      </c>
      <c r="AE1432" s="109" t="str">
        <f t="shared" si="589"/>
        <v>0-0</v>
      </c>
      <c r="AF1432" s="109" t="str">
        <f t="shared" si="590"/>
        <v>Y</v>
      </c>
      <c r="AG1432" s="109" t="str">
        <f t="shared" si="591"/>
        <v>B</v>
      </c>
      <c r="AM1432" s="109">
        <f t="shared" si="592"/>
        <v>0</v>
      </c>
      <c r="AN1432" s="109">
        <f t="shared" si="593"/>
        <v>0</v>
      </c>
      <c r="AO1432" s="109" t="str">
        <f t="shared" si="594"/>
        <v/>
      </c>
      <c r="AQ1432" s="109" t="str">
        <f t="shared" si="595"/>
        <v/>
      </c>
      <c r="BA1432" s="229">
        <f>MOD(SUM(E1411:E1433),12)</f>
        <v>0</v>
      </c>
    </row>
    <row r="1433" spans="1:53" ht="15.75" thickBot="1" x14ac:dyDescent="0.3">
      <c r="A1433" s="88"/>
      <c r="B1433" s="66" t="s">
        <v>300</v>
      </c>
      <c r="C1433" s="67"/>
      <c r="D1433" s="102"/>
      <c r="E1433" s="32"/>
      <c r="F1433" s="32"/>
      <c r="G1433" s="68" t="s">
        <v>277</v>
      </c>
      <c r="H1433" s="69">
        <f t="shared" si="596"/>
        <v>0</v>
      </c>
      <c r="I1433" s="70">
        <f t="shared" si="597"/>
        <v>0</v>
      </c>
      <c r="J1433" s="73" t="str">
        <f t="shared" si="598"/>
        <v>--</v>
      </c>
      <c r="K1433" s="32"/>
      <c r="L1433" s="233"/>
      <c r="M1433" s="277"/>
      <c r="N1433" s="277"/>
      <c r="O1433" s="277"/>
      <c r="P1433" s="277"/>
      <c r="Q1433" s="277"/>
      <c r="R1433" s="277"/>
      <c r="S1433" s="277"/>
      <c r="T1433" s="277"/>
      <c r="U1433" s="278"/>
      <c r="V1433" s="103"/>
      <c r="W1433" s="84">
        <f t="shared" si="603"/>
        <v>1</v>
      </c>
      <c r="X1433" s="84"/>
      <c r="Y1433" s="78">
        <f>SUM(E1411:E1433)</f>
        <v>0</v>
      </c>
      <c r="Z1433" s="72" t="str">
        <f t="shared" si="601"/>
        <v/>
      </c>
      <c r="AA1433" s="72" t="str">
        <f t="shared" si="602"/>
        <v/>
      </c>
      <c r="AB1433" s="72"/>
      <c r="AC1433" s="72">
        <f t="shared" si="587"/>
        <v>1</v>
      </c>
      <c r="AD1433" s="72">
        <f t="shared" si="588"/>
        <v>1</v>
      </c>
      <c r="AE1433" s="109" t="str">
        <f t="shared" si="589"/>
        <v>0-0</v>
      </c>
      <c r="AF1433" s="109" t="str">
        <f t="shared" si="590"/>
        <v>Y</v>
      </c>
      <c r="AG1433" s="109" t="str">
        <f t="shared" si="591"/>
        <v>B</v>
      </c>
      <c r="AM1433" s="109">
        <f t="shared" si="592"/>
        <v>0</v>
      </c>
      <c r="AN1433" s="109">
        <f t="shared" si="593"/>
        <v>0</v>
      </c>
      <c r="AO1433" s="109" t="str">
        <f t="shared" si="594"/>
        <v/>
      </c>
      <c r="AQ1433" s="109" t="str">
        <f t="shared" si="595"/>
        <v/>
      </c>
      <c r="BA1433" s="229">
        <f>MOD(SUM(E1411:E1434),12)</f>
        <v>0</v>
      </c>
    </row>
    <row r="1434" spans="1:53" ht="15.75" thickBot="1" x14ac:dyDescent="0.3">
      <c r="A1434" s="88"/>
      <c r="B1434" s="66" t="s">
        <v>301</v>
      </c>
      <c r="C1434" s="67"/>
      <c r="D1434" s="102"/>
      <c r="E1434" s="32"/>
      <c r="F1434" s="32"/>
      <c r="G1434" s="68" t="s">
        <v>277</v>
      </c>
      <c r="H1434" s="69">
        <f t="shared" si="596"/>
        <v>0</v>
      </c>
      <c r="I1434" s="70">
        <f t="shared" si="597"/>
        <v>0</v>
      </c>
      <c r="J1434" s="73" t="str">
        <f t="shared" si="598"/>
        <v>--</v>
      </c>
      <c r="K1434" s="32"/>
      <c r="L1434" s="233"/>
      <c r="M1434" s="277"/>
      <c r="N1434" s="277"/>
      <c r="O1434" s="277"/>
      <c r="P1434" s="277"/>
      <c r="Q1434" s="277"/>
      <c r="R1434" s="277"/>
      <c r="S1434" s="277"/>
      <c r="T1434" s="277"/>
      <c r="U1434" s="278"/>
      <c r="V1434" s="103"/>
      <c r="W1434" s="84">
        <f t="shared" si="603"/>
        <v>1</v>
      </c>
      <c r="X1434" s="84"/>
      <c r="Y1434" s="78">
        <f>SUM(E1411:E1434)</f>
        <v>0</v>
      </c>
      <c r="Z1434" s="72" t="str">
        <f t="shared" si="601"/>
        <v/>
      </c>
      <c r="AA1434" s="72" t="str">
        <f t="shared" si="602"/>
        <v/>
      </c>
      <c r="AB1434" s="72"/>
      <c r="AC1434" s="72">
        <f t="shared" si="587"/>
        <v>1</v>
      </c>
      <c r="AD1434" s="72">
        <f t="shared" si="588"/>
        <v>1</v>
      </c>
      <c r="AE1434" s="109" t="str">
        <f t="shared" si="589"/>
        <v>0-0</v>
      </c>
      <c r="AF1434" s="109" t="str">
        <f t="shared" si="590"/>
        <v>Y</v>
      </c>
      <c r="AG1434" s="109" t="str">
        <f t="shared" si="591"/>
        <v>B</v>
      </c>
      <c r="AM1434" s="109">
        <f t="shared" si="592"/>
        <v>0</v>
      </c>
      <c r="AN1434" s="109">
        <f t="shared" si="593"/>
        <v>0</v>
      </c>
      <c r="AO1434" s="109" t="str">
        <f t="shared" si="594"/>
        <v/>
      </c>
      <c r="AQ1434" s="109" t="str">
        <f t="shared" si="595"/>
        <v/>
      </c>
      <c r="BA1434" s="229">
        <f>MOD(SUM(E1411:E1435),12)</f>
        <v>0</v>
      </c>
    </row>
    <row r="1435" spans="1:53" ht="15.75" thickBot="1" x14ac:dyDescent="0.3">
      <c r="A1435" s="88"/>
      <c r="B1435" s="66" t="s">
        <v>302</v>
      </c>
      <c r="C1435" s="67"/>
      <c r="D1435" s="102"/>
      <c r="E1435" s="32"/>
      <c r="F1435" s="32"/>
      <c r="G1435" s="68" t="s">
        <v>277</v>
      </c>
      <c r="H1435" s="69">
        <f t="shared" si="596"/>
        <v>0</v>
      </c>
      <c r="I1435" s="70">
        <f t="shared" si="597"/>
        <v>0</v>
      </c>
      <c r="J1435" s="73" t="str">
        <f t="shared" si="598"/>
        <v>--</v>
      </c>
      <c r="K1435" s="32"/>
      <c r="L1435" s="234"/>
      <c r="M1435" s="277"/>
      <c r="N1435" s="277"/>
      <c r="O1435" s="277"/>
      <c r="P1435" s="277"/>
      <c r="Q1435" s="277"/>
      <c r="R1435" s="277"/>
      <c r="S1435" s="277"/>
      <c r="T1435" s="277"/>
      <c r="U1435" s="278"/>
      <c r="V1435" s="103"/>
      <c r="W1435" s="72"/>
      <c r="X1435" s="72"/>
      <c r="Y1435" s="78">
        <f>SUM(E1411:E1435)</f>
        <v>0</v>
      </c>
      <c r="Z1435" s="72" t="str">
        <f t="shared" si="601"/>
        <v/>
      </c>
      <c r="AA1435" s="72" t="str">
        <f t="shared" si="602"/>
        <v/>
      </c>
      <c r="AB1435" s="72"/>
      <c r="AC1435" s="72">
        <f t="shared" si="587"/>
        <v>1</v>
      </c>
      <c r="AD1435" s="72">
        <f t="shared" si="588"/>
        <v>1</v>
      </c>
      <c r="AE1435" s="109" t="str">
        <f t="shared" si="589"/>
        <v>0-0</v>
      </c>
      <c r="AF1435" s="109" t="str">
        <f t="shared" si="590"/>
        <v>Y</v>
      </c>
      <c r="AG1435" s="109" t="str">
        <f t="shared" si="591"/>
        <v>B</v>
      </c>
      <c r="AM1435" s="109">
        <f t="shared" si="592"/>
        <v>0</v>
      </c>
      <c r="AN1435" s="109">
        <f t="shared" si="593"/>
        <v>0</v>
      </c>
      <c r="AO1435" s="109" t="str">
        <f t="shared" si="594"/>
        <v/>
      </c>
      <c r="AQ1435" s="109" t="str">
        <f t="shared" si="595"/>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602"/>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602"/>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604">IF(B1452&lt;&gt;"FST",1,0)</f>
        <v>1</v>
      </c>
      <c r="AD1452" s="72">
        <f t="shared" ref="AD1452:AD1476" si="605">IF(C1452&lt;&gt;"FST",1,0)</f>
        <v>1</v>
      </c>
      <c r="AE1452" s="109" t="str">
        <f t="shared" ref="AE1452:AE1476" si="606">CONCATENATE(H1452,"-",I1452)</f>
        <v>0-0</v>
      </c>
      <c r="AF1452" s="109" t="str">
        <f t="shared" ref="AF1452:AF1476" si="607">IF(C1452="Field SPL","N","Y")</f>
        <v>Y</v>
      </c>
      <c r="AG1452" s="109" t="str">
        <f t="shared" ref="AG1452:AG1476" si="608">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9">VALUE(IF(C1452="FST","0",IF(C1452="REV T","1",IF(C1452="DBL REV",".5","0"))))</f>
        <v>0</v>
      </c>
      <c r="AN1452" s="109">
        <f t="shared" ref="AN1452:AN1476" si="610">VALUE(IF(C1452="FST","0",IF(C1452="REV T","0",IF(C1452="DBL REV",".5","0"))))</f>
        <v>0</v>
      </c>
      <c r="AO1452" s="109" t="str">
        <f t="shared" ref="AO1452:AO1476" si="611">IF(C1452="TPL REV","Y","")</f>
        <v/>
      </c>
      <c r="AQ1452" s="109" t="str">
        <f t="shared" ref="AQ1452:AQ1476" si="612">IF(C1452="QD REV","Y","")</f>
        <v/>
      </c>
      <c r="BA1452" s="229">
        <f>MOD(E1452,12)</f>
        <v>0</v>
      </c>
    </row>
    <row r="1453" spans="1:53" ht="15.75" thickBot="1" x14ac:dyDescent="0.3">
      <c r="A1453" s="88"/>
      <c r="B1453" s="66" t="s">
        <v>279</v>
      </c>
      <c r="C1453" s="67"/>
      <c r="D1453" s="102"/>
      <c r="E1453" s="32"/>
      <c r="F1453" s="32"/>
      <c r="G1453" s="68" t="s">
        <v>277</v>
      </c>
      <c r="H1453" s="69">
        <f t="shared" ref="H1453:H1476" si="613">IF(E1453=0,0,I1453-(E1453-1))</f>
        <v>0</v>
      </c>
      <c r="I1453" s="70">
        <f t="shared" ref="I1453:I1476" si="614">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604"/>
        <v>1</v>
      </c>
      <c r="AD1453" s="72">
        <f t="shared" si="605"/>
        <v>1</v>
      </c>
      <c r="AE1453" s="109" t="str">
        <f t="shared" si="606"/>
        <v>0-0</v>
      </c>
      <c r="AF1453" s="109" t="str">
        <f t="shared" si="607"/>
        <v>Y</v>
      </c>
      <c r="AG1453" s="109" t="str">
        <f t="shared" si="608"/>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9"/>
        <v>0</v>
      </c>
      <c r="AN1453" s="109">
        <f t="shared" si="610"/>
        <v>0</v>
      </c>
      <c r="AO1453" s="109" t="str">
        <f t="shared" si="611"/>
        <v/>
      </c>
      <c r="AQ1453" s="109" t="str">
        <f t="shared" si="612"/>
        <v/>
      </c>
      <c r="BA1453" s="229">
        <f>MOD(SUM(E1452:E1453),12)</f>
        <v>0</v>
      </c>
    </row>
    <row r="1454" spans="1:53" ht="15.75" thickBot="1" x14ac:dyDescent="0.3">
      <c r="A1454" s="88"/>
      <c r="B1454" s="74" t="s">
        <v>280</v>
      </c>
      <c r="C1454" s="67"/>
      <c r="D1454" s="102"/>
      <c r="E1454" s="32"/>
      <c r="F1454" s="32"/>
      <c r="G1454" s="75" t="s">
        <v>277</v>
      </c>
      <c r="H1454" s="69">
        <f t="shared" si="613"/>
        <v>0</v>
      </c>
      <c r="I1454" s="70">
        <f t="shared" si="614"/>
        <v>0</v>
      </c>
      <c r="J1454" s="73" t="str">
        <f t="shared" ref="J1454:J1476" si="615">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604"/>
        <v>1</v>
      </c>
      <c r="AD1454" s="72">
        <f t="shared" si="605"/>
        <v>1</v>
      </c>
      <c r="AE1454" s="109" t="str">
        <f t="shared" si="606"/>
        <v>0-0</v>
      </c>
      <c r="AF1454" s="109" t="str">
        <f t="shared" si="607"/>
        <v>Y</v>
      </c>
      <c r="AG1454" s="109" t="str">
        <f t="shared" si="608"/>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9"/>
        <v>0</v>
      </c>
      <c r="AN1454" s="109">
        <f t="shared" si="610"/>
        <v>0</v>
      </c>
      <c r="AO1454" s="109" t="str">
        <f t="shared" si="611"/>
        <v/>
      </c>
      <c r="AQ1454" s="109" t="str">
        <f t="shared" si="612"/>
        <v/>
      </c>
      <c r="BA1454" s="229">
        <f>MOD(SUM(E1452:E1455),12)</f>
        <v>0</v>
      </c>
    </row>
    <row r="1455" spans="1:53" ht="15.75" thickBot="1" x14ac:dyDescent="0.3">
      <c r="A1455" s="88"/>
      <c r="B1455" s="66" t="s">
        <v>281</v>
      </c>
      <c r="C1455" s="67"/>
      <c r="D1455" s="102"/>
      <c r="E1455" s="32"/>
      <c r="F1455" s="32"/>
      <c r="G1455" s="68" t="s">
        <v>277</v>
      </c>
      <c r="H1455" s="69">
        <f t="shared" si="613"/>
        <v>0</v>
      </c>
      <c r="I1455" s="70">
        <f t="shared" si="614"/>
        <v>0</v>
      </c>
      <c r="J1455" s="73" t="str">
        <f t="shared" si="615"/>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604"/>
        <v>1</v>
      </c>
      <c r="AD1455" s="72">
        <f t="shared" si="605"/>
        <v>1</v>
      </c>
      <c r="AE1455" s="109" t="str">
        <f t="shared" si="606"/>
        <v>0-0</v>
      </c>
      <c r="AF1455" s="109" t="str">
        <f t="shared" si="607"/>
        <v>Y</v>
      </c>
      <c r="AG1455" s="109" t="str">
        <f t="shared" si="608"/>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9"/>
        <v>0</v>
      </c>
      <c r="AN1455" s="109">
        <f t="shared" si="610"/>
        <v>0</v>
      </c>
      <c r="AO1455" s="109" t="str">
        <f t="shared" si="611"/>
        <v/>
      </c>
      <c r="AQ1455" s="109" t="str">
        <f t="shared" si="612"/>
        <v/>
      </c>
      <c r="BA1455" s="229">
        <f>MOD(SUM(E1452:E1456),12)</f>
        <v>0</v>
      </c>
    </row>
    <row r="1456" spans="1:53" ht="15.75" thickBot="1" x14ac:dyDescent="0.3">
      <c r="A1456" s="88"/>
      <c r="B1456" s="66" t="s">
        <v>282</v>
      </c>
      <c r="C1456" s="67"/>
      <c r="D1456" s="102"/>
      <c r="E1456" s="32"/>
      <c r="F1456" s="32"/>
      <c r="G1456" s="68" t="s">
        <v>277</v>
      </c>
      <c r="H1456" s="69">
        <f t="shared" si="613"/>
        <v>0</v>
      </c>
      <c r="I1456" s="70">
        <f t="shared" si="614"/>
        <v>0</v>
      </c>
      <c r="J1456" s="73" t="str">
        <f t="shared" si="615"/>
        <v>--</v>
      </c>
      <c r="K1456" s="32"/>
      <c r="L1456" s="233"/>
      <c r="M1456" s="277"/>
      <c r="N1456" s="277"/>
      <c r="O1456" s="277"/>
      <c r="P1456" s="277"/>
      <c r="Q1456" s="277"/>
      <c r="R1456" s="277"/>
      <c r="S1456" s="277"/>
      <c r="T1456" s="277"/>
      <c r="U1456" s="278"/>
      <c r="V1456" s="103"/>
      <c r="W1456" s="72"/>
      <c r="X1456" s="72"/>
      <c r="Y1456" s="72"/>
      <c r="Z1456" s="45">
        <v>13</v>
      </c>
      <c r="AA1456" s="77">
        <f t="shared" ref="AA1456:AA1461" si="616">AB1455+1</f>
        <v>145</v>
      </c>
      <c r="AB1456" s="77">
        <f t="shared" ref="AB1456:AB1461" si="617">AB1455+12</f>
        <v>156</v>
      </c>
      <c r="AC1456" s="72">
        <f t="shared" si="604"/>
        <v>1</v>
      </c>
      <c r="AD1456" s="72">
        <f t="shared" si="605"/>
        <v>1</v>
      </c>
      <c r="AE1456" s="109" t="str">
        <f t="shared" si="606"/>
        <v>0-0</v>
      </c>
      <c r="AF1456" s="109" t="str">
        <f t="shared" si="607"/>
        <v>Y</v>
      </c>
      <c r="AG1456" s="109" t="str">
        <f t="shared" si="608"/>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9"/>
        <v>0</v>
      </c>
      <c r="AN1456" s="109">
        <f t="shared" si="610"/>
        <v>0</v>
      </c>
      <c r="AO1456" s="109" t="str">
        <f t="shared" si="611"/>
        <v/>
      </c>
      <c r="AQ1456" s="109" t="str">
        <f t="shared" si="612"/>
        <v/>
      </c>
      <c r="BA1456" s="229">
        <f>MOD(SUM(E1452:E1457),12)</f>
        <v>0</v>
      </c>
    </row>
    <row r="1457" spans="1:53" ht="15.75" thickBot="1" x14ac:dyDescent="0.3">
      <c r="A1457" s="88"/>
      <c r="B1457" s="66" t="s">
        <v>283</v>
      </c>
      <c r="C1457" s="67"/>
      <c r="D1457" s="102"/>
      <c r="E1457" s="32"/>
      <c r="F1457" s="32"/>
      <c r="G1457" s="68" t="s">
        <v>277</v>
      </c>
      <c r="H1457" s="69">
        <f t="shared" si="613"/>
        <v>0</v>
      </c>
      <c r="I1457" s="70">
        <f t="shared" si="614"/>
        <v>0</v>
      </c>
      <c r="J1457" s="73" t="str">
        <f t="shared" si="615"/>
        <v>--</v>
      </c>
      <c r="K1457" s="32"/>
      <c r="L1457" s="233"/>
      <c r="M1457" s="277"/>
      <c r="N1457" s="277"/>
      <c r="O1457" s="277"/>
      <c r="P1457" s="277"/>
      <c r="Q1457" s="277"/>
      <c r="R1457" s="277"/>
      <c r="S1457" s="277"/>
      <c r="T1457" s="277"/>
      <c r="U1457" s="278"/>
      <c r="V1457" s="103"/>
      <c r="W1457" s="72"/>
      <c r="X1457" s="72"/>
      <c r="Y1457" s="72"/>
      <c r="Z1457" s="45">
        <v>14</v>
      </c>
      <c r="AA1457" s="77">
        <f t="shared" si="616"/>
        <v>157</v>
      </c>
      <c r="AB1457" s="77">
        <f t="shared" si="617"/>
        <v>168</v>
      </c>
      <c r="AC1457" s="72">
        <f t="shared" si="604"/>
        <v>1</v>
      </c>
      <c r="AD1457" s="72">
        <f t="shared" si="605"/>
        <v>1</v>
      </c>
      <c r="AE1457" s="109" t="str">
        <f t="shared" si="606"/>
        <v>0-0</v>
      </c>
      <c r="AF1457" s="109" t="str">
        <f t="shared" si="607"/>
        <v>Y</v>
      </c>
      <c r="AG1457" s="109" t="str">
        <f t="shared" si="608"/>
        <v>B</v>
      </c>
      <c r="AM1457" s="109">
        <f t="shared" si="609"/>
        <v>0</v>
      </c>
      <c r="AN1457" s="109">
        <f t="shared" si="610"/>
        <v>0</v>
      </c>
      <c r="AO1457" s="109" t="str">
        <f t="shared" si="611"/>
        <v/>
      </c>
      <c r="AQ1457" s="109" t="str">
        <f t="shared" si="612"/>
        <v/>
      </c>
      <c r="BA1457" s="229">
        <f>MOD(SUM(E1452:E1458),12)</f>
        <v>0</v>
      </c>
    </row>
    <row r="1458" spans="1:53" ht="15.75" thickBot="1" x14ac:dyDescent="0.3">
      <c r="A1458" s="88"/>
      <c r="B1458" s="66" t="s">
        <v>284</v>
      </c>
      <c r="C1458" s="67"/>
      <c r="D1458" s="102"/>
      <c r="E1458" s="32"/>
      <c r="F1458" s="32"/>
      <c r="G1458" s="68" t="s">
        <v>277</v>
      </c>
      <c r="H1458" s="69">
        <f t="shared" si="613"/>
        <v>0</v>
      </c>
      <c r="I1458" s="70">
        <f t="shared" si="614"/>
        <v>0</v>
      </c>
      <c r="J1458" s="73" t="str">
        <f t="shared" si="615"/>
        <v>--</v>
      </c>
      <c r="K1458" s="32"/>
      <c r="L1458" s="233"/>
      <c r="M1458" s="277"/>
      <c r="N1458" s="277"/>
      <c r="O1458" s="277"/>
      <c r="P1458" s="277"/>
      <c r="Q1458" s="277"/>
      <c r="R1458" s="277"/>
      <c r="S1458" s="277"/>
      <c r="T1458" s="277"/>
      <c r="U1458" s="278"/>
      <c r="V1458" s="103"/>
      <c r="W1458" s="72"/>
      <c r="X1458" s="72"/>
      <c r="Y1458" s="72"/>
      <c r="Z1458" s="45">
        <v>15</v>
      </c>
      <c r="AA1458" s="77">
        <f t="shared" si="616"/>
        <v>169</v>
      </c>
      <c r="AB1458" s="77">
        <f t="shared" si="617"/>
        <v>180</v>
      </c>
      <c r="AC1458" s="72">
        <f t="shared" si="604"/>
        <v>1</v>
      </c>
      <c r="AD1458" s="72">
        <f t="shared" si="605"/>
        <v>1</v>
      </c>
      <c r="AE1458" s="109" t="str">
        <f t="shared" si="606"/>
        <v>0-0</v>
      </c>
      <c r="AF1458" s="109" t="str">
        <f t="shared" si="607"/>
        <v>Y</v>
      </c>
      <c r="AG1458" s="109" t="str">
        <f t="shared" si="608"/>
        <v>B</v>
      </c>
      <c r="AM1458" s="109">
        <f t="shared" si="609"/>
        <v>0</v>
      </c>
      <c r="AN1458" s="109">
        <f t="shared" si="610"/>
        <v>0</v>
      </c>
      <c r="AO1458" s="109" t="str">
        <f t="shared" si="611"/>
        <v/>
      </c>
      <c r="AQ1458" s="109" t="str">
        <f t="shared" si="612"/>
        <v/>
      </c>
      <c r="BA1458" s="229">
        <f>MOD(SUM(E1452:E1459),12)</f>
        <v>0</v>
      </c>
    </row>
    <row r="1459" spans="1:53" ht="15.75" thickBot="1" x14ac:dyDescent="0.3">
      <c r="A1459" s="88"/>
      <c r="B1459" s="66" t="s">
        <v>285</v>
      </c>
      <c r="C1459" s="67"/>
      <c r="D1459" s="102"/>
      <c r="E1459" s="32"/>
      <c r="F1459" s="32"/>
      <c r="G1459" s="68" t="s">
        <v>277</v>
      </c>
      <c r="H1459" s="69">
        <f t="shared" si="613"/>
        <v>0</v>
      </c>
      <c r="I1459" s="70">
        <f t="shared" si="614"/>
        <v>0</v>
      </c>
      <c r="J1459" s="73" t="str">
        <f t="shared" si="615"/>
        <v>--</v>
      </c>
      <c r="K1459" s="32"/>
      <c r="L1459" s="233"/>
      <c r="M1459" s="277"/>
      <c r="N1459" s="277"/>
      <c r="O1459" s="277"/>
      <c r="P1459" s="277"/>
      <c r="Q1459" s="277"/>
      <c r="R1459" s="277"/>
      <c r="S1459" s="277"/>
      <c r="T1459" s="277"/>
      <c r="U1459" s="278"/>
      <c r="V1459" s="103"/>
      <c r="W1459" s="72"/>
      <c r="X1459" s="72"/>
      <c r="Y1459" s="72"/>
      <c r="Z1459" s="45">
        <f>Z1458+1</f>
        <v>16</v>
      </c>
      <c r="AA1459" s="77">
        <f t="shared" si="616"/>
        <v>181</v>
      </c>
      <c r="AB1459" s="77">
        <f t="shared" si="617"/>
        <v>192</v>
      </c>
      <c r="AC1459" s="72">
        <f t="shared" si="604"/>
        <v>1</v>
      </c>
      <c r="AD1459" s="72">
        <f t="shared" si="605"/>
        <v>1</v>
      </c>
      <c r="AE1459" s="109" t="str">
        <f t="shared" si="606"/>
        <v>0-0</v>
      </c>
      <c r="AF1459" s="109" t="str">
        <f t="shared" si="607"/>
        <v>Y</v>
      </c>
      <c r="AG1459" s="109" t="str">
        <f t="shared" si="608"/>
        <v>B</v>
      </c>
      <c r="AM1459" s="109">
        <f t="shared" si="609"/>
        <v>0</v>
      </c>
      <c r="AN1459" s="109">
        <f t="shared" si="610"/>
        <v>0</v>
      </c>
      <c r="AO1459" s="109" t="str">
        <f t="shared" si="611"/>
        <v/>
      </c>
      <c r="AQ1459" s="109" t="str">
        <f t="shared" si="612"/>
        <v/>
      </c>
      <c r="BA1459" s="229">
        <f>MOD(SUM(E1452:E1460),12)</f>
        <v>0</v>
      </c>
    </row>
    <row r="1460" spans="1:53" ht="15.75" thickBot="1" x14ac:dyDescent="0.3">
      <c r="A1460" s="88"/>
      <c r="B1460" s="66" t="s">
        <v>286</v>
      </c>
      <c r="C1460" s="67"/>
      <c r="D1460" s="102"/>
      <c r="E1460" s="32"/>
      <c r="F1460" s="32"/>
      <c r="G1460" s="68" t="s">
        <v>277</v>
      </c>
      <c r="H1460" s="69">
        <f t="shared" si="613"/>
        <v>0</v>
      </c>
      <c r="I1460" s="70">
        <f t="shared" si="614"/>
        <v>0</v>
      </c>
      <c r="J1460" s="73" t="str">
        <f t="shared" si="615"/>
        <v>--</v>
      </c>
      <c r="K1460" s="32"/>
      <c r="L1460" s="233"/>
      <c r="M1460" s="277"/>
      <c r="N1460" s="277"/>
      <c r="O1460" s="277"/>
      <c r="P1460" s="277"/>
      <c r="Q1460" s="277"/>
      <c r="R1460" s="277"/>
      <c r="S1460" s="277"/>
      <c r="T1460" s="277"/>
      <c r="U1460" s="278"/>
      <c r="V1460" s="103"/>
      <c r="W1460" s="72"/>
      <c r="X1460" s="72"/>
      <c r="Y1460" s="72"/>
      <c r="Z1460" s="45">
        <f>Z1459+1</f>
        <v>17</v>
      </c>
      <c r="AA1460" s="77">
        <f t="shared" si="616"/>
        <v>193</v>
      </c>
      <c r="AB1460" s="77">
        <f t="shared" si="617"/>
        <v>204</v>
      </c>
      <c r="AC1460" s="72">
        <f t="shared" si="604"/>
        <v>1</v>
      </c>
      <c r="AD1460" s="72">
        <f t="shared" si="605"/>
        <v>1</v>
      </c>
      <c r="AE1460" s="109" t="str">
        <f t="shared" si="606"/>
        <v>0-0</v>
      </c>
      <c r="AF1460" s="109" t="str">
        <f t="shared" si="607"/>
        <v>Y</v>
      </c>
      <c r="AG1460" s="109" t="str">
        <f t="shared" si="608"/>
        <v>B</v>
      </c>
      <c r="AM1460" s="109">
        <f t="shared" si="609"/>
        <v>0</v>
      </c>
      <c r="AN1460" s="109">
        <f t="shared" si="610"/>
        <v>0</v>
      </c>
      <c r="AO1460" s="109" t="str">
        <f t="shared" si="611"/>
        <v/>
      </c>
      <c r="AQ1460" s="109" t="str">
        <f t="shared" si="612"/>
        <v/>
      </c>
      <c r="BA1460" s="229">
        <f>MOD(SUM(E1452:E1461),12)</f>
        <v>0</v>
      </c>
    </row>
    <row r="1461" spans="1:53" ht="15.75" thickBot="1" x14ac:dyDescent="0.3">
      <c r="A1461" s="88"/>
      <c r="B1461" s="66" t="s">
        <v>287</v>
      </c>
      <c r="C1461" s="67"/>
      <c r="D1461" s="102"/>
      <c r="E1461" s="32"/>
      <c r="F1461" s="32"/>
      <c r="G1461" s="68" t="s">
        <v>277</v>
      </c>
      <c r="H1461" s="69">
        <f t="shared" si="613"/>
        <v>0</v>
      </c>
      <c r="I1461" s="70">
        <f t="shared" si="614"/>
        <v>0</v>
      </c>
      <c r="J1461" s="73" t="str">
        <f t="shared" si="615"/>
        <v>--</v>
      </c>
      <c r="K1461" s="32"/>
      <c r="L1461" s="233"/>
      <c r="M1461" s="277"/>
      <c r="N1461" s="277"/>
      <c r="O1461" s="277"/>
      <c r="P1461" s="277"/>
      <c r="Q1461" s="277"/>
      <c r="R1461" s="277"/>
      <c r="S1461" s="277"/>
      <c r="T1461" s="277"/>
      <c r="U1461" s="278"/>
      <c r="V1461" s="103"/>
      <c r="W1461" s="72"/>
      <c r="X1461" s="72"/>
      <c r="Y1461" s="72"/>
      <c r="Z1461" s="45">
        <f>Z1460+1</f>
        <v>18</v>
      </c>
      <c r="AA1461" s="77">
        <f t="shared" si="616"/>
        <v>205</v>
      </c>
      <c r="AB1461" s="77">
        <f t="shared" si="617"/>
        <v>216</v>
      </c>
      <c r="AC1461" s="72">
        <f t="shared" si="604"/>
        <v>1</v>
      </c>
      <c r="AD1461" s="72">
        <f t="shared" si="605"/>
        <v>1</v>
      </c>
      <c r="AE1461" s="109" t="str">
        <f t="shared" si="606"/>
        <v>0-0</v>
      </c>
      <c r="AF1461" s="109" t="str">
        <f t="shared" si="607"/>
        <v>Y</v>
      </c>
      <c r="AG1461" s="109" t="str">
        <f t="shared" si="608"/>
        <v>B</v>
      </c>
      <c r="AM1461" s="109">
        <f t="shared" si="609"/>
        <v>0</v>
      </c>
      <c r="AN1461" s="109">
        <f t="shared" si="610"/>
        <v>0</v>
      </c>
      <c r="AO1461" s="109" t="str">
        <f t="shared" si="611"/>
        <v/>
      </c>
      <c r="AQ1461" s="109" t="str">
        <f t="shared" si="612"/>
        <v/>
      </c>
      <c r="BA1461" s="229">
        <f>MOD(SUM(E1452:E1462),12)</f>
        <v>0</v>
      </c>
    </row>
    <row r="1462" spans="1:53" ht="15.75" thickBot="1" x14ac:dyDescent="0.3">
      <c r="A1462" s="88"/>
      <c r="B1462" s="66" t="s">
        <v>288</v>
      </c>
      <c r="C1462" s="67"/>
      <c r="D1462" s="102"/>
      <c r="E1462" s="32"/>
      <c r="F1462" s="32"/>
      <c r="G1462" s="68" t="s">
        <v>277</v>
      </c>
      <c r="H1462" s="69">
        <f t="shared" si="613"/>
        <v>0</v>
      </c>
      <c r="I1462" s="70">
        <f t="shared" si="614"/>
        <v>0</v>
      </c>
      <c r="J1462" s="73" t="str">
        <f t="shared" si="615"/>
        <v>--</v>
      </c>
      <c r="K1462" s="32"/>
      <c r="L1462" s="233"/>
      <c r="M1462" s="277"/>
      <c r="N1462" s="277"/>
      <c r="O1462" s="277"/>
      <c r="P1462" s="277"/>
      <c r="Q1462" s="277"/>
      <c r="R1462" s="277"/>
      <c r="S1462" s="277"/>
      <c r="T1462" s="277"/>
      <c r="U1462" s="278"/>
      <c r="V1462" s="103"/>
      <c r="W1462" s="84"/>
      <c r="X1462" s="84"/>
      <c r="Y1462" s="72"/>
      <c r="Z1462" s="72"/>
      <c r="AA1462" s="72"/>
      <c r="AB1462" s="72"/>
      <c r="AC1462" s="72">
        <f t="shared" si="604"/>
        <v>1</v>
      </c>
      <c r="AD1462" s="72">
        <f t="shared" si="605"/>
        <v>1</v>
      </c>
      <c r="AE1462" s="109" t="str">
        <f t="shared" si="606"/>
        <v>0-0</v>
      </c>
      <c r="AF1462" s="109" t="str">
        <f t="shared" si="607"/>
        <v>Y</v>
      </c>
      <c r="AG1462" s="109" t="str">
        <f t="shared" si="608"/>
        <v>B</v>
      </c>
      <c r="AM1462" s="109">
        <f t="shared" si="609"/>
        <v>0</v>
      </c>
      <c r="AN1462" s="109">
        <f t="shared" si="610"/>
        <v>0</v>
      </c>
      <c r="AO1462" s="109" t="str">
        <f t="shared" si="611"/>
        <v/>
      </c>
      <c r="AQ1462" s="109" t="str">
        <f t="shared" si="612"/>
        <v/>
      </c>
      <c r="BA1462" s="229">
        <f>MOD(SUM(E1452:E1463),12)</f>
        <v>0</v>
      </c>
    </row>
    <row r="1463" spans="1:53" ht="15.75" thickBot="1" x14ac:dyDescent="0.3">
      <c r="A1463" s="88"/>
      <c r="B1463" s="66" t="s">
        <v>289</v>
      </c>
      <c r="C1463" s="67"/>
      <c r="D1463" s="102"/>
      <c r="E1463" s="32"/>
      <c r="F1463" s="32"/>
      <c r="G1463" s="68" t="s">
        <v>277</v>
      </c>
      <c r="H1463" s="69">
        <f t="shared" si="613"/>
        <v>0</v>
      </c>
      <c r="I1463" s="70">
        <f t="shared" si="614"/>
        <v>0</v>
      </c>
      <c r="J1463" s="73" t="str">
        <f t="shared" si="615"/>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604"/>
        <v>1</v>
      </c>
      <c r="AD1463" s="72">
        <f t="shared" si="605"/>
        <v>1</v>
      </c>
      <c r="AE1463" s="109" t="str">
        <f t="shared" si="606"/>
        <v>0-0</v>
      </c>
      <c r="AF1463" s="109" t="str">
        <f t="shared" si="607"/>
        <v>Y</v>
      </c>
      <c r="AG1463" s="109" t="str">
        <f t="shared" si="608"/>
        <v>B</v>
      </c>
      <c r="AM1463" s="109">
        <f t="shared" si="609"/>
        <v>0</v>
      </c>
      <c r="AN1463" s="109">
        <f t="shared" si="610"/>
        <v>0</v>
      </c>
      <c r="AO1463" s="109" t="str">
        <f t="shared" si="611"/>
        <v/>
      </c>
      <c r="AQ1463" s="109" t="str">
        <f t="shared" si="612"/>
        <v/>
      </c>
      <c r="BA1463" s="229">
        <f>MOD(SUM(E1452:E1464),12)</f>
        <v>0</v>
      </c>
    </row>
    <row r="1464" spans="1:53" ht="15.75" thickBot="1" x14ac:dyDescent="0.3">
      <c r="A1464" s="88"/>
      <c r="B1464" s="66" t="s">
        <v>290</v>
      </c>
      <c r="C1464" s="67"/>
      <c r="D1464" s="102"/>
      <c r="E1464" s="32"/>
      <c r="F1464" s="32"/>
      <c r="G1464" s="68" t="s">
        <v>277</v>
      </c>
      <c r="H1464" s="69">
        <f t="shared" si="613"/>
        <v>0</v>
      </c>
      <c r="I1464" s="70">
        <f t="shared" si="614"/>
        <v>0</v>
      </c>
      <c r="J1464" s="73" t="str">
        <f t="shared" si="615"/>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18">IF(OR(AND(E$8=216,C1463="DBL REV",C1464="DBL REV",Y1463&lt;=144,Y1464&gt;144),AND(E$8=216,C1463="TPL REV",C1464="TPL REV",Y1463&lt;=144,Y1464&gt;144),AND(E$8=216,C1463="QD REV",C1464="QD REV",Y1463&lt;=144,Y1464&gt;144)),"ERROR","")</f>
        <v/>
      </c>
      <c r="AA1464" s="72"/>
      <c r="AB1464" s="72"/>
      <c r="AC1464" s="72">
        <f t="shared" si="604"/>
        <v>1</v>
      </c>
      <c r="AD1464" s="72">
        <f t="shared" si="605"/>
        <v>1</v>
      </c>
      <c r="AE1464" s="109" t="str">
        <f t="shared" si="606"/>
        <v>0-0</v>
      </c>
      <c r="AF1464" s="109" t="str">
        <f t="shared" si="607"/>
        <v>Y</v>
      </c>
      <c r="AG1464" s="109" t="str">
        <f t="shared" si="608"/>
        <v>B</v>
      </c>
      <c r="AM1464" s="109">
        <f t="shared" si="609"/>
        <v>0</v>
      </c>
      <c r="AN1464" s="109">
        <f t="shared" si="610"/>
        <v>0</v>
      </c>
      <c r="AO1464" s="109" t="str">
        <f t="shared" si="611"/>
        <v/>
      </c>
      <c r="AQ1464" s="109" t="str">
        <f t="shared" si="612"/>
        <v/>
      </c>
      <c r="BA1464" s="229">
        <f>MOD(SUM(E1452:E1465),12)</f>
        <v>0</v>
      </c>
    </row>
    <row r="1465" spans="1:53" ht="15.75" thickBot="1" x14ac:dyDescent="0.3">
      <c r="A1465" s="88"/>
      <c r="B1465" s="66" t="s">
        <v>291</v>
      </c>
      <c r="C1465" s="67"/>
      <c r="D1465" s="102"/>
      <c r="E1465" s="32"/>
      <c r="F1465" s="32"/>
      <c r="G1465" s="68" t="s">
        <v>277</v>
      </c>
      <c r="H1465" s="69">
        <f t="shared" si="613"/>
        <v>0</v>
      </c>
      <c r="I1465" s="70">
        <f t="shared" si="614"/>
        <v>0</v>
      </c>
      <c r="J1465" s="73" t="str">
        <f t="shared" si="615"/>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18"/>
        <v/>
      </c>
      <c r="AA1465" s="72"/>
      <c r="AB1465" s="72"/>
      <c r="AC1465" s="72">
        <f t="shared" si="604"/>
        <v>1</v>
      </c>
      <c r="AD1465" s="72">
        <f t="shared" si="605"/>
        <v>1</v>
      </c>
      <c r="AE1465" s="109" t="str">
        <f t="shared" si="606"/>
        <v>0-0</v>
      </c>
      <c r="AF1465" s="109" t="str">
        <f t="shared" si="607"/>
        <v>Y</v>
      </c>
      <c r="AG1465" s="109" t="str">
        <f t="shared" si="608"/>
        <v>B</v>
      </c>
      <c r="AM1465" s="109">
        <f t="shared" si="609"/>
        <v>0</v>
      </c>
      <c r="AN1465" s="109">
        <f t="shared" si="610"/>
        <v>0</v>
      </c>
      <c r="AO1465" s="109" t="str">
        <f t="shared" si="611"/>
        <v/>
      </c>
      <c r="AQ1465" s="109" t="str">
        <f t="shared" si="612"/>
        <v/>
      </c>
      <c r="BA1465" s="229">
        <f>MOD(SUM(E1452:E1466),12)</f>
        <v>0</v>
      </c>
    </row>
    <row r="1466" spans="1:53" ht="15.75" thickBot="1" x14ac:dyDescent="0.3">
      <c r="A1466" s="88"/>
      <c r="B1466" s="66" t="s">
        <v>292</v>
      </c>
      <c r="C1466" s="67"/>
      <c r="D1466" s="102"/>
      <c r="E1466" s="32"/>
      <c r="F1466" s="32"/>
      <c r="G1466" s="68" t="s">
        <v>277</v>
      </c>
      <c r="H1466" s="69">
        <f t="shared" si="613"/>
        <v>0</v>
      </c>
      <c r="I1466" s="70">
        <f t="shared" si="614"/>
        <v>0</v>
      </c>
      <c r="J1466" s="73" t="str">
        <f t="shared" si="615"/>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18"/>
        <v/>
      </c>
      <c r="AA1466" s="72" t="str">
        <f t="shared" ref="AA1466:AA1478" si="619">IF(AND(C1464&lt;&gt;"Field SPL",W1463&lt;=144,Y1464&gt;144),"ERROR","")</f>
        <v/>
      </c>
      <c r="AB1466" s="72"/>
      <c r="AC1466" s="72">
        <f t="shared" si="604"/>
        <v>1</v>
      </c>
      <c r="AD1466" s="72">
        <f t="shared" si="605"/>
        <v>1</v>
      </c>
      <c r="AE1466" s="109" t="str">
        <f t="shared" si="606"/>
        <v>0-0</v>
      </c>
      <c r="AF1466" s="109" t="str">
        <f t="shared" si="607"/>
        <v>Y</v>
      </c>
      <c r="AG1466" s="109" t="str">
        <f t="shared" si="608"/>
        <v>B</v>
      </c>
      <c r="AM1466" s="109">
        <f t="shared" si="609"/>
        <v>0</v>
      </c>
      <c r="AN1466" s="109">
        <f t="shared" si="610"/>
        <v>0</v>
      </c>
      <c r="AO1466" s="109" t="str">
        <f t="shared" si="611"/>
        <v/>
      </c>
      <c r="AQ1466" s="109" t="str">
        <f t="shared" si="612"/>
        <v/>
      </c>
      <c r="BA1466" s="229">
        <f>MOD(SUM(E1452:E1467),12)</f>
        <v>0</v>
      </c>
    </row>
    <row r="1467" spans="1:53" ht="15.75" thickBot="1" x14ac:dyDescent="0.3">
      <c r="A1467" s="88"/>
      <c r="B1467" s="66" t="s">
        <v>293</v>
      </c>
      <c r="C1467" s="67"/>
      <c r="D1467" s="102"/>
      <c r="E1467" s="32"/>
      <c r="F1467" s="32"/>
      <c r="G1467" s="68" t="s">
        <v>277</v>
      </c>
      <c r="H1467" s="69">
        <f t="shared" si="613"/>
        <v>0</v>
      </c>
      <c r="I1467" s="70">
        <f t="shared" si="614"/>
        <v>0</v>
      </c>
      <c r="J1467" s="73" t="str">
        <f t="shared" si="615"/>
        <v>--</v>
      </c>
      <c r="K1467" s="32"/>
      <c r="L1467" s="233"/>
      <c r="M1467" s="277"/>
      <c r="N1467" s="277"/>
      <c r="O1467" s="277"/>
      <c r="P1467" s="277"/>
      <c r="Q1467" s="277"/>
      <c r="R1467" s="277"/>
      <c r="S1467" s="277"/>
      <c r="T1467" s="277"/>
      <c r="U1467" s="278"/>
      <c r="V1467" s="103"/>
      <c r="W1467" s="84">
        <f t="shared" ref="W1467:W1475" si="620">Y1467+1</f>
        <v>1</v>
      </c>
      <c r="X1467" s="84"/>
      <c r="Y1467" s="78">
        <f>SUM(E1452:E1467)</f>
        <v>0</v>
      </c>
      <c r="Z1467" s="72" t="str">
        <f t="shared" si="618"/>
        <v/>
      </c>
      <c r="AA1467" s="72" t="str">
        <f t="shared" si="619"/>
        <v/>
      </c>
      <c r="AB1467" s="72"/>
      <c r="AC1467" s="72">
        <f t="shared" si="604"/>
        <v>1</v>
      </c>
      <c r="AD1467" s="72">
        <f t="shared" si="605"/>
        <v>1</v>
      </c>
      <c r="AE1467" s="109" t="str">
        <f t="shared" si="606"/>
        <v>0-0</v>
      </c>
      <c r="AF1467" s="109" t="str">
        <f t="shared" si="607"/>
        <v>Y</v>
      </c>
      <c r="AG1467" s="109" t="str">
        <f t="shared" si="608"/>
        <v>B</v>
      </c>
      <c r="AM1467" s="109">
        <f t="shared" si="609"/>
        <v>0</v>
      </c>
      <c r="AN1467" s="109">
        <f t="shared" si="610"/>
        <v>0</v>
      </c>
      <c r="AO1467" s="109" t="str">
        <f t="shared" si="611"/>
        <v/>
      </c>
      <c r="AQ1467" s="109" t="str">
        <f t="shared" si="612"/>
        <v/>
      </c>
      <c r="BA1467" s="229">
        <f>MOD(SUM(E1452:E1468),12)</f>
        <v>0</v>
      </c>
    </row>
    <row r="1468" spans="1:53" ht="15.75" thickBot="1" x14ac:dyDescent="0.3">
      <c r="A1468" s="88"/>
      <c r="B1468" s="66" t="s">
        <v>294</v>
      </c>
      <c r="C1468" s="67"/>
      <c r="D1468" s="102"/>
      <c r="E1468" s="32"/>
      <c r="F1468" s="32"/>
      <c r="G1468" s="68" t="s">
        <v>277</v>
      </c>
      <c r="H1468" s="69">
        <f t="shared" si="613"/>
        <v>0</v>
      </c>
      <c r="I1468" s="70">
        <f t="shared" si="614"/>
        <v>0</v>
      </c>
      <c r="J1468" s="73" t="str">
        <f t="shared" si="615"/>
        <v>--</v>
      </c>
      <c r="K1468" s="32"/>
      <c r="L1468" s="233"/>
      <c r="M1468" s="277"/>
      <c r="N1468" s="277"/>
      <c r="O1468" s="277"/>
      <c r="P1468" s="277"/>
      <c r="Q1468" s="277"/>
      <c r="R1468" s="277"/>
      <c r="S1468" s="277"/>
      <c r="T1468" s="277"/>
      <c r="U1468" s="278"/>
      <c r="V1468" s="103"/>
      <c r="W1468" s="84">
        <f t="shared" si="620"/>
        <v>1</v>
      </c>
      <c r="X1468" s="84"/>
      <c r="Y1468" s="78">
        <f>SUM(E1452:E1468)</f>
        <v>0</v>
      </c>
      <c r="Z1468" s="72" t="str">
        <f t="shared" si="618"/>
        <v/>
      </c>
      <c r="AA1468" s="72" t="str">
        <f t="shared" si="619"/>
        <v/>
      </c>
      <c r="AB1468" s="72"/>
      <c r="AC1468" s="72">
        <f t="shared" si="604"/>
        <v>1</v>
      </c>
      <c r="AD1468" s="72">
        <f t="shared" si="605"/>
        <v>1</v>
      </c>
      <c r="AE1468" s="109" t="str">
        <f t="shared" si="606"/>
        <v>0-0</v>
      </c>
      <c r="AF1468" s="109" t="str">
        <f t="shared" si="607"/>
        <v>Y</v>
      </c>
      <c r="AG1468" s="109" t="str">
        <f t="shared" si="608"/>
        <v>B</v>
      </c>
      <c r="AM1468" s="109">
        <f t="shared" si="609"/>
        <v>0</v>
      </c>
      <c r="AN1468" s="109">
        <f t="shared" si="610"/>
        <v>0</v>
      </c>
      <c r="AO1468" s="109" t="str">
        <f t="shared" si="611"/>
        <v/>
      </c>
      <c r="AQ1468" s="109" t="str">
        <f t="shared" si="612"/>
        <v/>
      </c>
      <c r="BA1468" s="229">
        <f>MOD(SUM(E1452:E1469),12)</f>
        <v>0</v>
      </c>
    </row>
    <row r="1469" spans="1:53" ht="15.75" thickBot="1" x14ac:dyDescent="0.3">
      <c r="A1469" s="88"/>
      <c r="B1469" s="66" t="s">
        <v>295</v>
      </c>
      <c r="C1469" s="67"/>
      <c r="D1469" s="102"/>
      <c r="E1469" s="32"/>
      <c r="F1469" s="32"/>
      <c r="G1469" s="68" t="s">
        <v>277</v>
      </c>
      <c r="H1469" s="69">
        <f t="shared" si="613"/>
        <v>0</v>
      </c>
      <c r="I1469" s="70">
        <f t="shared" si="614"/>
        <v>0</v>
      </c>
      <c r="J1469" s="73" t="str">
        <f t="shared" si="615"/>
        <v>--</v>
      </c>
      <c r="K1469" s="32"/>
      <c r="L1469" s="233"/>
      <c r="M1469" s="277"/>
      <c r="N1469" s="277"/>
      <c r="O1469" s="277"/>
      <c r="P1469" s="277"/>
      <c r="Q1469" s="277"/>
      <c r="R1469" s="277"/>
      <c r="S1469" s="277"/>
      <c r="T1469" s="277"/>
      <c r="U1469" s="278"/>
      <c r="V1469" s="103"/>
      <c r="W1469" s="84">
        <f t="shared" si="620"/>
        <v>1</v>
      </c>
      <c r="X1469" s="84"/>
      <c r="Y1469" s="78">
        <f>SUM(E1452:E1469)</f>
        <v>0</v>
      </c>
      <c r="Z1469" s="72" t="str">
        <f t="shared" si="618"/>
        <v/>
      </c>
      <c r="AA1469" s="72" t="str">
        <f t="shared" si="619"/>
        <v/>
      </c>
      <c r="AB1469" s="72"/>
      <c r="AC1469" s="72">
        <f t="shared" si="604"/>
        <v>1</v>
      </c>
      <c r="AD1469" s="72">
        <f t="shared" si="605"/>
        <v>1</v>
      </c>
      <c r="AE1469" s="109" t="str">
        <f t="shared" si="606"/>
        <v>0-0</v>
      </c>
      <c r="AF1469" s="109" t="str">
        <f t="shared" si="607"/>
        <v>Y</v>
      </c>
      <c r="AG1469" s="109" t="str">
        <f t="shared" si="608"/>
        <v>B</v>
      </c>
      <c r="AM1469" s="109">
        <f t="shared" si="609"/>
        <v>0</v>
      </c>
      <c r="AN1469" s="109">
        <f t="shared" si="610"/>
        <v>0</v>
      </c>
      <c r="AO1469" s="109" t="str">
        <f t="shared" si="611"/>
        <v/>
      </c>
      <c r="AQ1469" s="109" t="str">
        <f t="shared" si="612"/>
        <v/>
      </c>
      <c r="BA1469" s="229">
        <f>MOD(SUM(E1452:E1470),12)</f>
        <v>0</v>
      </c>
    </row>
    <row r="1470" spans="1:53" ht="15.75" thickBot="1" x14ac:dyDescent="0.3">
      <c r="A1470" s="88"/>
      <c r="B1470" s="66" t="s">
        <v>296</v>
      </c>
      <c r="C1470" s="67"/>
      <c r="D1470" s="102"/>
      <c r="E1470" s="32"/>
      <c r="F1470" s="32"/>
      <c r="G1470" s="68" t="s">
        <v>277</v>
      </c>
      <c r="H1470" s="69">
        <f t="shared" si="613"/>
        <v>0</v>
      </c>
      <c r="I1470" s="70">
        <f t="shared" si="614"/>
        <v>0</v>
      </c>
      <c r="J1470" s="73" t="str">
        <f t="shared" si="615"/>
        <v>--</v>
      </c>
      <c r="K1470" s="32"/>
      <c r="L1470" s="233"/>
      <c r="M1470" s="277"/>
      <c r="N1470" s="277"/>
      <c r="O1470" s="277"/>
      <c r="P1470" s="277"/>
      <c r="Q1470" s="277"/>
      <c r="R1470" s="277"/>
      <c r="S1470" s="277"/>
      <c r="T1470" s="277"/>
      <c r="U1470" s="278"/>
      <c r="V1470" s="103"/>
      <c r="W1470" s="84">
        <f t="shared" si="620"/>
        <v>1</v>
      </c>
      <c r="X1470" s="84"/>
      <c r="Y1470" s="78">
        <f>SUM(E1452:E1470)</f>
        <v>0</v>
      </c>
      <c r="Z1470" s="72" t="str">
        <f t="shared" si="618"/>
        <v/>
      </c>
      <c r="AA1470" s="72" t="str">
        <f t="shared" si="619"/>
        <v/>
      </c>
      <c r="AB1470" s="72"/>
      <c r="AC1470" s="72">
        <f t="shared" si="604"/>
        <v>1</v>
      </c>
      <c r="AD1470" s="72">
        <f t="shared" si="605"/>
        <v>1</v>
      </c>
      <c r="AE1470" s="109" t="str">
        <f t="shared" si="606"/>
        <v>0-0</v>
      </c>
      <c r="AF1470" s="109" t="str">
        <f t="shared" si="607"/>
        <v>Y</v>
      </c>
      <c r="AG1470" s="109" t="str">
        <f t="shared" si="608"/>
        <v>B</v>
      </c>
      <c r="AM1470" s="109">
        <f t="shared" si="609"/>
        <v>0</v>
      </c>
      <c r="AN1470" s="109">
        <f t="shared" si="610"/>
        <v>0</v>
      </c>
      <c r="AO1470" s="109" t="str">
        <f t="shared" si="611"/>
        <v/>
      </c>
      <c r="AQ1470" s="109" t="str">
        <f t="shared" si="612"/>
        <v/>
      </c>
      <c r="BA1470" s="229">
        <f>MOD(SUM(E1452:E1471),12)</f>
        <v>0</v>
      </c>
    </row>
    <row r="1471" spans="1:53" ht="15.75" thickBot="1" x14ac:dyDescent="0.3">
      <c r="A1471" s="88"/>
      <c r="B1471" s="66" t="s">
        <v>297</v>
      </c>
      <c r="C1471" s="67"/>
      <c r="D1471" s="102"/>
      <c r="E1471" s="32"/>
      <c r="F1471" s="32"/>
      <c r="G1471" s="68" t="s">
        <v>277</v>
      </c>
      <c r="H1471" s="69">
        <f t="shared" si="613"/>
        <v>0</v>
      </c>
      <c r="I1471" s="70">
        <f t="shared" si="614"/>
        <v>0</v>
      </c>
      <c r="J1471" s="73" t="str">
        <f t="shared" si="615"/>
        <v>--</v>
      </c>
      <c r="K1471" s="32"/>
      <c r="L1471" s="233"/>
      <c r="M1471" s="277"/>
      <c r="N1471" s="277"/>
      <c r="O1471" s="277"/>
      <c r="P1471" s="277"/>
      <c r="Q1471" s="277"/>
      <c r="R1471" s="277"/>
      <c r="S1471" s="277"/>
      <c r="T1471" s="277"/>
      <c r="U1471" s="278"/>
      <c r="V1471" s="103"/>
      <c r="W1471" s="84">
        <f t="shared" si="620"/>
        <v>1</v>
      </c>
      <c r="X1471" s="84"/>
      <c r="Y1471" s="78">
        <f>SUM(E1452:E1471)</f>
        <v>0</v>
      </c>
      <c r="Z1471" s="72" t="str">
        <f t="shared" si="618"/>
        <v/>
      </c>
      <c r="AA1471" s="72" t="str">
        <f t="shared" si="619"/>
        <v/>
      </c>
      <c r="AB1471" s="72"/>
      <c r="AC1471" s="72">
        <f t="shared" si="604"/>
        <v>1</v>
      </c>
      <c r="AD1471" s="72">
        <f t="shared" si="605"/>
        <v>1</v>
      </c>
      <c r="AE1471" s="109" t="str">
        <f t="shared" si="606"/>
        <v>0-0</v>
      </c>
      <c r="AF1471" s="109" t="str">
        <f t="shared" si="607"/>
        <v>Y</v>
      </c>
      <c r="AG1471" s="109" t="str">
        <f t="shared" si="608"/>
        <v>B</v>
      </c>
      <c r="AM1471" s="109">
        <f t="shared" si="609"/>
        <v>0</v>
      </c>
      <c r="AN1471" s="109">
        <f t="shared" si="610"/>
        <v>0</v>
      </c>
      <c r="AO1471" s="109" t="str">
        <f t="shared" si="611"/>
        <v/>
      </c>
      <c r="AQ1471" s="109" t="str">
        <f t="shared" si="612"/>
        <v/>
      </c>
      <c r="BA1471" s="229">
        <f>MOD(SUM(E1452:E1472),12)</f>
        <v>0</v>
      </c>
    </row>
    <row r="1472" spans="1:53" ht="15.75" thickBot="1" x14ac:dyDescent="0.3">
      <c r="A1472" s="88"/>
      <c r="B1472" s="66" t="s">
        <v>298</v>
      </c>
      <c r="C1472" s="67"/>
      <c r="D1472" s="102"/>
      <c r="E1472" s="32"/>
      <c r="F1472" s="32"/>
      <c r="G1472" s="68" t="s">
        <v>277</v>
      </c>
      <c r="H1472" s="69">
        <f t="shared" si="613"/>
        <v>0</v>
      </c>
      <c r="I1472" s="70">
        <f t="shared" si="614"/>
        <v>0</v>
      </c>
      <c r="J1472" s="73" t="str">
        <f t="shared" si="615"/>
        <v>--</v>
      </c>
      <c r="K1472" s="32"/>
      <c r="L1472" s="233"/>
      <c r="M1472" s="277"/>
      <c r="N1472" s="277"/>
      <c r="O1472" s="277"/>
      <c r="P1472" s="277"/>
      <c r="Q1472" s="277"/>
      <c r="R1472" s="277"/>
      <c r="S1472" s="277"/>
      <c r="T1472" s="277"/>
      <c r="U1472" s="278"/>
      <c r="V1472" s="103"/>
      <c r="W1472" s="84">
        <f t="shared" si="620"/>
        <v>1</v>
      </c>
      <c r="X1472" s="84"/>
      <c r="Y1472" s="78">
        <f>SUM(E1452:E1472)</f>
        <v>0</v>
      </c>
      <c r="Z1472" s="72" t="str">
        <f t="shared" si="618"/>
        <v/>
      </c>
      <c r="AA1472" s="72" t="str">
        <f t="shared" si="619"/>
        <v/>
      </c>
      <c r="AB1472" s="72"/>
      <c r="AC1472" s="72">
        <f t="shared" si="604"/>
        <v>1</v>
      </c>
      <c r="AD1472" s="72">
        <f t="shared" si="605"/>
        <v>1</v>
      </c>
      <c r="AE1472" s="109" t="str">
        <f t="shared" si="606"/>
        <v>0-0</v>
      </c>
      <c r="AF1472" s="109" t="str">
        <f t="shared" si="607"/>
        <v>Y</v>
      </c>
      <c r="AG1472" s="109" t="str">
        <f t="shared" si="608"/>
        <v>B</v>
      </c>
      <c r="AM1472" s="109">
        <f t="shared" si="609"/>
        <v>0</v>
      </c>
      <c r="AN1472" s="109">
        <f t="shared" si="610"/>
        <v>0</v>
      </c>
      <c r="AO1472" s="109" t="str">
        <f t="shared" si="611"/>
        <v/>
      </c>
      <c r="AQ1472" s="109" t="str">
        <f t="shared" si="612"/>
        <v/>
      </c>
      <c r="BA1472" s="229">
        <f>MOD(SUM(E1452:E1473),12)</f>
        <v>0</v>
      </c>
    </row>
    <row r="1473" spans="1:53" ht="15.75" thickBot="1" x14ac:dyDescent="0.3">
      <c r="A1473" s="88"/>
      <c r="B1473" s="66" t="s">
        <v>299</v>
      </c>
      <c r="C1473" s="67"/>
      <c r="D1473" s="102"/>
      <c r="E1473" s="32"/>
      <c r="F1473" s="32"/>
      <c r="G1473" s="68" t="s">
        <v>277</v>
      </c>
      <c r="H1473" s="69">
        <f t="shared" si="613"/>
        <v>0</v>
      </c>
      <c r="I1473" s="70">
        <f t="shared" si="614"/>
        <v>0</v>
      </c>
      <c r="J1473" s="73" t="str">
        <f t="shared" si="615"/>
        <v>--</v>
      </c>
      <c r="K1473" s="32"/>
      <c r="L1473" s="233"/>
      <c r="M1473" s="277"/>
      <c r="N1473" s="277"/>
      <c r="O1473" s="277"/>
      <c r="P1473" s="277"/>
      <c r="Q1473" s="277"/>
      <c r="R1473" s="277"/>
      <c r="S1473" s="277"/>
      <c r="T1473" s="277"/>
      <c r="U1473" s="278"/>
      <c r="V1473" s="103"/>
      <c r="W1473" s="84">
        <f t="shared" si="620"/>
        <v>1</v>
      </c>
      <c r="X1473" s="84"/>
      <c r="Y1473" s="78">
        <f>SUM(E1452:E1473)</f>
        <v>0</v>
      </c>
      <c r="Z1473" s="72" t="str">
        <f t="shared" si="618"/>
        <v/>
      </c>
      <c r="AA1473" s="72" t="str">
        <f t="shared" si="619"/>
        <v/>
      </c>
      <c r="AB1473" s="72"/>
      <c r="AC1473" s="72">
        <f t="shared" si="604"/>
        <v>1</v>
      </c>
      <c r="AD1473" s="72">
        <f t="shared" si="605"/>
        <v>1</v>
      </c>
      <c r="AE1473" s="109" t="str">
        <f t="shared" si="606"/>
        <v>0-0</v>
      </c>
      <c r="AF1473" s="109" t="str">
        <f t="shared" si="607"/>
        <v>Y</v>
      </c>
      <c r="AG1473" s="109" t="str">
        <f t="shared" si="608"/>
        <v>B</v>
      </c>
      <c r="AM1473" s="109">
        <f t="shared" si="609"/>
        <v>0</v>
      </c>
      <c r="AN1473" s="109">
        <f t="shared" si="610"/>
        <v>0</v>
      </c>
      <c r="AO1473" s="109" t="str">
        <f t="shared" si="611"/>
        <v/>
      </c>
      <c r="AQ1473" s="109" t="str">
        <f t="shared" si="612"/>
        <v/>
      </c>
      <c r="BA1473" s="229">
        <f>MOD(SUM(E1452:E1474),12)</f>
        <v>0</v>
      </c>
    </row>
    <row r="1474" spans="1:53" ht="15.75" thickBot="1" x14ac:dyDescent="0.3">
      <c r="A1474" s="88"/>
      <c r="B1474" s="66" t="s">
        <v>300</v>
      </c>
      <c r="C1474" s="67"/>
      <c r="D1474" s="102"/>
      <c r="E1474" s="32"/>
      <c r="F1474" s="32"/>
      <c r="G1474" s="68" t="s">
        <v>277</v>
      </c>
      <c r="H1474" s="69">
        <f t="shared" si="613"/>
        <v>0</v>
      </c>
      <c r="I1474" s="70">
        <f t="shared" si="614"/>
        <v>0</v>
      </c>
      <c r="J1474" s="73" t="str">
        <f t="shared" si="615"/>
        <v>--</v>
      </c>
      <c r="K1474" s="32"/>
      <c r="L1474" s="233"/>
      <c r="M1474" s="277"/>
      <c r="N1474" s="277"/>
      <c r="O1474" s="277"/>
      <c r="P1474" s="277"/>
      <c r="Q1474" s="277"/>
      <c r="R1474" s="277"/>
      <c r="S1474" s="277"/>
      <c r="T1474" s="277"/>
      <c r="U1474" s="278"/>
      <c r="V1474" s="103"/>
      <c r="W1474" s="84">
        <f t="shared" si="620"/>
        <v>1</v>
      </c>
      <c r="X1474" s="84"/>
      <c r="Y1474" s="78">
        <f>SUM(E1452:E1474)</f>
        <v>0</v>
      </c>
      <c r="Z1474" s="72" t="str">
        <f t="shared" si="618"/>
        <v/>
      </c>
      <c r="AA1474" s="72" t="str">
        <f t="shared" si="619"/>
        <v/>
      </c>
      <c r="AB1474" s="72"/>
      <c r="AC1474" s="72">
        <f t="shared" si="604"/>
        <v>1</v>
      </c>
      <c r="AD1474" s="72">
        <f t="shared" si="605"/>
        <v>1</v>
      </c>
      <c r="AE1474" s="109" t="str">
        <f t="shared" si="606"/>
        <v>0-0</v>
      </c>
      <c r="AF1474" s="109" t="str">
        <f t="shared" si="607"/>
        <v>Y</v>
      </c>
      <c r="AG1474" s="109" t="str">
        <f t="shared" si="608"/>
        <v>B</v>
      </c>
      <c r="AM1474" s="109">
        <f t="shared" si="609"/>
        <v>0</v>
      </c>
      <c r="AN1474" s="109">
        <f t="shared" si="610"/>
        <v>0</v>
      </c>
      <c r="AO1474" s="109" t="str">
        <f t="shared" si="611"/>
        <v/>
      </c>
      <c r="AQ1474" s="109" t="str">
        <f t="shared" si="612"/>
        <v/>
      </c>
      <c r="BA1474" s="229">
        <f>MOD(SUM(E1452:E1475),12)</f>
        <v>0</v>
      </c>
    </row>
    <row r="1475" spans="1:53" ht="15.75" thickBot="1" x14ac:dyDescent="0.3">
      <c r="A1475" s="88"/>
      <c r="B1475" s="66" t="s">
        <v>301</v>
      </c>
      <c r="C1475" s="67"/>
      <c r="D1475" s="102"/>
      <c r="E1475" s="32"/>
      <c r="F1475" s="32"/>
      <c r="G1475" s="68" t="s">
        <v>277</v>
      </c>
      <c r="H1475" s="69">
        <f t="shared" si="613"/>
        <v>0</v>
      </c>
      <c r="I1475" s="70">
        <f t="shared" si="614"/>
        <v>0</v>
      </c>
      <c r="J1475" s="73" t="str">
        <f t="shared" si="615"/>
        <v>--</v>
      </c>
      <c r="K1475" s="32"/>
      <c r="L1475" s="233"/>
      <c r="M1475" s="277"/>
      <c r="N1475" s="277"/>
      <c r="O1475" s="277"/>
      <c r="P1475" s="277"/>
      <c r="Q1475" s="277"/>
      <c r="R1475" s="277"/>
      <c r="S1475" s="277"/>
      <c r="T1475" s="277"/>
      <c r="U1475" s="278"/>
      <c r="V1475" s="103"/>
      <c r="W1475" s="84">
        <f t="shared" si="620"/>
        <v>1</v>
      </c>
      <c r="X1475" s="84"/>
      <c r="Y1475" s="78">
        <f>SUM(E1452:E1475)</f>
        <v>0</v>
      </c>
      <c r="Z1475" s="72" t="str">
        <f t="shared" si="618"/>
        <v/>
      </c>
      <c r="AA1475" s="72" t="str">
        <f t="shared" si="619"/>
        <v/>
      </c>
      <c r="AB1475" s="72"/>
      <c r="AC1475" s="72">
        <f t="shared" si="604"/>
        <v>1</v>
      </c>
      <c r="AD1475" s="72">
        <f t="shared" si="605"/>
        <v>1</v>
      </c>
      <c r="AE1475" s="109" t="str">
        <f t="shared" si="606"/>
        <v>0-0</v>
      </c>
      <c r="AF1475" s="109" t="str">
        <f t="shared" si="607"/>
        <v>Y</v>
      </c>
      <c r="AG1475" s="109" t="str">
        <f t="shared" si="608"/>
        <v>B</v>
      </c>
      <c r="AM1475" s="109">
        <f t="shared" si="609"/>
        <v>0</v>
      </c>
      <c r="AN1475" s="109">
        <f t="shared" si="610"/>
        <v>0</v>
      </c>
      <c r="AO1475" s="109" t="str">
        <f t="shared" si="611"/>
        <v/>
      </c>
      <c r="AQ1475" s="109" t="str">
        <f t="shared" si="612"/>
        <v/>
      </c>
      <c r="BA1475" s="229">
        <f>MOD(SUM(E1452:E1476),12)</f>
        <v>0</v>
      </c>
    </row>
    <row r="1476" spans="1:53" ht="15.75" thickBot="1" x14ac:dyDescent="0.3">
      <c r="A1476" s="88"/>
      <c r="B1476" s="66" t="s">
        <v>302</v>
      </c>
      <c r="C1476" s="67"/>
      <c r="D1476" s="102"/>
      <c r="E1476" s="32"/>
      <c r="F1476" s="32"/>
      <c r="G1476" s="68" t="s">
        <v>277</v>
      </c>
      <c r="H1476" s="69">
        <f t="shared" si="613"/>
        <v>0</v>
      </c>
      <c r="I1476" s="70">
        <f t="shared" si="614"/>
        <v>0</v>
      </c>
      <c r="J1476" s="73" t="str">
        <f t="shared" si="615"/>
        <v>--</v>
      </c>
      <c r="K1476" s="32"/>
      <c r="L1476" s="234"/>
      <c r="M1476" s="277"/>
      <c r="N1476" s="277"/>
      <c r="O1476" s="277"/>
      <c r="P1476" s="277"/>
      <c r="Q1476" s="277"/>
      <c r="R1476" s="277"/>
      <c r="S1476" s="277"/>
      <c r="T1476" s="277"/>
      <c r="U1476" s="278"/>
      <c r="V1476" s="103"/>
      <c r="W1476" s="72"/>
      <c r="X1476" s="72"/>
      <c r="Y1476" s="78">
        <f>SUM(E1452:E1476)</f>
        <v>0</v>
      </c>
      <c r="Z1476" s="72" t="str">
        <f t="shared" si="618"/>
        <v/>
      </c>
      <c r="AA1476" s="72" t="str">
        <f t="shared" si="619"/>
        <v/>
      </c>
      <c r="AB1476" s="72"/>
      <c r="AC1476" s="72">
        <f t="shared" si="604"/>
        <v>1</v>
      </c>
      <c r="AD1476" s="72">
        <f t="shared" si="605"/>
        <v>1</v>
      </c>
      <c r="AE1476" s="109" t="str">
        <f t="shared" si="606"/>
        <v>0-0</v>
      </c>
      <c r="AF1476" s="109" t="str">
        <f t="shared" si="607"/>
        <v>Y</v>
      </c>
      <c r="AG1476" s="109" t="str">
        <f t="shared" si="608"/>
        <v>B</v>
      </c>
      <c r="AM1476" s="109">
        <f t="shared" si="609"/>
        <v>0</v>
      </c>
      <c r="AN1476" s="109">
        <f t="shared" si="610"/>
        <v>0</v>
      </c>
      <c r="AO1476" s="109" t="str">
        <f t="shared" si="611"/>
        <v/>
      </c>
      <c r="AQ1476" s="109" t="str">
        <f t="shared" si="612"/>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9"/>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9"/>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21">IF(B1493&lt;&gt;"FST",1,0)</f>
        <v>1</v>
      </c>
      <c r="AD1493" s="72">
        <f t="shared" ref="AD1493:AD1517" si="622">IF(C1493&lt;&gt;"FST",1,0)</f>
        <v>1</v>
      </c>
      <c r="AE1493" s="109" t="str">
        <f t="shared" ref="AE1493:AE1517" si="623">CONCATENATE(H1493,"-",I1493)</f>
        <v>0-0</v>
      </c>
      <c r="AF1493" s="109" t="str">
        <f t="shared" ref="AF1493:AF1517" si="624">IF(C1493="Field SPL","N","Y")</f>
        <v>Y</v>
      </c>
      <c r="AG1493" s="109" t="str">
        <f t="shared" ref="AG1493:AG1517" si="625">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26">VALUE(IF(C1493="FST","0",IF(C1493="REV T","1",IF(C1493="DBL REV",".5","0"))))</f>
        <v>0</v>
      </c>
      <c r="AN1493" s="109">
        <f t="shared" ref="AN1493:AN1517" si="627">VALUE(IF(C1493="FST","0",IF(C1493="REV T","0",IF(C1493="DBL REV",".5","0"))))</f>
        <v>0</v>
      </c>
      <c r="AO1493" s="109" t="str">
        <f t="shared" ref="AO1493:AO1517" si="628">IF(C1493="TPL REV","Y","")</f>
        <v/>
      </c>
      <c r="AQ1493" s="109" t="str">
        <f t="shared" ref="AQ1493:AQ1517" si="629">IF(C1493="QD REV","Y","")</f>
        <v/>
      </c>
      <c r="BA1493" s="229">
        <f>MOD(E1493,12)</f>
        <v>0</v>
      </c>
    </row>
    <row r="1494" spans="1:53" ht="15.75" thickBot="1" x14ac:dyDescent="0.3">
      <c r="A1494" s="88"/>
      <c r="B1494" s="66" t="s">
        <v>279</v>
      </c>
      <c r="C1494" s="67"/>
      <c r="D1494" s="102"/>
      <c r="E1494" s="32"/>
      <c r="F1494" s="32"/>
      <c r="G1494" s="68" t="s">
        <v>277</v>
      </c>
      <c r="H1494" s="69">
        <f t="shared" ref="H1494:H1517" si="630">IF(E1494=0,0,I1494-(E1494-1))</f>
        <v>0</v>
      </c>
      <c r="I1494" s="70">
        <f t="shared" ref="I1494:I1517" si="631">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21"/>
        <v>1</v>
      </c>
      <c r="AD1494" s="72">
        <f t="shared" si="622"/>
        <v>1</v>
      </c>
      <c r="AE1494" s="109" t="str">
        <f t="shared" si="623"/>
        <v>0-0</v>
      </c>
      <c r="AF1494" s="109" t="str">
        <f t="shared" si="624"/>
        <v>Y</v>
      </c>
      <c r="AG1494" s="109" t="str">
        <f t="shared" si="625"/>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26"/>
        <v>0</v>
      </c>
      <c r="AN1494" s="109">
        <f t="shared" si="627"/>
        <v>0</v>
      </c>
      <c r="AO1494" s="109" t="str">
        <f t="shared" si="628"/>
        <v/>
      </c>
      <c r="AQ1494" s="109" t="str">
        <f t="shared" si="629"/>
        <v/>
      </c>
      <c r="BA1494" s="229">
        <f>MOD(SUM(E1493:E1494),12)</f>
        <v>0</v>
      </c>
    </row>
    <row r="1495" spans="1:53" ht="15.75" thickBot="1" x14ac:dyDescent="0.3">
      <c r="A1495" s="88"/>
      <c r="B1495" s="74" t="s">
        <v>280</v>
      </c>
      <c r="C1495" s="67"/>
      <c r="D1495" s="102"/>
      <c r="E1495" s="32"/>
      <c r="F1495" s="32"/>
      <c r="G1495" s="75" t="s">
        <v>277</v>
      </c>
      <c r="H1495" s="69">
        <f t="shared" si="630"/>
        <v>0</v>
      </c>
      <c r="I1495" s="70">
        <f t="shared" si="631"/>
        <v>0</v>
      </c>
      <c r="J1495" s="73" t="str">
        <f t="shared" ref="J1495:J1517" si="632">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21"/>
        <v>1</v>
      </c>
      <c r="AD1495" s="72">
        <f t="shared" si="622"/>
        <v>1</v>
      </c>
      <c r="AE1495" s="109" t="str">
        <f t="shared" si="623"/>
        <v>0-0</v>
      </c>
      <c r="AF1495" s="109" t="str">
        <f t="shared" si="624"/>
        <v>Y</v>
      </c>
      <c r="AG1495" s="109" t="str">
        <f t="shared" si="625"/>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26"/>
        <v>0</v>
      </c>
      <c r="AN1495" s="109">
        <f t="shared" si="627"/>
        <v>0</v>
      </c>
      <c r="AO1495" s="109" t="str">
        <f t="shared" si="628"/>
        <v/>
      </c>
      <c r="AQ1495" s="109" t="str">
        <f t="shared" si="629"/>
        <v/>
      </c>
      <c r="BA1495" s="229">
        <f>MOD(SUM(E1493:E1496),12)</f>
        <v>0</v>
      </c>
    </row>
    <row r="1496" spans="1:53" ht="15.75" thickBot="1" x14ac:dyDescent="0.3">
      <c r="A1496" s="88"/>
      <c r="B1496" s="66" t="s">
        <v>281</v>
      </c>
      <c r="C1496" s="67"/>
      <c r="D1496" s="102"/>
      <c r="E1496" s="32"/>
      <c r="F1496" s="32"/>
      <c r="G1496" s="68" t="s">
        <v>277</v>
      </c>
      <c r="H1496" s="69">
        <f t="shared" si="630"/>
        <v>0</v>
      </c>
      <c r="I1496" s="70">
        <f t="shared" si="631"/>
        <v>0</v>
      </c>
      <c r="J1496" s="73" t="str">
        <f t="shared" si="632"/>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21"/>
        <v>1</v>
      </c>
      <c r="AD1496" s="72">
        <f t="shared" si="622"/>
        <v>1</v>
      </c>
      <c r="AE1496" s="109" t="str">
        <f t="shared" si="623"/>
        <v>0-0</v>
      </c>
      <c r="AF1496" s="109" t="str">
        <f t="shared" si="624"/>
        <v>Y</v>
      </c>
      <c r="AG1496" s="109" t="str">
        <f t="shared" si="625"/>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26"/>
        <v>0</v>
      </c>
      <c r="AN1496" s="109">
        <f t="shared" si="627"/>
        <v>0</v>
      </c>
      <c r="AO1496" s="109" t="str">
        <f t="shared" si="628"/>
        <v/>
      </c>
      <c r="AQ1496" s="109" t="str">
        <f t="shared" si="629"/>
        <v/>
      </c>
      <c r="BA1496" s="229">
        <f>MOD(SUM(E1493:E1497),12)</f>
        <v>0</v>
      </c>
    </row>
    <row r="1497" spans="1:53" ht="15.75" thickBot="1" x14ac:dyDescent="0.3">
      <c r="A1497" s="88"/>
      <c r="B1497" s="66" t="s">
        <v>282</v>
      </c>
      <c r="C1497" s="67"/>
      <c r="D1497" s="102"/>
      <c r="E1497" s="32"/>
      <c r="F1497" s="32"/>
      <c r="G1497" s="68" t="s">
        <v>277</v>
      </c>
      <c r="H1497" s="69">
        <f t="shared" si="630"/>
        <v>0</v>
      </c>
      <c r="I1497" s="70">
        <f t="shared" si="631"/>
        <v>0</v>
      </c>
      <c r="J1497" s="73" t="str">
        <f t="shared" si="632"/>
        <v>--</v>
      </c>
      <c r="K1497" s="32"/>
      <c r="L1497" s="233"/>
      <c r="M1497" s="277"/>
      <c r="N1497" s="277"/>
      <c r="O1497" s="277"/>
      <c r="P1497" s="277"/>
      <c r="Q1497" s="277"/>
      <c r="R1497" s="277"/>
      <c r="S1497" s="277"/>
      <c r="T1497" s="277"/>
      <c r="U1497" s="278"/>
      <c r="V1497" s="103"/>
      <c r="W1497" s="72"/>
      <c r="X1497" s="72"/>
      <c r="Y1497" s="72"/>
      <c r="Z1497" s="45">
        <v>13</v>
      </c>
      <c r="AA1497" s="77">
        <f t="shared" ref="AA1497:AA1502" si="633">AB1496+1</f>
        <v>145</v>
      </c>
      <c r="AB1497" s="77">
        <f t="shared" ref="AB1497:AB1502" si="634">AB1496+12</f>
        <v>156</v>
      </c>
      <c r="AC1497" s="72">
        <f t="shared" si="621"/>
        <v>1</v>
      </c>
      <c r="AD1497" s="72">
        <f t="shared" si="622"/>
        <v>1</v>
      </c>
      <c r="AE1497" s="109" t="str">
        <f t="shared" si="623"/>
        <v>0-0</v>
      </c>
      <c r="AF1497" s="109" t="str">
        <f t="shared" si="624"/>
        <v>Y</v>
      </c>
      <c r="AG1497" s="109" t="str">
        <f t="shared" si="625"/>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26"/>
        <v>0</v>
      </c>
      <c r="AN1497" s="109">
        <f t="shared" si="627"/>
        <v>0</v>
      </c>
      <c r="AO1497" s="109" t="str">
        <f t="shared" si="628"/>
        <v/>
      </c>
      <c r="AQ1497" s="109" t="str">
        <f t="shared" si="629"/>
        <v/>
      </c>
      <c r="BA1497" s="229">
        <f>MOD(SUM(E1493:E1498),12)</f>
        <v>0</v>
      </c>
    </row>
    <row r="1498" spans="1:53" ht="15.75" thickBot="1" x14ac:dyDescent="0.3">
      <c r="A1498" s="88"/>
      <c r="B1498" s="66" t="s">
        <v>283</v>
      </c>
      <c r="C1498" s="67"/>
      <c r="D1498" s="102"/>
      <c r="E1498" s="32"/>
      <c r="F1498" s="32"/>
      <c r="G1498" s="68" t="s">
        <v>277</v>
      </c>
      <c r="H1498" s="69">
        <f t="shared" si="630"/>
        <v>0</v>
      </c>
      <c r="I1498" s="70">
        <f t="shared" si="631"/>
        <v>0</v>
      </c>
      <c r="J1498" s="73" t="str">
        <f t="shared" si="632"/>
        <v>--</v>
      </c>
      <c r="K1498" s="32"/>
      <c r="L1498" s="233"/>
      <c r="M1498" s="277"/>
      <c r="N1498" s="277"/>
      <c r="O1498" s="277"/>
      <c r="P1498" s="277"/>
      <c r="Q1498" s="277"/>
      <c r="R1498" s="277"/>
      <c r="S1498" s="277"/>
      <c r="T1498" s="277"/>
      <c r="U1498" s="278"/>
      <c r="V1498" s="103"/>
      <c r="W1498" s="72"/>
      <c r="X1498" s="72"/>
      <c r="Y1498" s="72"/>
      <c r="Z1498" s="45">
        <v>14</v>
      </c>
      <c r="AA1498" s="77">
        <f t="shared" si="633"/>
        <v>157</v>
      </c>
      <c r="AB1498" s="77">
        <f t="shared" si="634"/>
        <v>168</v>
      </c>
      <c r="AC1498" s="72">
        <f t="shared" si="621"/>
        <v>1</v>
      </c>
      <c r="AD1498" s="72">
        <f t="shared" si="622"/>
        <v>1</v>
      </c>
      <c r="AE1498" s="109" t="str">
        <f t="shared" si="623"/>
        <v>0-0</v>
      </c>
      <c r="AF1498" s="109" t="str">
        <f t="shared" si="624"/>
        <v>Y</v>
      </c>
      <c r="AG1498" s="109" t="str">
        <f t="shared" si="625"/>
        <v>B</v>
      </c>
      <c r="AM1498" s="109">
        <f t="shared" si="626"/>
        <v>0</v>
      </c>
      <c r="AN1498" s="109">
        <f t="shared" si="627"/>
        <v>0</v>
      </c>
      <c r="AO1498" s="109" t="str">
        <f t="shared" si="628"/>
        <v/>
      </c>
      <c r="AQ1498" s="109" t="str">
        <f t="shared" si="629"/>
        <v/>
      </c>
      <c r="BA1498" s="229">
        <f>MOD(SUM(E1493:E1499),12)</f>
        <v>0</v>
      </c>
    </row>
    <row r="1499" spans="1:53" ht="15.75" thickBot="1" x14ac:dyDescent="0.3">
      <c r="A1499" s="88"/>
      <c r="B1499" s="66" t="s">
        <v>284</v>
      </c>
      <c r="C1499" s="67"/>
      <c r="D1499" s="102"/>
      <c r="E1499" s="32"/>
      <c r="F1499" s="32"/>
      <c r="G1499" s="68" t="s">
        <v>277</v>
      </c>
      <c r="H1499" s="69">
        <f t="shared" si="630"/>
        <v>0</v>
      </c>
      <c r="I1499" s="70">
        <f t="shared" si="631"/>
        <v>0</v>
      </c>
      <c r="J1499" s="73" t="str">
        <f t="shared" si="632"/>
        <v>--</v>
      </c>
      <c r="K1499" s="32"/>
      <c r="L1499" s="233"/>
      <c r="M1499" s="277"/>
      <c r="N1499" s="277"/>
      <c r="O1499" s="277"/>
      <c r="P1499" s="277"/>
      <c r="Q1499" s="277"/>
      <c r="R1499" s="277"/>
      <c r="S1499" s="277"/>
      <c r="T1499" s="277"/>
      <c r="U1499" s="278"/>
      <c r="V1499" s="103"/>
      <c r="W1499" s="72"/>
      <c r="X1499" s="72"/>
      <c r="Y1499" s="72"/>
      <c r="Z1499" s="45">
        <v>15</v>
      </c>
      <c r="AA1499" s="77">
        <f t="shared" si="633"/>
        <v>169</v>
      </c>
      <c r="AB1499" s="77">
        <f t="shared" si="634"/>
        <v>180</v>
      </c>
      <c r="AC1499" s="72">
        <f t="shared" si="621"/>
        <v>1</v>
      </c>
      <c r="AD1499" s="72">
        <f t="shared" si="622"/>
        <v>1</v>
      </c>
      <c r="AE1499" s="109" t="str">
        <f t="shared" si="623"/>
        <v>0-0</v>
      </c>
      <c r="AF1499" s="109" t="str">
        <f t="shared" si="624"/>
        <v>Y</v>
      </c>
      <c r="AG1499" s="109" t="str">
        <f t="shared" si="625"/>
        <v>B</v>
      </c>
      <c r="AM1499" s="109">
        <f t="shared" si="626"/>
        <v>0</v>
      </c>
      <c r="AN1499" s="109">
        <f t="shared" si="627"/>
        <v>0</v>
      </c>
      <c r="AO1499" s="109" t="str">
        <f t="shared" si="628"/>
        <v/>
      </c>
      <c r="AQ1499" s="109" t="str">
        <f t="shared" si="629"/>
        <v/>
      </c>
      <c r="BA1499" s="229">
        <f>MOD(SUM(E1493:E1500),12)</f>
        <v>0</v>
      </c>
    </row>
    <row r="1500" spans="1:53" ht="15.75" thickBot="1" x14ac:dyDescent="0.3">
      <c r="A1500" s="88"/>
      <c r="B1500" s="66" t="s">
        <v>285</v>
      </c>
      <c r="C1500" s="67"/>
      <c r="D1500" s="102"/>
      <c r="E1500" s="32"/>
      <c r="F1500" s="32"/>
      <c r="G1500" s="68" t="s">
        <v>277</v>
      </c>
      <c r="H1500" s="69">
        <f t="shared" si="630"/>
        <v>0</v>
      </c>
      <c r="I1500" s="70">
        <f t="shared" si="631"/>
        <v>0</v>
      </c>
      <c r="J1500" s="73" t="str">
        <f t="shared" si="632"/>
        <v>--</v>
      </c>
      <c r="K1500" s="32"/>
      <c r="L1500" s="233"/>
      <c r="M1500" s="277"/>
      <c r="N1500" s="277"/>
      <c r="O1500" s="277"/>
      <c r="P1500" s="277"/>
      <c r="Q1500" s="277"/>
      <c r="R1500" s="277"/>
      <c r="S1500" s="277"/>
      <c r="T1500" s="277"/>
      <c r="U1500" s="278"/>
      <c r="V1500" s="103"/>
      <c r="W1500" s="72"/>
      <c r="X1500" s="72"/>
      <c r="Y1500" s="72"/>
      <c r="Z1500" s="45">
        <f>Z1499+1</f>
        <v>16</v>
      </c>
      <c r="AA1500" s="77">
        <f t="shared" si="633"/>
        <v>181</v>
      </c>
      <c r="AB1500" s="77">
        <f t="shared" si="634"/>
        <v>192</v>
      </c>
      <c r="AC1500" s="72">
        <f t="shared" si="621"/>
        <v>1</v>
      </c>
      <c r="AD1500" s="72">
        <f t="shared" si="622"/>
        <v>1</v>
      </c>
      <c r="AE1500" s="109" t="str">
        <f t="shared" si="623"/>
        <v>0-0</v>
      </c>
      <c r="AF1500" s="109" t="str">
        <f t="shared" si="624"/>
        <v>Y</v>
      </c>
      <c r="AG1500" s="109" t="str">
        <f t="shared" si="625"/>
        <v>B</v>
      </c>
      <c r="AM1500" s="109">
        <f t="shared" si="626"/>
        <v>0</v>
      </c>
      <c r="AN1500" s="109">
        <f t="shared" si="627"/>
        <v>0</v>
      </c>
      <c r="AO1500" s="109" t="str">
        <f t="shared" si="628"/>
        <v/>
      </c>
      <c r="AQ1500" s="109" t="str">
        <f t="shared" si="629"/>
        <v/>
      </c>
      <c r="BA1500" s="229">
        <f>MOD(SUM(E1493:E1501),12)</f>
        <v>0</v>
      </c>
    </row>
    <row r="1501" spans="1:53" ht="15.75" thickBot="1" x14ac:dyDescent="0.3">
      <c r="A1501" s="88"/>
      <c r="B1501" s="66" t="s">
        <v>286</v>
      </c>
      <c r="C1501" s="67"/>
      <c r="D1501" s="102"/>
      <c r="E1501" s="32"/>
      <c r="F1501" s="32"/>
      <c r="G1501" s="68" t="s">
        <v>277</v>
      </c>
      <c r="H1501" s="69">
        <f t="shared" si="630"/>
        <v>0</v>
      </c>
      <c r="I1501" s="70">
        <f t="shared" si="631"/>
        <v>0</v>
      </c>
      <c r="J1501" s="73" t="str">
        <f t="shared" si="632"/>
        <v>--</v>
      </c>
      <c r="K1501" s="32"/>
      <c r="L1501" s="233"/>
      <c r="M1501" s="277"/>
      <c r="N1501" s="277"/>
      <c r="O1501" s="277"/>
      <c r="P1501" s="277"/>
      <c r="Q1501" s="277"/>
      <c r="R1501" s="277"/>
      <c r="S1501" s="277"/>
      <c r="T1501" s="277"/>
      <c r="U1501" s="278"/>
      <c r="V1501" s="103"/>
      <c r="W1501" s="72"/>
      <c r="X1501" s="72"/>
      <c r="Y1501" s="72"/>
      <c r="Z1501" s="45">
        <f>Z1500+1</f>
        <v>17</v>
      </c>
      <c r="AA1501" s="77">
        <f t="shared" si="633"/>
        <v>193</v>
      </c>
      <c r="AB1501" s="77">
        <f t="shared" si="634"/>
        <v>204</v>
      </c>
      <c r="AC1501" s="72">
        <f t="shared" si="621"/>
        <v>1</v>
      </c>
      <c r="AD1501" s="72">
        <f t="shared" si="622"/>
        <v>1</v>
      </c>
      <c r="AE1501" s="109" t="str">
        <f t="shared" si="623"/>
        <v>0-0</v>
      </c>
      <c r="AF1501" s="109" t="str">
        <f t="shared" si="624"/>
        <v>Y</v>
      </c>
      <c r="AG1501" s="109" t="str">
        <f t="shared" si="625"/>
        <v>B</v>
      </c>
      <c r="AM1501" s="109">
        <f t="shared" si="626"/>
        <v>0</v>
      </c>
      <c r="AN1501" s="109">
        <f t="shared" si="627"/>
        <v>0</v>
      </c>
      <c r="AO1501" s="109" t="str">
        <f t="shared" si="628"/>
        <v/>
      </c>
      <c r="AQ1501" s="109" t="str">
        <f t="shared" si="629"/>
        <v/>
      </c>
      <c r="BA1501" s="229">
        <f>MOD(SUM(E1493:E1502),12)</f>
        <v>0</v>
      </c>
    </row>
    <row r="1502" spans="1:53" ht="15.75" thickBot="1" x14ac:dyDescent="0.3">
      <c r="A1502" s="88"/>
      <c r="B1502" s="66" t="s">
        <v>287</v>
      </c>
      <c r="C1502" s="67"/>
      <c r="D1502" s="102"/>
      <c r="E1502" s="32"/>
      <c r="F1502" s="32"/>
      <c r="G1502" s="68" t="s">
        <v>277</v>
      </c>
      <c r="H1502" s="69">
        <f t="shared" si="630"/>
        <v>0</v>
      </c>
      <c r="I1502" s="70">
        <f t="shared" si="631"/>
        <v>0</v>
      </c>
      <c r="J1502" s="73" t="str">
        <f t="shared" si="632"/>
        <v>--</v>
      </c>
      <c r="K1502" s="32"/>
      <c r="L1502" s="233"/>
      <c r="M1502" s="277"/>
      <c r="N1502" s="277"/>
      <c r="O1502" s="277"/>
      <c r="P1502" s="277"/>
      <c r="Q1502" s="277"/>
      <c r="R1502" s="277"/>
      <c r="S1502" s="277"/>
      <c r="T1502" s="277"/>
      <c r="U1502" s="278"/>
      <c r="V1502" s="103"/>
      <c r="W1502" s="72"/>
      <c r="X1502" s="72"/>
      <c r="Y1502" s="72"/>
      <c r="Z1502" s="45">
        <f>Z1501+1</f>
        <v>18</v>
      </c>
      <c r="AA1502" s="77">
        <f t="shared" si="633"/>
        <v>205</v>
      </c>
      <c r="AB1502" s="77">
        <f t="shared" si="634"/>
        <v>216</v>
      </c>
      <c r="AC1502" s="72">
        <f t="shared" si="621"/>
        <v>1</v>
      </c>
      <c r="AD1502" s="72">
        <f t="shared" si="622"/>
        <v>1</v>
      </c>
      <c r="AE1502" s="109" t="str">
        <f t="shared" si="623"/>
        <v>0-0</v>
      </c>
      <c r="AF1502" s="109" t="str">
        <f t="shared" si="624"/>
        <v>Y</v>
      </c>
      <c r="AG1502" s="109" t="str">
        <f t="shared" si="625"/>
        <v>B</v>
      </c>
      <c r="AM1502" s="109">
        <f t="shared" si="626"/>
        <v>0</v>
      </c>
      <c r="AN1502" s="109">
        <f t="shared" si="627"/>
        <v>0</v>
      </c>
      <c r="AO1502" s="109" t="str">
        <f t="shared" si="628"/>
        <v/>
      </c>
      <c r="AQ1502" s="109" t="str">
        <f t="shared" si="629"/>
        <v/>
      </c>
      <c r="BA1502" s="229">
        <f>MOD(SUM(E1493:E1503),12)</f>
        <v>0</v>
      </c>
    </row>
    <row r="1503" spans="1:53" ht="15.75" thickBot="1" x14ac:dyDescent="0.3">
      <c r="A1503" s="88"/>
      <c r="B1503" s="66" t="s">
        <v>288</v>
      </c>
      <c r="C1503" s="67"/>
      <c r="D1503" s="102"/>
      <c r="E1503" s="32"/>
      <c r="F1503" s="32"/>
      <c r="G1503" s="68" t="s">
        <v>277</v>
      </c>
      <c r="H1503" s="69">
        <f t="shared" si="630"/>
        <v>0</v>
      </c>
      <c r="I1503" s="70">
        <f t="shared" si="631"/>
        <v>0</v>
      </c>
      <c r="J1503" s="73" t="str">
        <f t="shared" si="632"/>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21"/>
        <v>1</v>
      </c>
      <c r="AD1503" s="72">
        <f t="shared" si="622"/>
        <v>1</v>
      </c>
      <c r="AE1503" s="109" t="str">
        <f t="shared" si="623"/>
        <v>0-0</v>
      </c>
      <c r="AF1503" s="109" t="str">
        <f t="shared" si="624"/>
        <v>Y</v>
      </c>
      <c r="AG1503" s="109" t="str">
        <f t="shared" si="625"/>
        <v>B</v>
      </c>
      <c r="AM1503" s="109">
        <f t="shared" si="626"/>
        <v>0</v>
      </c>
      <c r="AN1503" s="109">
        <f t="shared" si="627"/>
        <v>0</v>
      </c>
      <c r="AO1503" s="109" t="str">
        <f t="shared" si="628"/>
        <v/>
      </c>
      <c r="AQ1503" s="109" t="str">
        <f t="shared" si="629"/>
        <v/>
      </c>
      <c r="BA1503" s="229">
        <f>MOD(SUM(E1493:E1504),12)</f>
        <v>0</v>
      </c>
    </row>
    <row r="1504" spans="1:53" ht="15.75" thickBot="1" x14ac:dyDescent="0.3">
      <c r="A1504" s="88"/>
      <c r="B1504" s="66" t="s">
        <v>289</v>
      </c>
      <c r="C1504" s="67"/>
      <c r="D1504" s="102"/>
      <c r="E1504" s="32"/>
      <c r="F1504" s="32"/>
      <c r="G1504" s="68" t="s">
        <v>277</v>
      </c>
      <c r="H1504" s="69">
        <f t="shared" si="630"/>
        <v>0</v>
      </c>
      <c r="I1504" s="70">
        <f t="shared" si="631"/>
        <v>0</v>
      </c>
      <c r="J1504" s="73" t="str">
        <f t="shared" si="632"/>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21"/>
        <v>1</v>
      </c>
      <c r="AD1504" s="72">
        <f t="shared" si="622"/>
        <v>1</v>
      </c>
      <c r="AE1504" s="109" t="str">
        <f t="shared" si="623"/>
        <v>0-0</v>
      </c>
      <c r="AF1504" s="109" t="str">
        <f t="shared" si="624"/>
        <v>Y</v>
      </c>
      <c r="AG1504" s="109" t="str">
        <f t="shared" si="625"/>
        <v>B</v>
      </c>
      <c r="AM1504" s="109">
        <f t="shared" si="626"/>
        <v>0</v>
      </c>
      <c r="AN1504" s="109">
        <f t="shared" si="627"/>
        <v>0</v>
      </c>
      <c r="AO1504" s="109" t="str">
        <f t="shared" si="628"/>
        <v/>
      </c>
      <c r="AQ1504" s="109" t="str">
        <f t="shared" si="629"/>
        <v/>
      </c>
      <c r="BA1504" s="229">
        <f>MOD(SUM(E1493:E1505),12)</f>
        <v>0</v>
      </c>
    </row>
    <row r="1505" spans="1:53" ht="15.75" thickBot="1" x14ac:dyDescent="0.3">
      <c r="A1505" s="88"/>
      <c r="B1505" s="66" t="s">
        <v>290</v>
      </c>
      <c r="C1505" s="67"/>
      <c r="D1505" s="102"/>
      <c r="E1505" s="32"/>
      <c r="F1505" s="32"/>
      <c r="G1505" s="68" t="s">
        <v>277</v>
      </c>
      <c r="H1505" s="69">
        <f t="shared" si="630"/>
        <v>0</v>
      </c>
      <c r="I1505" s="70">
        <f t="shared" si="631"/>
        <v>0</v>
      </c>
      <c r="J1505" s="73" t="str">
        <f t="shared" si="632"/>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35">IF(OR(AND(E$8=216,C1504="DBL REV",C1505="DBL REV",Y1504&lt;=144,Y1505&gt;144),AND(E$8=216,C1504="TPL REV",C1505="TPL REV",Y1504&lt;=144,Y1505&gt;144),AND(E$8=216,C1504="QD REV",C1505="QD REV",Y1504&lt;=144,Y1505&gt;144)),"ERROR","")</f>
        <v/>
      </c>
      <c r="AA1505" s="72"/>
      <c r="AB1505" s="72"/>
      <c r="AC1505" s="72">
        <f t="shared" si="621"/>
        <v>1</v>
      </c>
      <c r="AD1505" s="72">
        <f t="shared" si="622"/>
        <v>1</v>
      </c>
      <c r="AE1505" s="109" t="str">
        <f t="shared" si="623"/>
        <v>0-0</v>
      </c>
      <c r="AF1505" s="109" t="str">
        <f t="shared" si="624"/>
        <v>Y</v>
      </c>
      <c r="AG1505" s="109" t="str">
        <f t="shared" si="625"/>
        <v>B</v>
      </c>
      <c r="AM1505" s="109">
        <f t="shared" si="626"/>
        <v>0</v>
      </c>
      <c r="AN1505" s="109">
        <f t="shared" si="627"/>
        <v>0</v>
      </c>
      <c r="AO1505" s="109" t="str">
        <f t="shared" si="628"/>
        <v/>
      </c>
      <c r="AQ1505" s="109" t="str">
        <f t="shared" si="629"/>
        <v/>
      </c>
      <c r="BA1505" s="229">
        <f>MOD(SUM(E1493:E1506),12)</f>
        <v>0</v>
      </c>
    </row>
    <row r="1506" spans="1:53" ht="15.75" thickBot="1" x14ac:dyDescent="0.3">
      <c r="A1506" s="88"/>
      <c r="B1506" s="66" t="s">
        <v>291</v>
      </c>
      <c r="C1506" s="67"/>
      <c r="D1506" s="102"/>
      <c r="E1506" s="32"/>
      <c r="F1506" s="32"/>
      <c r="G1506" s="68" t="s">
        <v>277</v>
      </c>
      <c r="H1506" s="69">
        <f t="shared" si="630"/>
        <v>0</v>
      </c>
      <c r="I1506" s="70">
        <f t="shared" si="631"/>
        <v>0</v>
      </c>
      <c r="J1506" s="73" t="str">
        <f t="shared" si="632"/>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35"/>
        <v/>
      </c>
      <c r="AA1506" s="72"/>
      <c r="AB1506" s="72"/>
      <c r="AC1506" s="72">
        <f t="shared" si="621"/>
        <v>1</v>
      </c>
      <c r="AD1506" s="72">
        <f t="shared" si="622"/>
        <v>1</v>
      </c>
      <c r="AE1506" s="109" t="str">
        <f t="shared" si="623"/>
        <v>0-0</v>
      </c>
      <c r="AF1506" s="109" t="str">
        <f t="shared" si="624"/>
        <v>Y</v>
      </c>
      <c r="AG1506" s="109" t="str">
        <f t="shared" si="625"/>
        <v>B</v>
      </c>
      <c r="AM1506" s="109">
        <f t="shared" si="626"/>
        <v>0</v>
      </c>
      <c r="AN1506" s="109">
        <f t="shared" si="627"/>
        <v>0</v>
      </c>
      <c r="AO1506" s="109" t="str">
        <f t="shared" si="628"/>
        <v/>
      </c>
      <c r="AQ1506" s="109" t="str">
        <f t="shared" si="629"/>
        <v/>
      </c>
      <c r="BA1506" s="229">
        <f>MOD(SUM(E1493:E1507),12)</f>
        <v>0</v>
      </c>
    </row>
    <row r="1507" spans="1:53" ht="15.75" thickBot="1" x14ac:dyDescent="0.3">
      <c r="A1507" s="88"/>
      <c r="B1507" s="66" t="s">
        <v>292</v>
      </c>
      <c r="C1507" s="67"/>
      <c r="D1507" s="102"/>
      <c r="E1507" s="32"/>
      <c r="F1507" s="32"/>
      <c r="G1507" s="68" t="s">
        <v>277</v>
      </c>
      <c r="H1507" s="69">
        <f t="shared" si="630"/>
        <v>0</v>
      </c>
      <c r="I1507" s="70">
        <f t="shared" si="631"/>
        <v>0</v>
      </c>
      <c r="J1507" s="73" t="str">
        <f t="shared" si="632"/>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35"/>
        <v/>
      </c>
      <c r="AA1507" s="72" t="str">
        <f t="shared" ref="AA1507:AA1519" si="636">IF(AND(C1505&lt;&gt;"Field SPL",W1504&lt;=144,Y1505&gt;144),"ERROR","")</f>
        <v/>
      </c>
      <c r="AB1507" s="72"/>
      <c r="AC1507" s="72">
        <f t="shared" si="621"/>
        <v>1</v>
      </c>
      <c r="AD1507" s="72">
        <f t="shared" si="622"/>
        <v>1</v>
      </c>
      <c r="AE1507" s="109" t="str">
        <f t="shared" si="623"/>
        <v>0-0</v>
      </c>
      <c r="AF1507" s="109" t="str">
        <f t="shared" si="624"/>
        <v>Y</v>
      </c>
      <c r="AG1507" s="109" t="str">
        <f t="shared" si="625"/>
        <v>B</v>
      </c>
      <c r="AM1507" s="109">
        <f t="shared" si="626"/>
        <v>0</v>
      </c>
      <c r="AN1507" s="109">
        <f t="shared" si="627"/>
        <v>0</v>
      </c>
      <c r="AO1507" s="109" t="str">
        <f t="shared" si="628"/>
        <v/>
      </c>
      <c r="AQ1507" s="109" t="str">
        <f t="shared" si="629"/>
        <v/>
      </c>
      <c r="BA1507" s="229">
        <f>MOD(SUM(E1493:E1508),12)</f>
        <v>0</v>
      </c>
    </row>
    <row r="1508" spans="1:53" ht="15.75" thickBot="1" x14ac:dyDescent="0.3">
      <c r="A1508" s="88"/>
      <c r="B1508" s="66" t="s">
        <v>293</v>
      </c>
      <c r="C1508" s="67"/>
      <c r="D1508" s="102"/>
      <c r="E1508" s="32"/>
      <c r="F1508" s="32"/>
      <c r="G1508" s="68" t="s">
        <v>277</v>
      </c>
      <c r="H1508" s="69">
        <f t="shared" si="630"/>
        <v>0</v>
      </c>
      <c r="I1508" s="70">
        <f t="shared" si="631"/>
        <v>0</v>
      </c>
      <c r="J1508" s="73" t="str">
        <f t="shared" si="632"/>
        <v>--</v>
      </c>
      <c r="K1508" s="32"/>
      <c r="L1508" s="233"/>
      <c r="M1508" s="277"/>
      <c r="N1508" s="277"/>
      <c r="O1508" s="277"/>
      <c r="P1508" s="277"/>
      <c r="Q1508" s="277"/>
      <c r="R1508" s="277"/>
      <c r="S1508" s="277"/>
      <c r="T1508" s="277"/>
      <c r="U1508" s="278"/>
      <c r="V1508" s="103"/>
      <c r="W1508" s="84">
        <f t="shared" ref="W1508:W1516" si="637">Y1508+1</f>
        <v>1</v>
      </c>
      <c r="X1508" s="84"/>
      <c r="Y1508" s="78">
        <f>SUM(E1493:E1508)</f>
        <v>0</v>
      </c>
      <c r="Z1508" s="72" t="str">
        <f t="shared" si="635"/>
        <v/>
      </c>
      <c r="AA1508" s="72" t="str">
        <f t="shared" si="636"/>
        <v/>
      </c>
      <c r="AB1508" s="72"/>
      <c r="AC1508" s="72">
        <f t="shared" si="621"/>
        <v>1</v>
      </c>
      <c r="AD1508" s="72">
        <f t="shared" si="622"/>
        <v>1</v>
      </c>
      <c r="AE1508" s="109" t="str">
        <f t="shared" si="623"/>
        <v>0-0</v>
      </c>
      <c r="AF1508" s="109" t="str">
        <f t="shared" si="624"/>
        <v>Y</v>
      </c>
      <c r="AG1508" s="109" t="str">
        <f t="shared" si="625"/>
        <v>B</v>
      </c>
      <c r="AM1508" s="109">
        <f t="shared" si="626"/>
        <v>0</v>
      </c>
      <c r="AN1508" s="109">
        <f t="shared" si="627"/>
        <v>0</v>
      </c>
      <c r="AO1508" s="109" t="str">
        <f t="shared" si="628"/>
        <v/>
      </c>
      <c r="AQ1508" s="109" t="str">
        <f t="shared" si="629"/>
        <v/>
      </c>
      <c r="BA1508" s="229">
        <f>MOD(SUM(E1493:E1509),12)</f>
        <v>0</v>
      </c>
    </row>
    <row r="1509" spans="1:53" ht="15.75" thickBot="1" x14ac:dyDescent="0.3">
      <c r="A1509" s="88"/>
      <c r="B1509" s="66" t="s">
        <v>294</v>
      </c>
      <c r="C1509" s="67"/>
      <c r="D1509" s="102"/>
      <c r="E1509" s="32"/>
      <c r="F1509" s="32"/>
      <c r="G1509" s="68" t="s">
        <v>277</v>
      </c>
      <c r="H1509" s="69">
        <f t="shared" si="630"/>
        <v>0</v>
      </c>
      <c r="I1509" s="70">
        <f t="shared" si="631"/>
        <v>0</v>
      </c>
      <c r="J1509" s="73" t="str">
        <f t="shared" si="632"/>
        <v>--</v>
      </c>
      <c r="K1509" s="32"/>
      <c r="L1509" s="233"/>
      <c r="M1509" s="277"/>
      <c r="N1509" s="277"/>
      <c r="O1509" s="277"/>
      <c r="P1509" s="277"/>
      <c r="Q1509" s="277"/>
      <c r="R1509" s="277"/>
      <c r="S1509" s="277"/>
      <c r="T1509" s="277"/>
      <c r="U1509" s="278"/>
      <c r="V1509" s="103"/>
      <c r="W1509" s="84">
        <f t="shared" si="637"/>
        <v>1</v>
      </c>
      <c r="X1509" s="84"/>
      <c r="Y1509" s="78">
        <f>SUM(E1493:E1509)</f>
        <v>0</v>
      </c>
      <c r="Z1509" s="72" t="str">
        <f t="shared" si="635"/>
        <v/>
      </c>
      <c r="AA1509" s="72" t="str">
        <f t="shared" si="636"/>
        <v/>
      </c>
      <c r="AB1509" s="72"/>
      <c r="AC1509" s="72">
        <f t="shared" si="621"/>
        <v>1</v>
      </c>
      <c r="AD1509" s="72">
        <f t="shared" si="622"/>
        <v>1</v>
      </c>
      <c r="AE1509" s="109" t="str">
        <f t="shared" si="623"/>
        <v>0-0</v>
      </c>
      <c r="AF1509" s="109" t="str">
        <f t="shared" si="624"/>
        <v>Y</v>
      </c>
      <c r="AG1509" s="109" t="str">
        <f t="shared" si="625"/>
        <v>B</v>
      </c>
      <c r="AM1509" s="109">
        <f t="shared" si="626"/>
        <v>0</v>
      </c>
      <c r="AN1509" s="109">
        <f t="shared" si="627"/>
        <v>0</v>
      </c>
      <c r="AO1509" s="109" t="str">
        <f t="shared" si="628"/>
        <v/>
      </c>
      <c r="AQ1509" s="109" t="str">
        <f t="shared" si="629"/>
        <v/>
      </c>
      <c r="BA1509" s="229">
        <f>MOD(SUM(E1493:E1510),12)</f>
        <v>0</v>
      </c>
    </row>
    <row r="1510" spans="1:53" ht="15.75" thickBot="1" x14ac:dyDescent="0.3">
      <c r="A1510" s="88"/>
      <c r="B1510" s="66" t="s">
        <v>295</v>
      </c>
      <c r="C1510" s="67"/>
      <c r="D1510" s="102"/>
      <c r="E1510" s="32"/>
      <c r="F1510" s="32"/>
      <c r="G1510" s="68" t="s">
        <v>277</v>
      </c>
      <c r="H1510" s="69">
        <f t="shared" si="630"/>
        <v>0</v>
      </c>
      <c r="I1510" s="70">
        <f t="shared" si="631"/>
        <v>0</v>
      </c>
      <c r="J1510" s="73" t="str">
        <f t="shared" si="632"/>
        <v>--</v>
      </c>
      <c r="K1510" s="32"/>
      <c r="L1510" s="233"/>
      <c r="M1510" s="277"/>
      <c r="N1510" s="277"/>
      <c r="O1510" s="277"/>
      <c r="P1510" s="277"/>
      <c r="Q1510" s="277"/>
      <c r="R1510" s="277"/>
      <c r="S1510" s="277"/>
      <c r="T1510" s="277"/>
      <c r="U1510" s="278"/>
      <c r="V1510" s="103"/>
      <c r="W1510" s="84">
        <f t="shared" si="637"/>
        <v>1</v>
      </c>
      <c r="X1510" s="84"/>
      <c r="Y1510" s="78">
        <f>SUM(E1493:E1510)</f>
        <v>0</v>
      </c>
      <c r="Z1510" s="72" t="str">
        <f t="shared" si="635"/>
        <v/>
      </c>
      <c r="AA1510" s="72" t="str">
        <f t="shared" si="636"/>
        <v/>
      </c>
      <c r="AB1510" s="72"/>
      <c r="AC1510" s="72">
        <f t="shared" si="621"/>
        <v>1</v>
      </c>
      <c r="AD1510" s="72">
        <f t="shared" si="622"/>
        <v>1</v>
      </c>
      <c r="AE1510" s="109" t="str">
        <f t="shared" si="623"/>
        <v>0-0</v>
      </c>
      <c r="AF1510" s="109" t="str">
        <f t="shared" si="624"/>
        <v>Y</v>
      </c>
      <c r="AG1510" s="109" t="str">
        <f t="shared" si="625"/>
        <v>B</v>
      </c>
      <c r="AM1510" s="109">
        <f t="shared" si="626"/>
        <v>0</v>
      </c>
      <c r="AN1510" s="109">
        <f t="shared" si="627"/>
        <v>0</v>
      </c>
      <c r="AO1510" s="109" t="str">
        <f t="shared" si="628"/>
        <v/>
      </c>
      <c r="AQ1510" s="109" t="str">
        <f t="shared" si="629"/>
        <v/>
      </c>
      <c r="BA1510" s="229">
        <f>MOD(SUM(E1493:E1511),12)</f>
        <v>0</v>
      </c>
    </row>
    <row r="1511" spans="1:53" ht="15.75" thickBot="1" x14ac:dyDescent="0.3">
      <c r="A1511" s="88"/>
      <c r="B1511" s="66" t="s">
        <v>296</v>
      </c>
      <c r="C1511" s="67"/>
      <c r="D1511" s="102"/>
      <c r="E1511" s="32"/>
      <c r="F1511" s="32"/>
      <c r="G1511" s="68" t="s">
        <v>277</v>
      </c>
      <c r="H1511" s="69">
        <f t="shared" si="630"/>
        <v>0</v>
      </c>
      <c r="I1511" s="70">
        <f t="shared" si="631"/>
        <v>0</v>
      </c>
      <c r="J1511" s="73" t="str">
        <f t="shared" si="632"/>
        <v>--</v>
      </c>
      <c r="K1511" s="32"/>
      <c r="L1511" s="233"/>
      <c r="M1511" s="277"/>
      <c r="N1511" s="277"/>
      <c r="O1511" s="277"/>
      <c r="P1511" s="277"/>
      <c r="Q1511" s="277"/>
      <c r="R1511" s="277"/>
      <c r="S1511" s="277"/>
      <c r="T1511" s="277"/>
      <c r="U1511" s="278"/>
      <c r="V1511" s="103"/>
      <c r="W1511" s="84">
        <f t="shared" si="637"/>
        <v>1</v>
      </c>
      <c r="X1511" s="84"/>
      <c r="Y1511" s="78">
        <f>SUM(E1493:E1511)</f>
        <v>0</v>
      </c>
      <c r="Z1511" s="72" t="str">
        <f t="shared" si="635"/>
        <v/>
      </c>
      <c r="AA1511" s="72" t="str">
        <f t="shared" si="636"/>
        <v/>
      </c>
      <c r="AB1511" s="72"/>
      <c r="AC1511" s="72">
        <f t="shared" si="621"/>
        <v>1</v>
      </c>
      <c r="AD1511" s="72">
        <f t="shared" si="622"/>
        <v>1</v>
      </c>
      <c r="AE1511" s="109" t="str">
        <f t="shared" si="623"/>
        <v>0-0</v>
      </c>
      <c r="AF1511" s="109" t="str">
        <f t="shared" si="624"/>
        <v>Y</v>
      </c>
      <c r="AG1511" s="109" t="str">
        <f t="shared" si="625"/>
        <v>B</v>
      </c>
      <c r="AM1511" s="109">
        <f t="shared" si="626"/>
        <v>0</v>
      </c>
      <c r="AN1511" s="109">
        <f t="shared" si="627"/>
        <v>0</v>
      </c>
      <c r="AO1511" s="109" t="str">
        <f t="shared" si="628"/>
        <v/>
      </c>
      <c r="AQ1511" s="109" t="str">
        <f t="shared" si="629"/>
        <v/>
      </c>
      <c r="BA1511" s="229">
        <f>MOD(SUM(E1493:E1512),12)</f>
        <v>0</v>
      </c>
    </row>
    <row r="1512" spans="1:53" ht="15.75" thickBot="1" x14ac:dyDescent="0.3">
      <c r="A1512" s="88"/>
      <c r="B1512" s="66" t="s">
        <v>297</v>
      </c>
      <c r="C1512" s="67"/>
      <c r="D1512" s="102"/>
      <c r="E1512" s="32"/>
      <c r="F1512" s="32"/>
      <c r="G1512" s="68" t="s">
        <v>277</v>
      </c>
      <c r="H1512" s="69">
        <f t="shared" si="630"/>
        <v>0</v>
      </c>
      <c r="I1512" s="70">
        <f t="shared" si="631"/>
        <v>0</v>
      </c>
      <c r="J1512" s="73" t="str">
        <f t="shared" si="632"/>
        <v>--</v>
      </c>
      <c r="K1512" s="32"/>
      <c r="L1512" s="233"/>
      <c r="M1512" s="277"/>
      <c r="N1512" s="277"/>
      <c r="O1512" s="277"/>
      <c r="P1512" s="277"/>
      <c r="Q1512" s="277"/>
      <c r="R1512" s="277"/>
      <c r="S1512" s="277"/>
      <c r="T1512" s="277"/>
      <c r="U1512" s="278"/>
      <c r="V1512" s="103"/>
      <c r="W1512" s="84">
        <f t="shared" si="637"/>
        <v>1</v>
      </c>
      <c r="X1512" s="84"/>
      <c r="Y1512" s="78">
        <f>SUM(E1493:E1512)</f>
        <v>0</v>
      </c>
      <c r="Z1512" s="72" t="str">
        <f t="shared" si="635"/>
        <v/>
      </c>
      <c r="AA1512" s="72" t="str">
        <f t="shared" si="636"/>
        <v/>
      </c>
      <c r="AB1512" s="72"/>
      <c r="AC1512" s="72">
        <f t="shared" si="621"/>
        <v>1</v>
      </c>
      <c r="AD1512" s="72">
        <f t="shared" si="622"/>
        <v>1</v>
      </c>
      <c r="AE1512" s="109" t="str">
        <f t="shared" si="623"/>
        <v>0-0</v>
      </c>
      <c r="AF1512" s="109" t="str">
        <f t="shared" si="624"/>
        <v>Y</v>
      </c>
      <c r="AG1512" s="109" t="str">
        <f t="shared" si="625"/>
        <v>B</v>
      </c>
      <c r="AM1512" s="109">
        <f t="shared" si="626"/>
        <v>0</v>
      </c>
      <c r="AN1512" s="109">
        <f t="shared" si="627"/>
        <v>0</v>
      </c>
      <c r="AO1512" s="109" t="str">
        <f t="shared" si="628"/>
        <v/>
      </c>
      <c r="AQ1512" s="109" t="str">
        <f t="shared" si="629"/>
        <v/>
      </c>
      <c r="BA1512" s="229">
        <f>MOD(SUM(E1493:E1513),12)</f>
        <v>0</v>
      </c>
    </row>
    <row r="1513" spans="1:53" ht="15.75" thickBot="1" x14ac:dyDescent="0.3">
      <c r="A1513" s="88"/>
      <c r="B1513" s="66" t="s">
        <v>298</v>
      </c>
      <c r="C1513" s="67"/>
      <c r="D1513" s="102"/>
      <c r="E1513" s="32"/>
      <c r="F1513" s="32"/>
      <c r="G1513" s="68" t="s">
        <v>277</v>
      </c>
      <c r="H1513" s="69">
        <f t="shared" si="630"/>
        <v>0</v>
      </c>
      <c r="I1513" s="70">
        <f t="shared" si="631"/>
        <v>0</v>
      </c>
      <c r="J1513" s="73" t="str">
        <f t="shared" si="632"/>
        <v>--</v>
      </c>
      <c r="K1513" s="32"/>
      <c r="L1513" s="233"/>
      <c r="M1513" s="277"/>
      <c r="N1513" s="277"/>
      <c r="O1513" s="277"/>
      <c r="P1513" s="277"/>
      <c r="Q1513" s="277"/>
      <c r="R1513" s="277"/>
      <c r="S1513" s="277"/>
      <c r="T1513" s="277"/>
      <c r="U1513" s="278"/>
      <c r="V1513" s="103"/>
      <c r="W1513" s="84">
        <f t="shared" si="637"/>
        <v>1</v>
      </c>
      <c r="X1513" s="84"/>
      <c r="Y1513" s="78">
        <f>SUM(E1493:E1513)</f>
        <v>0</v>
      </c>
      <c r="Z1513" s="72" t="str">
        <f t="shared" si="635"/>
        <v/>
      </c>
      <c r="AA1513" s="72" t="str">
        <f t="shared" si="636"/>
        <v/>
      </c>
      <c r="AB1513" s="72"/>
      <c r="AC1513" s="72">
        <f t="shared" si="621"/>
        <v>1</v>
      </c>
      <c r="AD1513" s="72">
        <f t="shared" si="622"/>
        <v>1</v>
      </c>
      <c r="AE1513" s="109" t="str">
        <f t="shared" si="623"/>
        <v>0-0</v>
      </c>
      <c r="AF1513" s="109" t="str">
        <f t="shared" si="624"/>
        <v>Y</v>
      </c>
      <c r="AG1513" s="109" t="str">
        <f t="shared" si="625"/>
        <v>B</v>
      </c>
      <c r="AM1513" s="109">
        <f t="shared" si="626"/>
        <v>0</v>
      </c>
      <c r="AN1513" s="109">
        <f t="shared" si="627"/>
        <v>0</v>
      </c>
      <c r="AO1513" s="109" t="str">
        <f t="shared" si="628"/>
        <v/>
      </c>
      <c r="AQ1513" s="109" t="str">
        <f t="shared" si="629"/>
        <v/>
      </c>
      <c r="BA1513" s="229">
        <f>MOD(SUM(E1493:E1514),12)</f>
        <v>0</v>
      </c>
    </row>
    <row r="1514" spans="1:53" ht="15.75" thickBot="1" x14ac:dyDescent="0.3">
      <c r="A1514" s="88"/>
      <c r="B1514" s="66" t="s">
        <v>299</v>
      </c>
      <c r="C1514" s="67"/>
      <c r="D1514" s="102"/>
      <c r="E1514" s="32"/>
      <c r="F1514" s="32"/>
      <c r="G1514" s="68" t="s">
        <v>277</v>
      </c>
      <c r="H1514" s="69">
        <f t="shared" si="630"/>
        <v>0</v>
      </c>
      <c r="I1514" s="70">
        <f t="shared" si="631"/>
        <v>0</v>
      </c>
      <c r="J1514" s="73" t="str">
        <f t="shared" si="632"/>
        <v>--</v>
      </c>
      <c r="K1514" s="32"/>
      <c r="L1514" s="233"/>
      <c r="M1514" s="277"/>
      <c r="N1514" s="277"/>
      <c r="O1514" s="277"/>
      <c r="P1514" s="277"/>
      <c r="Q1514" s="277"/>
      <c r="R1514" s="277"/>
      <c r="S1514" s="277"/>
      <c r="T1514" s="277"/>
      <c r="U1514" s="278"/>
      <c r="V1514" s="103"/>
      <c r="W1514" s="84">
        <f t="shared" si="637"/>
        <v>1</v>
      </c>
      <c r="X1514" s="84"/>
      <c r="Y1514" s="78">
        <f>SUM(E1493:E1514)</f>
        <v>0</v>
      </c>
      <c r="Z1514" s="72" t="str">
        <f t="shared" si="635"/>
        <v/>
      </c>
      <c r="AA1514" s="72" t="str">
        <f t="shared" si="636"/>
        <v/>
      </c>
      <c r="AB1514" s="72"/>
      <c r="AC1514" s="72">
        <f t="shared" si="621"/>
        <v>1</v>
      </c>
      <c r="AD1514" s="72">
        <f t="shared" si="622"/>
        <v>1</v>
      </c>
      <c r="AE1514" s="109" t="str">
        <f t="shared" si="623"/>
        <v>0-0</v>
      </c>
      <c r="AF1514" s="109" t="str">
        <f t="shared" si="624"/>
        <v>Y</v>
      </c>
      <c r="AG1514" s="109" t="str">
        <f t="shared" si="625"/>
        <v>B</v>
      </c>
      <c r="AM1514" s="109">
        <f t="shared" si="626"/>
        <v>0</v>
      </c>
      <c r="AN1514" s="109">
        <f t="shared" si="627"/>
        <v>0</v>
      </c>
      <c r="AO1514" s="109" t="str">
        <f t="shared" si="628"/>
        <v/>
      </c>
      <c r="AQ1514" s="109" t="str">
        <f t="shared" si="629"/>
        <v/>
      </c>
      <c r="BA1514" s="229">
        <f>MOD(SUM(E1493:E1515),12)</f>
        <v>0</v>
      </c>
    </row>
    <row r="1515" spans="1:53" ht="15.75" thickBot="1" x14ac:dyDescent="0.3">
      <c r="A1515" s="88"/>
      <c r="B1515" s="66" t="s">
        <v>300</v>
      </c>
      <c r="C1515" s="67"/>
      <c r="D1515" s="102"/>
      <c r="E1515" s="32"/>
      <c r="F1515" s="32"/>
      <c r="G1515" s="68" t="s">
        <v>277</v>
      </c>
      <c r="H1515" s="69">
        <f t="shared" si="630"/>
        <v>0</v>
      </c>
      <c r="I1515" s="70">
        <f t="shared" si="631"/>
        <v>0</v>
      </c>
      <c r="J1515" s="73" t="str">
        <f t="shared" si="632"/>
        <v>--</v>
      </c>
      <c r="K1515" s="32"/>
      <c r="L1515" s="233"/>
      <c r="M1515" s="277"/>
      <c r="N1515" s="277"/>
      <c r="O1515" s="277"/>
      <c r="P1515" s="277"/>
      <c r="Q1515" s="277"/>
      <c r="R1515" s="277"/>
      <c r="S1515" s="277"/>
      <c r="T1515" s="277"/>
      <c r="U1515" s="278"/>
      <c r="V1515" s="103"/>
      <c r="W1515" s="84">
        <f t="shared" si="637"/>
        <v>1</v>
      </c>
      <c r="X1515" s="84"/>
      <c r="Y1515" s="78">
        <f>SUM(E1493:E1515)</f>
        <v>0</v>
      </c>
      <c r="Z1515" s="72" t="str">
        <f t="shared" si="635"/>
        <v/>
      </c>
      <c r="AA1515" s="72" t="str">
        <f t="shared" si="636"/>
        <v/>
      </c>
      <c r="AB1515" s="72"/>
      <c r="AC1515" s="72">
        <f t="shared" si="621"/>
        <v>1</v>
      </c>
      <c r="AD1515" s="72">
        <f t="shared" si="622"/>
        <v>1</v>
      </c>
      <c r="AE1515" s="109" t="str">
        <f t="shared" si="623"/>
        <v>0-0</v>
      </c>
      <c r="AF1515" s="109" t="str">
        <f t="shared" si="624"/>
        <v>Y</v>
      </c>
      <c r="AG1515" s="109" t="str">
        <f t="shared" si="625"/>
        <v>B</v>
      </c>
      <c r="AM1515" s="109">
        <f t="shared" si="626"/>
        <v>0</v>
      </c>
      <c r="AN1515" s="109">
        <f t="shared" si="627"/>
        <v>0</v>
      </c>
      <c r="AO1515" s="109" t="str">
        <f t="shared" si="628"/>
        <v/>
      </c>
      <c r="AQ1515" s="109" t="str">
        <f t="shared" si="629"/>
        <v/>
      </c>
      <c r="BA1515" s="229">
        <f>MOD(SUM(E1493:E1516),12)</f>
        <v>0</v>
      </c>
    </row>
    <row r="1516" spans="1:53" ht="15.75" thickBot="1" x14ac:dyDescent="0.3">
      <c r="A1516" s="88"/>
      <c r="B1516" s="66" t="s">
        <v>301</v>
      </c>
      <c r="C1516" s="67"/>
      <c r="D1516" s="102"/>
      <c r="E1516" s="32"/>
      <c r="F1516" s="32"/>
      <c r="G1516" s="68" t="s">
        <v>277</v>
      </c>
      <c r="H1516" s="69">
        <f t="shared" si="630"/>
        <v>0</v>
      </c>
      <c r="I1516" s="70">
        <f t="shared" si="631"/>
        <v>0</v>
      </c>
      <c r="J1516" s="73" t="str">
        <f t="shared" si="632"/>
        <v>--</v>
      </c>
      <c r="K1516" s="32"/>
      <c r="L1516" s="233"/>
      <c r="M1516" s="277"/>
      <c r="N1516" s="277"/>
      <c r="O1516" s="277"/>
      <c r="P1516" s="277"/>
      <c r="Q1516" s="277"/>
      <c r="R1516" s="277"/>
      <c r="S1516" s="277"/>
      <c r="T1516" s="277"/>
      <c r="U1516" s="278"/>
      <c r="V1516" s="103"/>
      <c r="W1516" s="84">
        <f t="shared" si="637"/>
        <v>1</v>
      </c>
      <c r="X1516" s="84"/>
      <c r="Y1516" s="78">
        <f>SUM(E1493:E1516)</f>
        <v>0</v>
      </c>
      <c r="Z1516" s="72" t="str">
        <f t="shared" si="635"/>
        <v/>
      </c>
      <c r="AA1516" s="72" t="str">
        <f t="shared" si="636"/>
        <v/>
      </c>
      <c r="AB1516" s="72"/>
      <c r="AC1516" s="72">
        <f t="shared" si="621"/>
        <v>1</v>
      </c>
      <c r="AD1516" s="72">
        <f t="shared" si="622"/>
        <v>1</v>
      </c>
      <c r="AE1516" s="109" t="str">
        <f t="shared" si="623"/>
        <v>0-0</v>
      </c>
      <c r="AF1516" s="109" t="str">
        <f t="shared" si="624"/>
        <v>Y</v>
      </c>
      <c r="AG1516" s="109" t="str">
        <f t="shared" si="625"/>
        <v>B</v>
      </c>
      <c r="AM1516" s="109">
        <f t="shared" si="626"/>
        <v>0</v>
      </c>
      <c r="AN1516" s="109">
        <f t="shared" si="627"/>
        <v>0</v>
      </c>
      <c r="AO1516" s="109" t="str">
        <f t="shared" si="628"/>
        <v/>
      </c>
      <c r="AQ1516" s="109" t="str">
        <f t="shared" si="629"/>
        <v/>
      </c>
      <c r="BA1516" s="229">
        <f>MOD(SUM(E1493:E1517),12)</f>
        <v>0</v>
      </c>
    </row>
    <row r="1517" spans="1:53" ht="15.75" thickBot="1" x14ac:dyDescent="0.3">
      <c r="A1517" s="88"/>
      <c r="B1517" s="66" t="s">
        <v>302</v>
      </c>
      <c r="C1517" s="67"/>
      <c r="D1517" s="102"/>
      <c r="E1517" s="32"/>
      <c r="F1517" s="32"/>
      <c r="G1517" s="68" t="s">
        <v>277</v>
      </c>
      <c r="H1517" s="69">
        <f t="shared" si="630"/>
        <v>0</v>
      </c>
      <c r="I1517" s="70">
        <f t="shared" si="631"/>
        <v>0</v>
      </c>
      <c r="J1517" s="73" t="str">
        <f t="shared" si="632"/>
        <v>--</v>
      </c>
      <c r="K1517" s="32"/>
      <c r="L1517" s="234"/>
      <c r="M1517" s="277"/>
      <c r="N1517" s="277"/>
      <c r="O1517" s="277"/>
      <c r="P1517" s="277"/>
      <c r="Q1517" s="277"/>
      <c r="R1517" s="277"/>
      <c r="S1517" s="277"/>
      <c r="T1517" s="277"/>
      <c r="U1517" s="278"/>
      <c r="V1517" s="103"/>
      <c r="W1517" s="72"/>
      <c r="X1517" s="72"/>
      <c r="Y1517" s="78">
        <f>SUM(E1493:E1517)</f>
        <v>0</v>
      </c>
      <c r="Z1517" s="72" t="str">
        <f t="shared" si="635"/>
        <v/>
      </c>
      <c r="AA1517" s="72" t="str">
        <f t="shared" si="636"/>
        <v/>
      </c>
      <c r="AB1517" s="72"/>
      <c r="AC1517" s="72">
        <f t="shared" si="621"/>
        <v>1</v>
      </c>
      <c r="AD1517" s="72">
        <f t="shared" si="622"/>
        <v>1</v>
      </c>
      <c r="AE1517" s="109" t="str">
        <f t="shared" si="623"/>
        <v>0-0</v>
      </c>
      <c r="AF1517" s="109" t="str">
        <f t="shared" si="624"/>
        <v>Y</v>
      </c>
      <c r="AG1517" s="109" t="str">
        <f t="shared" si="625"/>
        <v>B</v>
      </c>
      <c r="AM1517" s="109">
        <f t="shared" si="626"/>
        <v>0</v>
      </c>
      <c r="AN1517" s="109">
        <f t="shared" si="627"/>
        <v>0</v>
      </c>
      <c r="AO1517" s="109" t="str">
        <f t="shared" si="628"/>
        <v/>
      </c>
      <c r="AQ1517" s="109" t="str">
        <f t="shared" si="629"/>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36"/>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36"/>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38">IF(B1534&lt;&gt;"FST",1,0)</f>
        <v>1</v>
      </c>
      <c r="AD1534" s="72">
        <f t="shared" ref="AD1534:AD1558" si="639">IF(C1534&lt;&gt;"FST",1,0)</f>
        <v>1</v>
      </c>
      <c r="AE1534" s="109" t="str">
        <f t="shared" ref="AE1534:AE1558" si="640">CONCATENATE(H1534,"-",I1534)</f>
        <v>0-0</v>
      </c>
      <c r="AF1534" s="109" t="str">
        <f t="shared" ref="AF1534:AF1558" si="641">IF(C1534="Field SPL","N","Y")</f>
        <v>Y</v>
      </c>
      <c r="AG1534" s="109" t="str">
        <f t="shared" ref="AG1534:AG1558" si="642">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43">VALUE(IF(C1534="FST","0",IF(C1534="REV T","1",IF(C1534="DBL REV",".5","0"))))</f>
        <v>0</v>
      </c>
      <c r="AN1534" s="109">
        <f t="shared" ref="AN1534:AN1558" si="644">VALUE(IF(C1534="FST","0",IF(C1534="REV T","0",IF(C1534="DBL REV",".5","0"))))</f>
        <v>0</v>
      </c>
      <c r="AO1534" s="109" t="str">
        <f t="shared" ref="AO1534:AO1558" si="645">IF(C1534="TPL REV","Y","")</f>
        <v/>
      </c>
      <c r="AQ1534" s="109" t="str">
        <f t="shared" ref="AQ1534:AQ1558" si="646">IF(C1534="QD REV","Y","")</f>
        <v/>
      </c>
      <c r="BA1534" s="229">
        <f>MOD(E1534,12)</f>
        <v>0</v>
      </c>
    </row>
    <row r="1535" spans="1:53" ht="15.75" thickBot="1" x14ac:dyDescent="0.3">
      <c r="A1535" s="88"/>
      <c r="B1535" s="66" t="s">
        <v>279</v>
      </c>
      <c r="C1535" s="67"/>
      <c r="D1535" s="102"/>
      <c r="E1535" s="32"/>
      <c r="F1535" s="32"/>
      <c r="G1535" s="68" t="s">
        <v>277</v>
      </c>
      <c r="H1535" s="69">
        <f t="shared" ref="H1535:H1558" si="647">IF(E1535=0,0,I1535-(E1535-1))</f>
        <v>0</v>
      </c>
      <c r="I1535" s="70">
        <f t="shared" ref="I1535:I1558" si="648">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38"/>
        <v>1</v>
      </c>
      <c r="AD1535" s="72">
        <f t="shared" si="639"/>
        <v>1</v>
      </c>
      <c r="AE1535" s="109" t="str">
        <f t="shared" si="640"/>
        <v>0-0</v>
      </c>
      <c r="AF1535" s="109" t="str">
        <f t="shared" si="641"/>
        <v>Y</v>
      </c>
      <c r="AG1535" s="109" t="str">
        <f t="shared" si="642"/>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43"/>
        <v>0</v>
      </c>
      <c r="AN1535" s="109">
        <f t="shared" si="644"/>
        <v>0</v>
      </c>
      <c r="AO1535" s="109" t="str">
        <f t="shared" si="645"/>
        <v/>
      </c>
      <c r="AQ1535" s="109" t="str">
        <f t="shared" si="646"/>
        <v/>
      </c>
      <c r="BA1535" s="229">
        <f>MOD(SUM(E1534:E1535),12)</f>
        <v>0</v>
      </c>
    </row>
    <row r="1536" spans="1:53" ht="15.75" thickBot="1" x14ac:dyDescent="0.3">
      <c r="A1536" s="88"/>
      <c r="B1536" s="74" t="s">
        <v>280</v>
      </c>
      <c r="C1536" s="67"/>
      <c r="D1536" s="102"/>
      <c r="E1536" s="32"/>
      <c r="F1536" s="32"/>
      <c r="G1536" s="75" t="s">
        <v>277</v>
      </c>
      <c r="H1536" s="69">
        <f t="shared" si="647"/>
        <v>0</v>
      </c>
      <c r="I1536" s="70">
        <f t="shared" si="648"/>
        <v>0</v>
      </c>
      <c r="J1536" s="73" t="str">
        <f t="shared" ref="J1536:J1558" si="649">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38"/>
        <v>1</v>
      </c>
      <c r="AD1536" s="72">
        <f t="shared" si="639"/>
        <v>1</v>
      </c>
      <c r="AE1536" s="109" t="str">
        <f t="shared" si="640"/>
        <v>0-0</v>
      </c>
      <c r="AF1536" s="109" t="str">
        <f t="shared" si="641"/>
        <v>Y</v>
      </c>
      <c r="AG1536" s="109" t="str">
        <f t="shared" si="642"/>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43"/>
        <v>0</v>
      </c>
      <c r="AN1536" s="109">
        <f t="shared" si="644"/>
        <v>0</v>
      </c>
      <c r="AO1536" s="109" t="str">
        <f t="shared" si="645"/>
        <v/>
      </c>
      <c r="AQ1536" s="109" t="str">
        <f t="shared" si="646"/>
        <v/>
      </c>
      <c r="BA1536" s="229">
        <f>MOD(SUM(E1534:E1537),12)</f>
        <v>0</v>
      </c>
    </row>
    <row r="1537" spans="1:53" ht="15.75" thickBot="1" x14ac:dyDescent="0.3">
      <c r="A1537" s="88"/>
      <c r="B1537" s="66" t="s">
        <v>281</v>
      </c>
      <c r="C1537" s="67"/>
      <c r="D1537" s="102"/>
      <c r="E1537" s="32"/>
      <c r="F1537" s="32"/>
      <c r="G1537" s="68" t="s">
        <v>277</v>
      </c>
      <c r="H1537" s="69">
        <f t="shared" si="647"/>
        <v>0</v>
      </c>
      <c r="I1537" s="70">
        <f t="shared" si="648"/>
        <v>0</v>
      </c>
      <c r="J1537" s="73" t="str">
        <f t="shared" si="649"/>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38"/>
        <v>1</v>
      </c>
      <c r="AD1537" s="72">
        <f t="shared" si="639"/>
        <v>1</v>
      </c>
      <c r="AE1537" s="109" t="str">
        <f t="shared" si="640"/>
        <v>0-0</v>
      </c>
      <c r="AF1537" s="109" t="str">
        <f t="shared" si="641"/>
        <v>Y</v>
      </c>
      <c r="AG1537" s="109" t="str">
        <f t="shared" si="642"/>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43"/>
        <v>0</v>
      </c>
      <c r="AN1537" s="109">
        <f t="shared" si="644"/>
        <v>0</v>
      </c>
      <c r="AO1537" s="109" t="str">
        <f t="shared" si="645"/>
        <v/>
      </c>
      <c r="AQ1537" s="109" t="str">
        <f t="shared" si="646"/>
        <v/>
      </c>
      <c r="BA1537" s="229">
        <f>MOD(SUM(E1534:E1538),12)</f>
        <v>0</v>
      </c>
    </row>
    <row r="1538" spans="1:53" ht="15.75" thickBot="1" x14ac:dyDescent="0.3">
      <c r="A1538" s="88"/>
      <c r="B1538" s="66" t="s">
        <v>282</v>
      </c>
      <c r="C1538" s="67"/>
      <c r="D1538" s="102"/>
      <c r="E1538" s="32"/>
      <c r="F1538" s="32"/>
      <c r="G1538" s="68" t="s">
        <v>277</v>
      </c>
      <c r="H1538" s="69">
        <f t="shared" si="647"/>
        <v>0</v>
      </c>
      <c r="I1538" s="70">
        <f t="shared" si="648"/>
        <v>0</v>
      </c>
      <c r="J1538" s="73" t="str">
        <f t="shared" si="649"/>
        <v>--</v>
      </c>
      <c r="K1538" s="32"/>
      <c r="L1538" s="233"/>
      <c r="M1538" s="277"/>
      <c r="N1538" s="277"/>
      <c r="O1538" s="277"/>
      <c r="P1538" s="277"/>
      <c r="Q1538" s="277"/>
      <c r="R1538" s="277"/>
      <c r="S1538" s="277"/>
      <c r="T1538" s="277"/>
      <c r="U1538" s="278"/>
      <c r="V1538" s="103"/>
      <c r="W1538" s="72"/>
      <c r="X1538" s="72"/>
      <c r="Y1538" s="72"/>
      <c r="Z1538" s="45">
        <v>13</v>
      </c>
      <c r="AA1538" s="77">
        <f t="shared" ref="AA1538:AA1543" si="650">AB1537+1</f>
        <v>145</v>
      </c>
      <c r="AB1538" s="77">
        <f t="shared" ref="AB1538:AB1543" si="651">AB1537+12</f>
        <v>156</v>
      </c>
      <c r="AC1538" s="72">
        <f t="shared" si="638"/>
        <v>1</v>
      </c>
      <c r="AD1538" s="72">
        <f t="shared" si="639"/>
        <v>1</v>
      </c>
      <c r="AE1538" s="109" t="str">
        <f t="shared" si="640"/>
        <v>0-0</v>
      </c>
      <c r="AF1538" s="109" t="str">
        <f t="shared" si="641"/>
        <v>Y</v>
      </c>
      <c r="AG1538" s="109" t="str">
        <f t="shared" si="642"/>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43"/>
        <v>0</v>
      </c>
      <c r="AN1538" s="109">
        <f t="shared" si="644"/>
        <v>0</v>
      </c>
      <c r="AO1538" s="109" t="str">
        <f t="shared" si="645"/>
        <v/>
      </c>
      <c r="AQ1538" s="109" t="str">
        <f t="shared" si="646"/>
        <v/>
      </c>
      <c r="BA1538" s="229">
        <f>MOD(SUM(E1534:E1539),12)</f>
        <v>0</v>
      </c>
    </row>
    <row r="1539" spans="1:53" ht="15.75" thickBot="1" x14ac:dyDescent="0.3">
      <c r="A1539" s="88"/>
      <c r="B1539" s="66" t="s">
        <v>283</v>
      </c>
      <c r="C1539" s="67"/>
      <c r="D1539" s="102"/>
      <c r="E1539" s="32"/>
      <c r="F1539" s="32"/>
      <c r="G1539" s="68" t="s">
        <v>277</v>
      </c>
      <c r="H1539" s="69">
        <f t="shared" si="647"/>
        <v>0</v>
      </c>
      <c r="I1539" s="70">
        <f t="shared" si="648"/>
        <v>0</v>
      </c>
      <c r="J1539" s="73" t="str">
        <f t="shared" si="649"/>
        <v>--</v>
      </c>
      <c r="K1539" s="32"/>
      <c r="L1539" s="233"/>
      <c r="M1539" s="277"/>
      <c r="N1539" s="277"/>
      <c r="O1539" s="277"/>
      <c r="P1539" s="277"/>
      <c r="Q1539" s="277"/>
      <c r="R1539" s="277"/>
      <c r="S1539" s="277"/>
      <c r="T1539" s="277"/>
      <c r="U1539" s="278"/>
      <c r="V1539" s="103"/>
      <c r="W1539" s="72"/>
      <c r="X1539" s="72"/>
      <c r="Y1539" s="72"/>
      <c r="Z1539" s="45">
        <v>14</v>
      </c>
      <c r="AA1539" s="77">
        <f t="shared" si="650"/>
        <v>157</v>
      </c>
      <c r="AB1539" s="77">
        <f t="shared" si="651"/>
        <v>168</v>
      </c>
      <c r="AC1539" s="72">
        <f t="shared" si="638"/>
        <v>1</v>
      </c>
      <c r="AD1539" s="72">
        <f t="shared" si="639"/>
        <v>1</v>
      </c>
      <c r="AE1539" s="109" t="str">
        <f t="shared" si="640"/>
        <v>0-0</v>
      </c>
      <c r="AF1539" s="109" t="str">
        <f t="shared" si="641"/>
        <v>Y</v>
      </c>
      <c r="AG1539" s="109" t="str">
        <f t="shared" si="642"/>
        <v>B</v>
      </c>
      <c r="AM1539" s="109">
        <f t="shared" si="643"/>
        <v>0</v>
      </c>
      <c r="AN1539" s="109">
        <f t="shared" si="644"/>
        <v>0</v>
      </c>
      <c r="AO1539" s="109" t="str">
        <f t="shared" si="645"/>
        <v/>
      </c>
      <c r="AQ1539" s="109" t="str">
        <f t="shared" si="646"/>
        <v/>
      </c>
      <c r="BA1539" s="229">
        <f>MOD(SUM(E1534:E1540),12)</f>
        <v>0</v>
      </c>
    </row>
    <row r="1540" spans="1:53" ht="15.75" thickBot="1" x14ac:dyDescent="0.3">
      <c r="A1540" s="88"/>
      <c r="B1540" s="66" t="s">
        <v>284</v>
      </c>
      <c r="C1540" s="67"/>
      <c r="D1540" s="102"/>
      <c r="E1540" s="32"/>
      <c r="F1540" s="32"/>
      <c r="G1540" s="68" t="s">
        <v>277</v>
      </c>
      <c r="H1540" s="69">
        <f t="shared" si="647"/>
        <v>0</v>
      </c>
      <c r="I1540" s="70">
        <f t="shared" si="648"/>
        <v>0</v>
      </c>
      <c r="J1540" s="73" t="str">
        <f t="shared" si="649"/>
        <v>--</v>
      </c>
      <c r="K1540" s="32"/>
      <c r="L1540" s="233"/>
      <c r="M1540" s="277"/>
      <c r="N1540" s="277"/>
      <c r="O1540" s="277"/>
      <c r="P1540" s="277"/>
      <c r="Q1540" s="277"/>
      <c r="R1540" s="277"/>
      <c r="S1540" s="277"/>
      <c r="T1540" s="277"/>
      <c r="U1540" s="278"/>
      <c r="V1540" s="103"/>
      <c r="W1540" s="72"/>
      <c r="X1540" s="72"/>
      <c r="Y1540" s="72"/>
      <c r="Z1540" s="45">
        <v>15</v>
      </c>
      <c r="AA1540" s="77">
        <f t="shared" si="650"/>
        <v>169</v>
      </c>
      <c r="AB1540" s="77">
        <f t="shared" si="651"/>
        <v>180</v>
      </c>
      <c r="AC1540" s="72">
        <f t="shared" si="638"/>
        <v>1</v>
      </c>
      <c r="AD1540" s="72">
        <f t="shared" si="639"/>
        <v>1</v>
      </c>
      <c r="AE1540" s="109" t="str">
        <f t="shared" si="640"/>
        <v>0-0</v>
      </c>
      <c r="AF1540" s="109" t="str">
        <f t="shared" si="641"/>
        <v>Y</v>
      </c>
      <c r="AG1540" s="109" t="str">
        <f t="shared" si="642"/>
        <v>B</v>
      </c>
      <c r="AM1540" s="109">
        <f t="shared" si="643"/>
        <v>0</v>
      </c>
      <c r="AN1540" s="109">
        <f t="shared" si="644"/>
        <v>0</v>
      </c>
      <c r="AO1540" s="109" t="str">
        <f t="shared" si="645"/>
        <v/>
      </c>
      <c r="AQ1540" s="109" t="str">
        <f t="shared" si="646"/>
        <v/>
      </c>
      <c r="BA1540" s="229">
        <f>MOD(SUM(E1534:E1541),12)</f>
        <v>0</v>
      </c>
    </row>
    <row r="1541" spans="1:53" ht="15.75" thickBot="1" x14ac:dyDescent="0.3">
      <c r="A1541" s="88"/>
      <c r="B1541" s="66" t="s">
        <v>285</v>
      </c>
      <c r="C1541" s="67"/>
      <c r="D1541" s="102"/>
      <c r="E1541" s="32"/>
      <c r="F1541" s="32"/>
      <c r="G1541" s="68" t="s">
        <v>277</v>
      </c>
      <c r="H1541" s="69">
        <f t="shared" si="647"/>
        <v>0</v>
      </c>
      <c r="I1541" s="70">
        <f t="shared" si="648"/>
        <v>0</v>
      </c>
      <c r="J1541" s="73" t="str">
        <f t="shared" si="649"/>
        <v>--</v>
      </c>
      <c r="K1541" s="32"/>
      <c r="L1541" s="233"/>
      <c r="M1541" s="277"/>
      <c r="N1541" s="277"/>
      <c r="O1541" s="277"/>
      <c r="P1541" s="277"/>
      <c r="Q1541" s="277"/>
      <c r="R1541" s="277"/>
      <c r="S1541" s="277"/>
      <c r="T1541" s="277"/>
      <c r="U1541" s="278"/>
      <c r="V1541" s="103"/>
      <c r="W1541" s="72"/>
      <c r="X1541" s="72"/>
      <c r="Y1541" s="72"/>
      <c r="Z1541" s="45">
        <f>Z1540+1</f>
        <v>16</v>
      </c>
      <c r="AA1541" s="77">
        <f t="shared" si="650"/>
        <v>181</v>
      </c>
      <c r="AB1541" s="77">
        <f t="shared" si="651"/>
        <v>192</v>
      </c>
      <c r="AC1541" s="72">
        <f t="shared" si="638"/>
        <v>1</v>
      </c>
      <c r="AD1541" s="72">
        <f t="shared" si="639"/>
        <v>1</v>
      </c>
      <c r="AE1541" s="109" t="str">
        <f t="shared" si="640"/>
        <v>0-0</v>
      </c>
      <c r="AF1541" s="109" t="str">
        <f t="shared" si="641"/>
        <v>Y</v>
      </c>
      <c r="AG1541" s="109" t="str">
        <f t="shared" si="642"/>
        <v>B</v>
      </c>
      <c r="AM1541" s="109">
        <f t="shared" si="643"/>
        <v>0</v>
      </c>
      <c r="AN1541" s="109">
        <f t="shared" si="644"/>
        <v>0</v>
      </c>
      <c r="AO1541" s="109" t="str">
        <f t="shared" si="645"/>
        <v/>
      </c>
      <c r="AQ1541" s="109" t="str">
        <f t="shared" si="646"/>
        <v/>
      </c>
      <c r="BA1541" s="229">
        <f>MOD(SUM(E1534:E1542),12)</f>
        <v>0</v>
      </c>
    </row>
    <row r="1542" spans="1:53" ht="15.75" thickBot="1" x14ac:dyDescent="0.3">
      <c r="A1542" s="88"/>
      <c r="B1542" s="66" t="s">
        <v>286</v>
      </c>
      <c r="C1542" s="67"/>
      <c r="D1542" s="102"/>
      <c r="E1542" s="32"/>
      <c r="F1542" s="32"/>
      <c r="G1542" s="68" t="s">
        <v>277</v>
      </c>
      <c r="H1542" s="69">
        <f t="shared" si="647"/>
        <v>0</v>
      </c>
      <c r="I1542" s="70">
        <f t="shared" si="648"/>
        <v>0</v>
      </c>
      <c r="J1542" s="73" t="str">
        <f t="shared" si="649"/>
        <v>--</v>
      </c>
      <c r="K1542" s="32"/>
      <c r="L1542" s="233"/>
      <c r="M1542" s="277"/>
      <c r="N1542" s="277"/>
      <c r="O1542" s="277"/>
      <c r="P1542" s="277"/>
      <c r="Q1542" s="277"/>
      <c r="R1542" s="277"/>
      <c r="S1542" s="277"/>
      <c r="T1542" s="277"/>
      <c r="U1542" s="278"/>
      <c r="V1542" s="103"/>
      <c r="W1542" s="72"/>
      <c r="X1542" s="72"/>
      <c r="Y1542" s="72"/>
      <c r="Z1542" s="45">
        <f>Z1541+1</f>
        <v>17</v>
      </c>
      <c r="AA1542" s="77">
        <f t="shared" si="650"/>
        <v>193</v>
      </c>
      <c r="AB1542" s="77">
        <f t="shared" si="651"/>
        <v>204</v>
      </c>
      <c r="AC1542" s="72">
        <f t="shared" si="638"/>
        <v>1</v>
      </c>
      <c r="AD1542" s="72">
        <f t="shared" si="639"/>
        <v>1</v>
      </c>
      <c r="AE1542" s="109" t="str">
        <f t="shared" si="640"/>
        <v>0-0</v>
      </c>
      <c r="AF1542" s="109" t="str">
        <f t="shared" si="641"/>
        <v>Y</v>
      </c>
      <c r="AG1542" s="109" t="str">
        <f t="shared" si="642"/>
        <v>B</v>
      </c>
      <c r="AM1542" s="109">
        <f t="shared" si="643"/>
        <v>0</v>
      </c>
      <c r="AN1542" s="109">
        <f t="shared" si="644"/>
        <v>0</v>
      </c>
      <c r="AO1542" s="109" t="str">
        <f t="shared" si="645"/>
        <v/>
      </c>
      <c r="AQ1542" s="109" t="str">
        <f t="shared" si="646"/>
        <v/>
      </c>
      <c r="BA1542" s="229">
        <f>MOD(SUM(E1534:E1543),12)</f>
        <v>0</v>
      </c>
    </row>
    <row r="1543" spans="1:53" ht="15.75" thickBot="1" x14ac:dyDescent="0.3">
      <c r="A1543" s="88"/>
      <c r="B1543" s="66" t="s">
        <v>287</v>
      </c>
      <c r="C1543" s="67"/>
      <c r="D1543" s="102"/>
      <c r="E1543" s="32"/>
      <c r="F1543" s="32"/>
      <c r="G1543" s="68" t="s">
        <v>277</v>
      </c>
      <c r="H1543" s="69">
        <f t="shared" si="647"/>
        <v>0</v>
      </c>
      <c r="I1543" s="70">
        <f t="shared" si="648"/>
        <v>0</v>
      </c>
      <c r="J1543" s="73" t="str">
        <f t="shared" si="649"/>
        <v>--</v>
      </c>
      <c r="K1543" s="32"/>
      <c r="L1543" s="233"/>
      <c r="M1543" s="277"/>
      <c r="N1543" s="277"/>
      <c r="O1543" s="277"/>
      <c r="P1543" s="277"/>
      <c r="Q1543" s="277"/>
      <c r="R1543" s="277"/>
      <c r="S1543" s="277"/>
      <c r="T1543" s="277"/>
      <c r="U1543" s="278"/>
      <c r="V1543" s="103"/>
      <c r="W1543" s="72"/>
      <c r="X1543" s="72"/>
      <c r="Y1543" s="72"/>
      <c r="Z1543" s="45">
        <f>Z1542+1</f>
        <v>18</v>
      </c>
      <c r="AA1543" s="77">
        <f t="shared" si="650"/>
        <v>205</v>
      </c>
      <c r="AB1543" s="77">
        <f t="shared" si="651"/>
        <v>216</v>
      </c>
      <c r="AC1543" s="72">
        <f t="shared" si="638"/>
        <v>1</v>
      </c>
      <c r="AD1543" s="72">
        <f t="shared" si="639"/>
        <v>1</v>
      </c>
      <c r="AE1543" s="109" t="str">
        <f t="shared" si="640"/>
        <v>0-0</v>
      </c>
      <c r="AF1543" s="109" t="str">
        <f t="shared" si="641"/>
        <v>Y</v>
      </c>
      <c r="AG1543" s="109" t="str">
        <f t="shared" si="642"/>
        <v>B</v>
      </c>
      <c r="AM1543" s="109">
        <f t="shared" si="643"/>
        <v>0</v>
      </c>
      <c r="AN1543" s="109">
        <f t="shared" si="644"/>
        <v>0</v>
      </c>
      <c r="AO1543" s="109" t="str">
        <f t="shared" si="645"/>
        <v/>
      </c>
      <c r="AQ1543" s="109" t="str">
        <f t="shared" si="646"/>
        <v/>
      </c>
      <c r="BA1543" s="229">
        <f>MOD(SUM(E1534:E1544),12)</f>
        <v>0</v>
      </c>
    </row>
    <row r="1544" spans="1:53" ht="15.75" thickBot="1" x14ac:dyDescent="0.3">
      <c r="A1544" s="88"/>
      <c r="B1544" s="66" t="s">
        <v>288</v>
      </c>
      <c r="C1544" s="67"/>
      <c r="D1544" s="102"/>
      <c r="E1544" s="32"/>
      <c r="F1544" s="32"/>
      <c r="G1544" s="68" t="s">
        <v>277</v>
      </c>
      <c r="H1544" s="69">
        <f t="shared" si="647"/>
        <v>0</v>
      </c>
      <c r="I1544" s="70">
        <f t="shared" si="648"/>
        <v>0</v>
      </c>
      <c r="J1544" s="73" t="str">
        <f t="shared" si="649"/>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38"/>
        <v>1</v>
      </c>
      <c r="AD1544" s="72">
        <f t="shared" si="639"/>
        <v>1</v>
      </c>
      <c r="AE1544" s="109" t="str">
        <f t="shared" si="640"/>
        <v>0-0</v>
      </c>
      <c r="AF1544" s="109" t="str">
        <f t="shared" si="641"/>
        <v>Y</v>
      </c>
      <c r="AG1544" s="109" t="str">
        <f t="shared" si="642"/>
        <v>B</v>
      </c>
      <c r="AM1544" s="109">
        <f t="shared" si="643"/>
        <v>0</v>
      </c>
      <c r="AN1544" s="109">
        <f t="shared" si="644"/>
        <v>0</v>
      </c>
      <c r="AO1544" s="109" t="str">
        <f t="shared" si="645"/>
        <v/>
      </c>
      <c r="AQ1544" s="109" t="str">
        <f t="shared" si="646"/>
        <v/>
      </c>
      <c r="BA1544" s="229">
        <f>MOD(SUM(E1534:E1545),12)</f>
        <v>0</v>
      </c>
    </row>
    <row r="1545" spans="1:53" ht="15.75" thickBot="1" x14ac:dyDescent="0.3">
      <c r="A1545" s="88"/>
      <c r="B1545" s="66" t="s">
        <v>289</v>
      </c>
      <c r="C1545" s="67"/>
      <c r="D1545" s="102"/>
      <c r="E1545" s="32"/>
      <c r="F1545" s="32"/>
      <c r="G1545" s="68" t="s">
        <v>277</v>
      </c>
      <c r="H1545" s="69">
        <f t="shared" si="647"/>
        <v>0</v>
      </c>
      <c r="I1545" s="70">
        <f t="shared" si="648"/>
        <v>0</v>
      </c>
      <c r="J1545" s="73" t="str">
        <f t="shared" si="649"/>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38"/>
        <v>1</v>
      </c>
      <c r="AD1545" s="72">
        <f t="shared" si="639"/>
        <v>1</v>
      </c>
      <c r="AE1545" s="109" t="str">
        <f t="shared" si="640"/>
        <v>0-0</v>
      </c>
      <c r="AF1545" s="109" t="str">
        <f t="shared" si="641"/>
        <v>Y</v>
      </c>
      <c r="AG1545" s="109" t="str">
        <f t="shared" si="642"/>
        <v>B</v>
      </c>
      <c r="AM1545" s="109">
        <f t="shared" si="643"/>
        <v>0</v>
      </c>
      <c r="AN1545" s="109">
        <f t="shared" si="644"/>
        <v>0</v>
      </c>
      <c r="AO1545" s="109" t="str">
        <f t="shared" si="645"/>
        <v/>
      </c>
      <c r="AQ1545" s="109" t="str">
        <f t="shared" si="646"/>
        <v/>
      </c>
      <c r="BA1545" s="229">
        <f>MOD(SUM(E1534:E1546),12)</f>
        <v>0</v>
      </c>
    </row>
    <row r="1546" spans="1:53" ht="15.75" thickBot="1" x14ac:dyDescent="0.3">
      <c r="A1546" s="88"/>
      <c r="B1546" s="66" t="s">
        <v>290</v>
      </c>
      <c r="C1546" s="67"/>
      <c r="D1546" s="102"/>
      <c r="E1546" s="32"/>
      <c r="F1546" s="32"/>
      <c r="G1546" s="68" t="s">
        <v>277</v>
      </c>
      <c r="H1546" s="69">
        <f t="shared" si="647"/>
        <v>0</v>
      </c>
      <c r="I1546" s="70">
        <f t="shared" si="648"/>
        <v>0</v>
      </c>
      <c r="J1546" s="73" t="str">
        <f t="shared" si="649"/>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52">IF(OR(AND(E$8=216,C1545="DBL REV",C1546="DBL REV",Y1545&lt;=144,Y1546&gt;144),AND(E$8=216,C1545="TPL REV",C1546="TPL REV",Y1545&lt;=144,Y1546&gt;144),AND(E$8=216,C1545="QD REV",C1546="QD REV",Y1545&lt;=144,Y1546&gt;144)),"ERROR","")</f>
        <v/>
      </c>
      <c r="AA1546" s="72"/>
      <c r="AB1546" s="72"/>
      <c r="AC1546" s="72">
        <f t="shared" si="638"/>
        <v>1</v>
      </c>
      <c r="AD1546" s="72">
        <f t="shared" si="639"/>
        <v>1</v>
      </c>
      <c r="AE1546" s="109" t="str">
        <f t="shared" si="640"/>
        <v>0-0</v>
      </c>
      <c r="AF1546" s="109" t="str">
        <f t="shared" si="641"/>
        <v>Y</v>
      </c>
      <c r="AG1546" s="109" t="str">
        <f t="shared" si="642"/>
        <v>B</v>
      </c>
      <c r="AM1546" s="109">
        <f t="shared" si="643"/>
        <v>0</v>
      </c>
      <c r="AN1546" s="109">
        <f t="shared" si="644"/>
        <v>0</v>
      </c>
      <c r="AO1546" s="109" t="str">
        <f t="shared" si="645"/>
        <v/>
      </c>
      <c r="AQ1546" s="109" t="str">
        <f t="shared" si="646"/>
        <v/>
      </c>
      <c r="BA1546" s="229">
        <f>MOD(SUM(E1534:E1547),12)</f>
        <v>0</v>
      </c>
    </row>
    <row r="1547" spans="1:53" ht="15.75" thickBot="1" x14ac:dyDescent="0.3">
      <c r="A1547" s="88"/>
      <c r="B1547" s="66" t="s">
        <v>291</v>
      </c>
      <c r="C1547" s="67"/>
      <c r="D1547" s="102"/>
      <c r="E1547" s="32"/>
      <c r="F1547" s="32"/>
      <c r="G1547" s="68" t="s">
        <v>277</v>
      </c>
      <c r="H1547" s="69">
        <f t="shared" si="647"/>
        <v>0</v>
      </c>
      <c r="I1547" s="70">
        <f t="shared" si="648"/>
        <v>0</v>
      </c>
      <c r="J1547" s="73" t="str">
        <f t="shared" si="649"/>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52"/>
        <v/>
      </c>
      <c r="AA1547" s="72"/>
      <c r="AB1547" s="72"/>
      <c r="AC1547" s="72">
        <f t="shared" si="638"/>
        <v>1</v>
      </c>
      <c r="AD1547" s="72">
        <f t="shared" si="639"/>
        <v>1</v>
      </c>
      <c r="AE1547" s="109" t="str">
        <f t="shared" si="640"/>
        <v>0-0</v>
      </c>
      <c r="AF1547" s="109" t="str">
        <f t="shared" si="641"/>
        <v>Y</v>
      </c>
      <c r="AG1547" s="109" t="str">
        <f t="shared" si="642"/>
        <v>B</v>
      </c>
      <c r="AM1547" s="109">
        <f t="shared" si="643"/>
        <v>0</v>
      </c>
      <c r="AN1547" s="109">
        <f t="shared" si="644"/>
        <v>0</v>
      </c>
      <c r="AO1547" s="109" t="str">
        <f t="shared" si="645"/>
        <v/>
      </c>
      <c r="AQ1547" s="109" t="str">
        <f t="shared" si="646"/>
        <v/>
      </c>
      <c r="BA1547" s="229">
        <f>MOD(SUM(E1534:E1548),12)</f>
        <v>0</v>
      </c>
    </row>
    <row r="1548" spans="1:53" ht="15.75" thickBot="1" x14ac:dyDescent="0.3">
      <c r="A1548" s="88"/>
      <c r="B1548" s="66" t="s">
        <v>292</v>
      </c>
      <c r="C1548" s="67"/>
      <c r="D1548" s="102"/>
      <c r="E1548" s="32"/>
      <c r="F1548" s="32"/>
      <c r="G1548" s="68" t="s">
        <v>277</v>
      </c>
      <c r="H1548" s="69">
        <f t="shared" si="647"/>
        <v>0</v>
      </c>
      <c r="I1548" s="70">
        <f t="shared" si="648"/>
        <v>0</v>
      </c>
      <c r="J1548" s="73" t="str">
        <f t="shared" si="649"/>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52"/>
        <v/>
      </c>
      <c r="AA1548" s="72" t="str">
        <f t="shared" ref="AA1548:AA1560" si="653">IF(AND(C1546&lt;&gt;"Field SPL",W1545&lt;=144,Y1546&gt;144),"ERROR","")</f>
        <v/>
      </c>
      <c r="AB1548" s="72"/>
      <c r="AC1548" s="72">
        <f t="shared" si="638"/>
        <v>1</v>
      </c>
      <c r="AD1548" s="72">
        <f t="shared" si="639"/>
        <v>1</v>
      </c>
      <c r="AE1548" s="109" t="str">
        <f t="shared" si="640"/>
        <v>0-0</v>
      </c>
      <c r="AF1548" s="109" t="str">
        <f t="shared" si="641"/>
        <v>Y</v>
      </c>
      <c r="AG1548" s="109" t="str">
        <f t="shared" si="642"/>
        <v>B</v>
      </c>
      <c r="AM1548" s="109">
        <f t="shared" si="643"/>
        <v>0</v>
      </c>
      <c r="AN1548" s="109">
        <f t="shared" si="644"/>
        <v>0</v>
      </c>
      <c r="AO1548" s="109" t="str">
        <f t="shared" si="645"/>
        <v/>
      </c>
      <c r="AQ1548" s="109" t="str">
        <f t="shared" si="646"/>
        <v/>
      </c>
      <c r="BA1548" s="229">
        <f>MOD(SUM(E1534:E1549),12)</f>
        <v>0</v>
      </c>
    </row>
    <row r="1549" spans="1:53" ht="15.75" thickBot="1" x14ac:dyDescent="0.3">
      <c r="A1549" s="88"/>
      <c r="B1549" s="66" t="s">
        <v>293</v>
      </c>
      <c r="C1549" s="67"/>
      <c r="D1549" s="102"/>
      <c r="E1549" s="32"/>
      <c r="F1549" s="32"/>
      <c r="G1549" s="68" t="s">
        <v>277</v>
      </c>
      <c r="H1549" s="69">
        <f t="shared" si="647"/>
        <v>0</v>
      </c>
      <c r="I1549" s="70">
        <f t="shared" si="648"/>
        <v>0</v>
      </c>
      <c r="J1549" s="73" t="str">
        <f t="shared" si="649"/>
        <v>--</v>
      </c>
      <c r="K1549" s="32"/>
      <c r="L1549" s="233"/>
      <c r="M1549" s="277"/>
      <c r="N1549" s="277"/>
      <c r="O1549" s="277"/>
      <c r="P1549" s="277"/>
      <c r="Q1549" s="277"/>
      <c r="R1549" s="277"/>
      <c r="S1549" s="277"/>
      <c r="T1549" s="277"/>
      <c r="U1549" s="278"/>
      <c r="V1549" s="103"/>
      <c r="W1549" s="84">
        <f t="shared" ref="W1549:W1557" si="654">Y1549+1</f>
        <v>1</v>
      </c>
      <c r="X1549" s="84"/>
      <c r="Y1549" s="78">
        <f>SUM(E1534:E1549)</f>
        <v>0</v>
      </c>
      <c r="Z1549" s="72" t="str">
        <f t="shared" si="652"/>
        <v/>
      </c>
      <c r="AA1549" s="72" t="str">
        <f t="shared" si="653"/>
        <v/>
      </c>
      <c r="AB1549" s="72"/>
      <c r="AC1549" s="72">
        <f t="shared" si="638"/>
        <v>1</v>
      </c>
      <c r="AD1549" s="72">
        <f t="shared" si="639"/>
        <v>1</v>
      </c>
      <c r="AE1549" s="109" t="str">
        <f t="shared" si="640"/>
        <v>0-0</v>
      </c>
      <c r="AF1549" s="109" t="str">
        <f t="shared" si="641"/>
        <v>Y</v>
      </c>
      <c r="AG1549" s="109" t="str">
        <f t="shared" si="642"/>
        <v>B</v>
      </c>
      <c r="AM1549" s="109">
        <f t="shared" si="643"/>
        <v>0</v>
      </c>
      <c r="AN1549" s="109">
        <f t="shared" si="644"/>
        <v>0</v>
      </c>
      <c r="AO1549" s="109" t="str">
        <f t="shared" si="645"/>
        <v/>
      </c>
      <c r="AQ1549" s="109" t="str">
        <f t="shared" si="646"/>
        <v/>
      </c>
      <c r="BA1549" s="229">
        <f>MOD(SUM(E1534:E1550),12)</f>
        <v>0</v>
      </c>
    </row>
    <row r="1550" spans="1:53" ht="15.75" thickBot="1" x14ac:dyDescent="0.3">
      <c r="A1550" s="88"/>
      <c r="B1550" s="66" t="s">
        <v>294</v>
      </c>
      <c r="C1550" s="67"/>
      <c r="D1550" s="102"/>
      <c r="E1550" s="32"/>
      <c r="F1550" s="32"/>
      <c r="G1550" s="68" t="s">
        <v>277</v>
      </c>
      <c r="H1550" s="69">
        <f t="shared" si="647"/>
        <v>0</v>
      </c>
      <c r="I1550" s="70">
        <f t="shared" si="648"/>
        <v>0</v>
      </c>
      <c r="J1550" s="73" t="str">
        <f t="shared" si="649"/>
        <v>--</v>
      </c>
      <c r="K1550" s="32"/>
      <c r="L1550" s="233"/>
      <c r="M1550" s="277"/>
      <c r="N1550" s="277"/>
      <c r="O1550" s="277"/>
      <c r="P1550" s="277"/>
      <c r="Q1550" s="277"/>
      <c r="R1550" s="277"/>
      <c r="S1550" s="277"/>
      <c r="T1550" s="277"/>
      <c r="U1550" s="278"/>
      <c r="V1550" s="103"/>
      <c r="W1550" s="84">
        <f t="shared" si="654"/>
        <v>1</v>
      </c>
      <c r="X1550" s="84"/>
      <c r="Y1550" s="78">
        <f>SUM(E1534:E1550)</f>
        <v>0</v>
      </c>
      <c r="Z1550" s="72" t="str">
        <f t="shared" si="652"/>
        <v/>
      </c>
      <c r="AA1550" s="72" t="str">
        <f t="shared" si="653"/>
        <v/>
      </c>
      <c r="AB1550" s="72"/>
      <c r="AC1550" s="72">
        <f t="shared" si="638"/>
        <v>1</v>
      </c>
      <c r="AD1550" s="72">
        <f t="shared" si="639"/>
        <v>1</v>
      </c>
      <c r="AE1550" s="109" t="str">
        <f t="shared" si="640"/>
        <v>0-0</v>
      </c>
      <c r="AF1550" s="109" t="str">
        <f t="shared" si="641"/>
        <v>Y</v>
      </c>
      <c r="AG1550" s="109" t="str">
        <f t="shared" si="642"/>
        <v>B</v>
      </c>
      <c r="AM1550" s="109">
        <f t="shared" si="643"/>
        <v>0</v>
      </c>
      <c r="AN1550" s="109">
        <f t="shared" si="644"/>
        <v>0</v>
      </c>
      <c r="AO1550" s="109" t="str">
        <f t="shared" si="645"/>
        <v/>
      </c>
      <c r="AQ1550" s="109" t="str">
        <f t="shared" si="646"/>
        <v/>
      </c>
      <c r="BA1550" s="229">
        <f>MOD(SUM(E1534:E1551),12)</f>
        <v>0</v>
      </c>
    </row>
    <row r="1551" spans="1:53" ht="15.75" thickBot="1" x14ac:dyDescent="0.3">
      <c r="A1551" s="88"/>
      <c r="B1551" s="66" t="s">
        <v>295</v>
      </c>
      <c r="C1551" s="67"/>
      <c r="D1551" s="102"/>
      <c r="E1551" s="32"/>
      <c r="F1551" s="32"/>
      <c r="G1551" s="68" t="s">
        <v>277</v>
      </c>
      <c r="H1551" s="69">
        <f t="shared" si="647"/>
        <v>0</v>
      </c>
      <c r="I1551" s="70">
        <f t="shared" si="648"/>
        <v>0</v>
      </c>
      <c r="J1551" s="73" t="str">
        <f t="shared" si="649"/>
        <v>--</v>
      </c>
      <c r="K1551" s="32"/>
      <c r="L1551" s="233"/>
      <c r="M1551" s="277"/>
      <c r="N1551" s="277"/>
      <c r="O1551" s="277"/>
      <c r="P1551" s="277"/>
      <c r="Q1551" s="277"/>
      <c r="R1551" s="277"/>
      <c r="S1551" s="277"/>
      <c r="T1551" s="277"/>
      <c r="U1551" s="278"/>
      <c r="V1551" s="103"/>
      <c r="W1551" s="84">
        <f t="shared" si="654"/>
        <v>1</v>
      </c>
      <c r="X1551" s="84"/>
      <c r="Y1551" s="78">
        <f>SUM(E1534:E1551)</f>
        <v>0</v>
      </c>
      <c r="Z1551" s="72" t="str">
        <f t="shared" si="652"/>
        <v/>
      </c>
      <c r="AA1551" s="72" t="str">
        <f t="shared" si="653"/>
        <v/>
      </c>
      <c r="AB1551" s="72"/>
      <c r="AC1551" s="72">
        <f t="shared" si="638"/>
        <v>1</v>
      </c>
      <c r="AD1551" s="72">
        <f t="shared" si="639"/>
        <v>1</v>
      </c>
      <c r="AE1551" s="109" t="str">
        <f t="shared" si="640"/>
        <v>0-0</v>
      </c>
      <c r="AF1551" s="109" t="str">
        <f t="shared" si="641"/>
        <v>Y</v>
      </c>
      <c r="AG1551" s="109" t="str">
        <f t="shared" si="642"/>
        <v>B</v>
      </c>
      <c r="AM1551" s="109">
        <f t="shared" si="643"/>
        <v>0</v>
      </c>
      <c r="AN1551" s="109">
        <f t="shared" si="644"/>
        <v>0</v>
      </c>
      <c r="AO1551" s="109" t="str">
        <f t="shared" si="645"/>
        <v/>
      </c>
      <c r="AQ1551" s="109" t="str">
        <f t="shared" si="646"/>
        <v/>
      </c>
      <c r="BA1551" s="229">
        <f>MOD(SUM(E1534:E1552),12)</f>
        <v>0</v>
      </c>
    </row>
    <row r="1552" spans="1:53" ht="15.75" thickBot="1" x14ac:dyDescent="0.3">
      <c r="A1552" s="88"/>
      <c r="B1552" s="66" t="s">
        <v>296</v>
      </c>
      <c r="C1552" s="67"/>
      <c r="D1552" s="102"/>
      <c r="E1552" s="32"/>
      <c r="F1552" s="32"/>
      <c r="G1552" s="68" t="s">
        <v>277</v>
      </c>
      <c r="H1552" s="69">
        <f t="shared" si="647"/>
        <v>0</v>
      </c>
      <c r="I1552" s="70">
        <f t="shared" si="648"/>
        <v>0</v>
      </c>
      <c r="J1552" s="73" t="str">
        <f t="shared" si="649"/>
        <v>--</v>
      </c>
      <c r="K1552" s="32"/>
      <c r="L1552" s="233"/>
      <c r="M1552" s="277"/>
      <c r="N1552" s="277"/>
      <c r="O1552" s="277"/>
      <c r="P1552" s="277"/>
      <c r="Q1552" s="277"/>
      <c r="R1552" s="277"/>
      <c r="S1552" s="277"/>
      <c r="T1552" s="277"/>
      <c r="U1552" s="278"/>
      <c r="V1552" s="103"/>
      <c r="W1552" s="84">
        <f t="shared" si="654"/>
        <v>1</v>
      </c>
      <c r="X1552" s="84"/>
      <c r="Y1552" s="78">
        <f>SUM(E1534:E1552)</f>
        <v>0</v>
      </c>
      <c r="Z1552" s="72" t="str">
        <f t="shared" si="652"/>
        <v/>
      </c>
      <c r="AA1552" s="72" t="str">
        <f t="shared" si="653"/>
        <v/>
      </c>
      <c r="AB1552" s="72"/>
      <c r="AC1552" s="72">
        <f t="shared" si="638"/>
        <v>1</v>
      </c>
      <c r="AD1552" s="72">
        <f t="shared" si="639"/>
        <v>1</v>
      </c>
      <c r="AE1552" s="109" t="str">
        <f t="shared" si="640"/>
        <v>0-0</v>
      </c>
      <c r="AF1552" s="109" t="str">
        <f t="shared" si="641"/>
        <v>Y</v>
      </c>
      <c r="AG1552" s="109" t="str">
        <f t="shared" si="642"/>
        <v>B</v>
      </c>
      <c r="AM1552" s="109">
        <f t="shared" si="643"/>
        <v>0</v>
      </c>
      <c r="AN1552" s="109">
        <f t="shared" si="644"/>
        <v>0</v>
      </c>
      <c r="AO1552" s="109" t="str">
        <f t="shared" si="645"/>
        <v/>
      </c>
      <c r="AQ1552" s="109" t="str">
        <f t="shared" si="646"/>
        <v/>
      </c>
      <c r="BA1552" s="229">
        <f>MOD(SUM(E1534:E1553),12)</f>
        <v>0</v>
      </c>
    </row>
    <row r="1553" spans="1:53" ht="15.75" thickBot="1" x14ac:dyDescent="0.3">
      <c r="A1553" s="88"/>
      <c r="B1553" s="66" t="s">
        <v>297</v>
      </c>
      <c r="C1553" s="67"/>
      <c r="D1553" s="102"/>
      <c r="E1553" s="32"/>
      <c r="F1553" s="32"/>
      <c r="G1553" s="68" t="s">
        <v>277</v>
      </c>
      <c r="H1553" s="69">
        <f t="shared" si="647"/>
        <v>0</v>
      </c>
      <c r="I1553" s="70">
        <f t="shared" si="648"/>
        <v>0</v>
      </c>
      <c r="J1553" s="73" t="str">
        <f t="shared" si="649"/>
        <v>--</v>
      </c>
      <c r="K1553" s="32"/>
      <c r="L1553" s="233"/>
      <c r="M1553" s="277"/>
      <c r="N1553" s="277"/>
      <c r="O1553" s="277"/>
      <c r="P1553" s="277"/>
      <c r="Q1553" s="277"/>
      <c r="R1553" s="277"/>
      <c r="S1553" s="277"/>
      <c r="T1553" s="277"/>
      <c r="U1553" s="278"/>
      <c r="V1553" s="103"/>
      <c r="W1553" s="84">
        <f t="shared" si="654"/>
        <v>1</v>
      </c>
      <c r="X1553" s="84"/>
      <c r="Y1553" s="78">
        <f>SUM(E1534:E1553)</f>
        <v>0</v>
      </c>
      <c r="Z1553" s="72" t="str">
        <f t="shared" si="652"/>
        <v/>
      </c>
      <c r="AA1553" s="72" t="str">
        <f t="shared" si="653"/>
        <v/>
      </c>
      <c r="AB1553" s="72"/>
      <c r="AC1553" s="72">
        <f t="shared" si="638"/>
        <v>1</v>
      </c>
      <c r="AD1553" s="72">
        <f t="shared" si="639"/>
        <v>1</v>
      </c>
      <c r="AE1553" s="109" t="str">
        <f t="shared" si="640"/>
        <v>0-0</v>
      </c>
      <c r="AF1553" s="109" t="str">
        <f t="shared" si="641"/>
        <v>Y</v>
      </c>
      <c r="AG1553" s="109" t="str">
        <f t="shared" si="642"/>
        <v>B</v>
      </c>
      <c r="AM1553" s="109">
        <f t="shared" si="643"/>
        <v>0</v>
      </c>
      <c r="AN1553" s="109">
        <f t="shared" si="644"/>
        <v>0</v>
      </c>
      <c r="AO1553" s="109" t="str">
        <f t="shared" si="645"/>
        <v/>
      </c>
      <c r="AQ1553" s="109" t="str">
        <f t="shared" si="646"/>
        <v/>
      </c>
      <c r="BA1553" s="229">
        <f>MOD(SUM(E1534:E1554),12)</f>
        <v>0</v>
      </c>
    </row>
    <row r="1554" spans="1:53" ht="15.75" thickBot="1" x14ac:dyDescent="0.3">
      <c r="A1554" s="88"/>
      <c r="B1554" s="66" t="s">
        <v>298</v>
      </c>
      <c r="C1554" s="67"/>
      <c r="D1554" s="102"/>
      <c r="E1554" s="32"/>
      <c r="F1554" s="32"/>
      <c r="G1554" s="68" t="s">
        <v>277</v>
      </c>
      <c r="H1554" s="69">
        <f t="shared" si="647"/>
        <v>0</v>
      </c>
      <c r="I1554" s="70">
        <f t="shared" si="648"/>
        <v>0</v>
      </c>
      <c r="J1554" s="73" t="str">
        <f t="shared" si="649"/>
        <v>--</v>
      </c>
      <c r="K1554" s="32"/>
      <c r="L1554" s="233"/>
      <c r="M1554" s="277"/>
      <c r="N1554" s="277"/>
      <c r="O1554" s="277"/>
      <c r="P1554" s="277"/>
      <c r="Q1554" s="277"/>
      <c r="R1554" s="277"/>
      <c r="S1554" s="277"/>
      <c r="T1554" s="277"/>
      <c r="U1554" s="278"/>
      <c r="V1554" s="103"/>
      <c r="W1554" s="84">
        <f t="shared" si="654"/>
        <v>1</v>
      </c>
      <c r="X1554" s="84"/>
      <c r="Y1554" s="78">
        <f>SUM(E1534:E1554)</f>
        <v>0</v>
      </c>
      <c r="Z1554" s="72" t="str">
        <f t="shared" si="652"/>
        <v/>
      </c>
      <c r="AA1554" s="72" t="str">
        <f t="shared" si="653"/>
        <v/>
      </c>
      <c r="AB1554" s="72"/>
      <c r="AC1554" s="72">
        <f t="shared" si="638"/>
        <v>1</v>
      </c>
      <c r="AD1554" s="72">
        <f t="shared" si="639"/>
        <v>1</v>
      </c>
      <c r="AE1554" s="109" t="str">
        <f t="shared" si="640"/>
        <v>0-0</v>
      </c>
      <c r="AF1554" s="109" t="str">
        <f t="shared" si="641"/>
        <v>Y</v>
      </c>
      <c r="AG1554" s="109" t="str">
        <f t="shared" si="642"/>
        <v>B</v>
      </c>
      <c r="AM1554" s="109">
        <f t="shared" si="643"/>
        <v>0</v>
      </c>
      <c r="AN1554" s="109">
        <f t="shared" si="644"/>
        <v>0</v>
      </c>
      <c r="AO1554" s="109" t="str">
        <f t="shared" si="645"/>
        <v/>
      </c>
      <c r="AQ1554" s="109" t="str">
        <f t="shared" si="646"/>
        <v/>
      </c>
      <c r="BA1554" s="229">
        <f>MOD(SUM(E1534:E1555),12)</f>
        <v>0</v>
      </c>
    </row>
    <row r="1555" spans="1:53" ht="15.75" thickBot="1" x14ac:dyDescent="0.3">
      <c r="A1555" s="88"/>
      <c r="B1555" s="66" t="s">
        <v>299</v>
      </c>
      <c r="C1555" s="67"/>
      <c r="D1555" s="102"/>
      <c r="E1555" s="32"/>
      <c r="F1555" s="32"/>
      <c r="G1555" s="68" t="s">
        <v>277</v>
      </c>
      <c r="H1555" s="69">
        <f t="shared" si="647"/>
        <v>0</v>
      </c>
      <c r="I1555" s="70">
        <f t="shared" si="648"/>
        <v>0</v>
      </c>
      <c r="J1555" s="73" t="str">
        <f t="shared" si="649"/>
        <v>--</v>
      </c>
      <c r="K1555" s="32"/>
      <c r="L1555" s="233"/>
      <c r="M1555" s="277"/>
      <c r="N1555" s="277"/>
      <c r="O1555" s="277"/>
      <c r="P1555" s="277"/>
      <c r="Q1555" s="277"/>
      <c r="R1555" s="277"/>
      <c r="S1555" s="277"/>
      <c r="T1555" s="277"/>
      <c r="U1555" s="278"/>
      <c r="V1555" s="103"/>
      <c r="W1555" s="84">
        <f t="shared" si="654"/>
        <v>1</v>
      </c>
      <c r="X1555" s="84"/>
      <c r="Y1555" s="78">
        <f>SUM(E1534:E1555)</f>
        <v>0</v>
      </c>
      <c r="Z1555" s="72" t="str">
        <f t="shared" si="652"/>
        <v/>
      </c>
      <c r="AA1555" s="72" t="str">
        <f t="shared" si="653"/>
        <v/>
      </c>
      <c r="AB1555" s="72"/>
      <c r="AC1555" s="72">
        <f t="shared" si="638"/>
        <v>1</v>
      </c>
      <c r="AD1555" s="72">
        <f t="shared" si="639"/>
        <v>1</v>
      </c>
      <c r="AE1555" s="109" t="str">
        <f t="shared" si="640"/>
        <v>0-0</v>
      </c>
      <c r="AF1555" s="109" t="str">
        <f t="shared" si="641"/>
        <v>Y</v>
      </c>
      <c r="AG1555" s="109" t="str">
        <f t="shared" si="642"/>
        <v>B</v>
      </c>
      <c r="AM1555" s="109">
        <f t="shared" si="643"/>
        <v>0</v>
      </c>
      <c r="AN1555" s="109">
        <f t="shared" si="644"/>
        <v>0</v>
      </c>
      <c r="AO1555" s="109" t="str">
        <f t="shared" si="645"/>
        <v/>
      </c>
      <c r="AQ1555" s="109" t="str">
        <f t="shared" si="646"/>
        <v/>
      </c>
      <c r="BA1555" s="229">
        <f>MOD(SUM(E1534:E1556),12)</f>
        <v>0</v>
      </c>
    </row>
    <row r="1556" spans="1:53" ht="15.75" thickBot="1" x14ac:dyDescent="0.3">
      <c r="A1556" s="88"/>
      <c r="B1556" s="66" t="s">
        <v>300</v>
      </c>
      <c r="C1556" s="67"/>
      <c r="D1556" s="102"/>
      <c r="E1556" s="32"/>
      <c r="F1556" s="32"/>
      <c r="G1556" s="68" t="s">
        <v>277</v>
      </c>
      <c r="H1556" s="69">
        <f t="shared" si="647"/>
        <v>0</v>
      </c>
      <c r="I1556" s="70">
        <f t="shared" si="648"/>
        <v>0</v>
      </c>
      <c r="J1556" s="73" t="str">
        <f t="shared" si="649"/>
        <v>--</v>
      </c>
      <c r="K1556" s="32"/>
      <c r="L1556" s="233"/>
      <c r="M1556" s="277"/>
      <c r="N1556" s="277"/>
      <c r="O1556" s="277"/>
      <c r="P1556" s="277"/>
      <c r="Q1556" s="277"/>
      <c r="R1556" s="277"/>
      <c r="S1556" s="277"/>
      <c r="T1556" s="277"/>
      <c r="U1556" s="278"/>
      <c r="V1556" s="103"/>
      <c r="W1556" s="84">
        <f t="shared" si="654"/>
        <v>1</v>
      </c>
      <c r="X1556" s="84"/>
      <c r="Y1556" s="78">
        <f>SUM(E1534:E1556)</f>
        <v>0</v>
      </c>
      <c r="Z1556" s="72" t="str">
        <f t="shared" si="652"/>
        <v/>
      </c>
      <c r="AA1556" s="72" t="str">
        <f t="shared" si="653"/>
        <v/>
      </c>
      <c r="AB1556" s="72"/>
      <c r="AC1556" s="72">
        <f t="shared" si="638"/>
        <v>1</v>
      </c>
      <c r="AD1556" s="72">
        <f t="shared" si="639"/>
        <v>1</v>
      </c>
      <c r="AE1556" s="109" t="str">
        <f t="shared" si="640"/>
        <v>0-0</v>
      </c>
      <c r="AF1556" s="109" t="str">
        <f t="shared" si="641"/>
        <v>Y</v>
      </c>
      <c r="AG1556" s="109" t="str">
        <f t="shared" si="642"/>
        <v>B</v>
      </c>
      <c r="AM1556" s="109">
        <f t="shared" si="643"/>
        <v>0</v>
      </c>
      <c r="AN1556" s="109">
        <f t="shared" si="644"/>
        <v>0</v>
      </c>
      <c r="AO1556" s="109" t="str">
        <f t="shared" si="645"/>
        <v/>
      </c>
      <c r="AQ1556" s="109" t="str">
        <f t="shared" si="646"/>
        <v/>
      </c>
      <c r="BA1556" s="229">
        <f>MOD(SUM(E1534:E1557),12)</f>
        <v>0</v>
      </c>
    </row>
    <row r="1557" spans="1:53" ht="15.75" thickBot="1" x14ac:dyDescent="0.3">
      <c r="A1557" s="88"/>
      <c r="B1557" s="66" t="s">
        <v>301</v>
      </c>
      <c r="C1557" s="67"/>
      <c r="D1557" s="102"/>
      <c r="E1557" s="32"/>
      <c r="F1557" s="32"/>
      <c r="G1557" s="68" t="s">
        <v>277</v>
      </c>
      <c r="H1557" s="69">
        <f t="shared" si="647"/>
        <v>0</v>
      </c>
      <c r="I1557" s="70">
        <f t="shared" si="648"/>
        <v>0</v>
      </c>
      <c r="J1557" s="73" t="str">
        <f t="shared" si="649"/>
        <v>--</v>
      </c>
      <c r="K1557" s="32"/>
      <c r="L1557" s="233"/>
      <c r="M1557" s="277"/>
      <c r="N1557" s="277"/>
      <c r="O1557" s="277"/>
      <c r="P1557" s="277"/>
      <c r="Q1557" s="277"/>
      <c r="R1557" s="277"/>
      <c r="S1557" s="277"/>
      <c r="T1557" s="277"/>
      <c r="U1557" s="278"/>
      <c r="V1557" s="103"/>
      <c r="W1557" s="84">
        <f t="shared" si="654"/>
        <v>1</v>
      </c>
      <c r="X1557" s="84"/>
      <c r="Y1557" s="78">
        <f>SUM(E1534:E1557)</f>
        <v>0</v>
      </c>
      <c r="Z1557" s="72" t="str">
        <f t="shared" si="652"/>
        <v/>
      </c>
      <c r="AA1557" s="72" t="str">
        <f t="shared" si="653"/>
        <v/>
      </c>
      <c r="AB1557" s="72"/>
      <c r="AC1557" s="72">
        <f t="shared" si="638"/>
        <v>1</v>
      </c>
      <c r="AD1557" s="72">
        <f t="shared" si="639"/>
        <v>1</v>
      </c>
      <c r="AE1557" s="109" t="str">
        <f t="shared" si="640"/>
        <v>0-0</v>
      </c>
      <c r="AF1557" s="109" t="str">
        <f t="shared" si="641"/>
        <v>Y</v>
      </c>
      <c r="AG1557" s="109" t="str">
        <f t="shared" si="642"/>
        <v>B</v>
      </c>
      <c r="AM1557" s="109">
        <f t="shared" si="643"/>
        <v>0</v>
      </c>
      <c r="AN1557" s="109">
        <f t="shared" si="644"/>
        <v>0</v>
      </c>
      <c r="AO1557" s="109" t="str">
        <f t="shared" si="645"/>
        <v/>
      </c>
      <c r="AQ1557" s="109" t="str">
        <f t="shared" si="646"/>
        <v/>
      </c>
      <c r="BA1557" s="229">
        <f>MOD(SUM(E1534:E1558),12)</f>
        <v>0</v>
      </c>
    </row>
    <row r="1558" spans="1:53" ht="15.75" thickBot="1" x14ac:dyDescent="0.3">
      <c r="A1558" s="88"/>
      <c r="B1558" s="66" t="s">
        <v>302</v>
      </c>
      <c r="C1558" s="67"/>
      <c r="D1558" s="102"/>
      <c r="E1558" s="32"/>
      <c r="F1558" s="32"/>
      <c r="G1558" s="68" t="s">
        <v>277</v>
      </c>
      <c r="H1558" s="69">
        <f t="shared" si="647"/>
        <v>0</v>
      </c>
      <c r="I1558" s="70">
        <f t="shared" si="648"/>
        <v>0</v>
      </c>
      <c r="J1558" s="73" t="str">
        <f t="shared" si="649"/>
        <v>--</v>
      </c>
      <c r="K1558" s="32"/>
      <c r="L1558" s="234"/>
      <c r="M1558" s="277"/>
      <c r="N1558" s="277"/>
      <c r="O1558" s="277"/>
      <c r="P1558" s="277"/>
      <c r="Q1558" s="277"/>
      <c r="R1558" s="277"/>
      <c r="S1558" s="277"/>
      <c r="T1558" s="277"/>
      <c r="U1558" s="278"/>
      <c r="V1558" s="103"/>
      <c r="W1558" s="72"/>
      <c r="X1558" s="72"/>
      <c r="Y1558" s="78">
        <f>SUM(E1534:E1558)</f>
        <v>0</v>
      </c>
      <c r="Z1558" s="72" t="str">
        <f t="shared" si="652"/>
        <v/>
      </c>
      <c r="AA1558" s="72" t="str">
        <f t="shared" si="653"/>
        <v/>
      </c>
      <c r="AB1558" s="72"/>
      <c r="AC1558" s="72">
        <f t="shared" si="638"/>
        <v>1</v>
      </c>
      <c r="AD1558" s="72">
        <f t="shared" si="639"/>
        <v>1</v>
      </c>
      <c r="AE1558" s="109" t="str">
        <f t="shared" si="640"/>
        <v>0-0</v>
      </c>
      <c r="AF1558" s="109" t="str">
        <f t="shared" si="641"/>
        <v>Y</v>
      </c>
      <c r="AG1558" s="109" t="str">
        <f t="shared" si="642"/>
        <v>B</v>
      </c>
      <c r="AM1558" s="109">
        <f t="shared" si="643"/>
        <v>0</v>
      </c>
      <c r="AN1558" s="109">
        <f t="shared" si="644"/>
        <v>0</v>
      </c>
      <c r="AO1558" s="109" t="str">
        <f t="shared" si="645"/>
        <v/>
      </c>
      <c r="AQ1558" s="109" t="str">
        <f t="shared" si="646"/>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53"/>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53"/>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55">IF(B1575&lt;&gt;"FST",1,0)</f>
        <v>1</v>
      </c>
      <c r="AD1575" s="72">
        <f t="shared" ref="AD1575:AD1599" si="656">IF(C1575&lt;&gt;"FST",1,0)</f>
        <v>1</v>
      </c>
      <c r="AE1575" s="109" t="str">
        <f t="shared" ref="AE1575:AE1599" si="657">CONCATENATE(H1575,"-",I1575)</f>
        <v>0-0</v>
      </c>
      <c r="AF1575" s="109" t="str">
        <f t="shared" ref="AF1575:AF1599" si="658">IF(C1575="Field SPL","N","Y")</f>
        <v>Y</v>
      </c>
      <c r="AG1575" s="109" t="str">
        <f t="shared" ref="AG1575:AG1599" si="659">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60">VALUE(IF(C1575="FST","0",IF(C1575="REV T","1",IF(C1575="DBL REV",".5","0"))))</f>
        <v>0</v>
      </c>
      <c r="AN1575" s="109">
        <f t="shared" ref="AN1575:AN1599" si="661">VALUE(IF(C1575="FST","0",IF(C1575="REV T","0",IF(C1575="DBL REV",".5","0"))))</f>
        <v>0</v>
      </c>
      <c r="AO1575" s="109" t="str">
        <f t="shared" ref="AO1575:AO1599" si="662">IF(C1575="TPL REV","Y","")</f>
        <v/>
      </c>
      <c r="AQ1575" s="109" t="str">
        <f t="shared" ref="AQ1575:AQ1599" si="663">IF(C1575="QD REV","Y","")</f>
        <v/>
      </c>
      <c r="BA1575" s="229">
        <f>MOD(E1575,12)</f>
        <v>0</v>
      </c>
    </row>
    <row r="1576" spans="1:53" ht="15.75" thickBot="1" x14ac:dyDescent="0.3">
      <c r="A1576" s="88"/>
      <c r="B1576" s="66" t="s">
        <v>279</v>
      </c>
      <c r="C1576" s="67"/>
      <c r="D1576" s="102"/>
      <c r="E1576" s="32"/>
      <c r="F1576" s="32"/>
      <c r="G1576" s="68" t="s">
        <v>277</v>
      </c>
      <c r="H1576" s="69">
        <f t="shared" ref="H1576:H1599" si="664">IF(E1576=0,0,I1576-(E1576-1))</f>
        <v>0</v>
      </c>
      <c r="I1576" s="70">
        <f t="shared" ref="I1576:I1599" si="665">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55"/>
        <v>1</v>
      </c>
      <c r="AD1576" s="72">
        <f t="shared" si="656"/>
        <v>1</v>
      </c>
      <c r="AE1576" s="109" t="str">
        <f t="shared" si="657"/>
        <v>0-0</v>
      </c>
      <c r="AF1576" s="109" t="str">
        <f t="shared" si="658"/>
        <v>Y</v>
      </c>
      <c r="AG1576" s="109" t="str">
        <f t="shared" si="659"/>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60"/>
        <v>0</v>
      </c>
      <c r="AN1576" s="109">
        <f t="shared" si="661"/>
        <v>0</v>
      </c>
      <c r="AO1576" s="109" t="str">
        <f t="shared" si="662"/>
        <v/>
      </c>
      <c r="AQ1576" s="109" t="str">
        <f t="shared" si="663"/>
        <v/>
      </c>
      <c r="BA1576" s="229">
        <f>MOD(SUM(E1575:E1576),12)</f>
        <v>0</v>
      </c>
    </row>
    <row r="1577" spans="1:53" ht="15.75" thickBot="1" x14ac:dyDescent="0.3">
      <c r="A1577" s="88"/>
      <c r="B1577" s="74" t="s">
        <v>280</v>
      </c>
      <c r="C1577" s="67"/>
      <c r="D1577" s="102"/>
      <c r="E1577" s="32"/>
      <c r="F1577" s="32"/>
      <c r="G1577" s="75" t="s">
        <v>277</v>
      </c>
      <c r="H1577" s="69">
        <f t="shared" si="664"/>
        <v>0</v>
      </c>
      <c r="I1577" s="70">
        <f t="shared" si="665"/>
        <v>0</v>
      </c>
      <c r="J1577" s="73" t="str">
        <f t="shared" ref="J1577:J1599" si="666">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55"/>
        <v>1</v>
      </c>
      <c r="AD1577" s="72">
        <f t="shared" si="656"/>
        <v>1</v>
      </c>
      <c r="AE1577" s="109" t="str">
        <f t="shared" si="657"/>
        <v>0-0</v>
      </c>
      <c r="AF1577" s="109" t="str">
        <f t="shared" si="658"/>
        <v>Y</v>
      </c>
      <c r="AG1577" s="109" t="str">
        <f t="shared" si="659"/>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60"/>
        <v>0</v>
      </c>
      <c r="AN1577" s="109">
        <f t="shared" si="661"/>
        <v>0</v>
      </c>
      <c r="AO1577" s="109" t="str">
        <f t="shared" si="662"/>
        <v/>
      </c>
      <c r="AQ1577" s="109" t="str">
        <f t="shared" si="663"/>
        <v/>
      </c>
      <c r="BA1577" s="229">
        <f>MOD(SUM(E1575:E1578),12)</f>
        <v>0</v>
      </c>
    </row>
    <row r="1578" spans="1:53" ht="15.75" thickBot="1" x14ac:dyDescent="0.3">
      <c r="A1578" s="88"/>
      <c r="B1578" s="66" t="s">
        <v>281</v>
      </c>
      <c r="C1578" s="67"/>
      <c r="D1578" s="102"/>
      <c r="E1578" s="32"/>
      <c r="F1578" s="32"/>
      <c r="G1578" s="68" t="s">
        <v>277</v>
      </c>
      <c r="H1578" s="69">
        <f t="shared" si="664"/>
        <v>0</v>
      </c>
      <c r="I1578" s="70">
        <f t="shared" si="665"/>
        <v>0</v>
      </c>
      <c r="J1578" s="73" t="str">
        <f t="shared" si="666"/>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55"/>
        <v>1</v>
      </c>
      <c r="AD1578" s="72">
        <f t="shared" si="656"/>
        <v>1</v>
      </c>
      <c r="AE1578" s="109" t="str">
        <f t="shared" si="657"/>
        <v>0-0</v>
      </c>
      <c r="AF1578" s="109" t="str">
        <f t="shared" si="658"/>
        <v>Y</v>
      </c>
      <c r="AG1578" s="109" t="str">
        <f t="shared" si="659"/>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60"/>
        <v>0</v>
      </c>
      <c r="AN1578" s="109">
        <f t="shared" si="661"/>
        <v>0</v>
      </c>
      <c r="AO1578" s="109" t="str">
        <f t="shared" si="662"/>
        <v/>
      </c>
      <c r="AQ1578" s="109" t="str">
        <f t="shared" si="663"/>
        <v/>
      </c>
      <c r="BA1578" s="229">
        <f>MOD(SUM(E1575:E1579),12)</f>
        <v>0</v>
      </c>
    </row>
    <row r="1579" spans="1:53" ht="15.75" thickBot="1" x14ac:dyDescent="0.3">
      <c r="A1579" s="88"/>
      <c r="B1579" s="66" t="s">
        <v>282</v>
      </c>
      <c r="C1579" s="67"/>
      <c r="D1579" s="102"/>
      <c r="E1579" s="32"/>
      <c r="F1579" s="32"/>
      <c r="G1579" s="68" t="s">
        <v>277</v>
      </c>
      <c r="H1579" s="69">
        <f t="shared" si="664"/>
        <v>0</v>
      </c>
      <c r="I1579" s="70">
        <f t="shared" si="665"/>
        <v>0</v>
      </c>
      <c r="J1579" s="73" t="str">
        <f t="shared" si="666"/>
        <v>--</v>
      </c>
      <c r="K1579" s="32"/>
      <c r="L1579" s="233"/>
      <c r="M1579" s="277"/>
      <c r="N1579" s="277"/>
      <c r="O1579" s="277"/>
      <c r="P1579" s="277"/>
      <c r="Q1579" s="277"/>
      <c r="R1579" s="277"/>
      <c r="S1579" s="277"/>
      <c r="T1579" s="277"/>
      <c r="U1579" s="278"/>
      <c r="V1579" s="103"/>
      <c r="W1579" s="72"/>
      <c r="X1579" s="72"/>
      <c r="Y1579" s="72"/>
      <c r="Z1579" s="45">
        <v>13</v>
      </c>
      <c r="AA1579" s="77">
        <f t="shared" ref="AA1579:AA1584" si="667">AB1578+1</f>
        <v>145</v>
      </c>
      <c r="AB1579" s="77">
        <f t="shared" ref="AB1579:AB1584" si="668">AB1578+12</f>
        <v>156</v>
      </c>
      <c r="AC1579" s="72">
        <f t="shared" si="655"/>
        <v>1</v>
      </c>
      <c r="AD1579" s="72">
        <f t="shared" si="656"/>
        <v>1</v>
      </c>
      <c r="AE1579" s="109" t="str">
        <f t="shared" si="657"/>
        <v>0-0</v>
      </c>
      <c r="AF1579" s="109" t="str">
        <f t="shared" si="658"/>
        <v>Y</v>
      </c>
      <c r="AG1579" s="109" t="str">
        <f t="shared" si="659"/>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60"/>
        <v>0</v>
      </c>
      <c r="AN1579" s="109">
        <f t="shared" si="661"/>
        <v>0</v>
      </c>
      <c r="AO1579" s="109" t="str">
        <f t="shared" si="662"/>
        <v/>
      </c>
      <c r="AQ1579" s="109" t="str">
        <f t="shared" si="663"/>
        <v/>
      </c>
      <c r="BA1579" s="229">
        <f>MOD(SUM(E1575:E1580),12)</f>
        <v>0</v>
      </c>
    </row>
    <row r="1580" spans="1:53" ht="15.75" thickBot="1" x14ac:dyDescent="0.3">
      <c r="A1580" s="88"/>
      <c r="B1580" s="66" t="s">
        <v>283</v>
      </c>
      <c r="C1580" s="67"/>
      <c r="D1580" s="102"/>
      <c r="E1580" s="32"/>
      <c r="F1580" s="32"/>
      <c r="G1580" s="68" t="s">
        <v>277</v>
      </c>
      <c r="H1580" s="69">
        <f t="shared" si="664"/>
        <v>0</v>
      </c>
      <c r="I1580" s="70">
        <f t="shared" si="665"/>
        <v>0</v>
      </c>
      <c r="J1580" s="73" t="str">
        <f t="shared" si="666"/>
        <v>--</v>
      </c>
      <c r="K1580" s="32"/>
      <c r="L1580" s="233"/>
      <c r="M1580" s="277"/>
      <c r="N1580" s="277"/>
      <c r="O1580" s="277"/>
      <c r="P1580" s="277"/>
      <c r="Q1580" s="277"/>
      <c r="R1580" s="277"/>
      <c r="S1580" s="277"/>
      <c r="T1580" s="277"/>
      <c r="U1580" s="278"/>
      <c r="V1580" s="103"/>
      <c r="W1580" s="72"/>
      <c r="X1580" s="72"/>
      <c r="Y1580" s="72"/>
      <c r="Z1580" s="45">
        <v>14</v>
      </c>
      <c r="AA1580" s="77">
        <f t="shared" si="667"/>
        <v>157</v>
      </c>
      <c r="AB1580" s="77">
        <f t="shared" si="668"/>
        <v>168</v>
      </c>
      <c r="AC1580" s="72">
        <f t="shared" si="655"/>
        <v>1</v>
      </c>
      <c r="AD1580" s="72">
        <f t="shared" si="656"/>
        <v>1</v>
      </c>
      <c r="AE1580" s="109" t="str">
        <f t="shared" si="657"/>
        <v>0-0</v>
      </c>
      <c r="AF1580" s="109" t="str">
        <f t="shared" si="658"/>
        <v>Y</v>
      </c>
      <c r="AG1580" s="109" t="str">
        <f t="shared" si="659"/>
        <v>B</v>
      </c>
      <c r="AM1580" s="109">
        <f t="shared" si="660"/>
        <v>0</v>
      </c>
      <c r="AN1580" s="109">
        <f t="shared" si="661"/>
        <v>0</v>
      </c>
      <c r="AO1580" s="109" t="str">
        <f t="shared" si="662"/>
        <v/>
      </c>
      <c r="AQ1580" s="109" t="str">
        <f t="shared" si="663"/>
        <v/>
      </c>
      <c r="BA1580" s="229">
        <f>MOD(SUM(E1575:E1581),12)</f>
        <v>0</v>
      </c>
    </row>
    <row r="1581" spans="1:53" ht="15.75" thickBot="1" x14ac:dyDescent="0.3">
      <c r="A1581" s="88"/>
      <c r="B1581" s="66" t="s">
        <v>284</v>
      </c>
      <c r="C1581" s="67"/>
      <c r="D1581" s="102"/>
      <c r="E1581" s="32"/>
      <c r="F1581" s="32"/>
      <c r="G1581" s="68" t="s">
        <v>277</v>
      </c>
      <c r="H1581" s="69">
        <f t="shared" si="664"/>
        <v>0</v>
      </c>
      <c r="I1581" s="70">
        <f t="shared" si="665"/>
        <v>0</v>
      </c>
      <c r="J1581" s="73" t="str">
        <f t="shared" si="666"/>
        <v>--</v>
      </c>
      <c r="K1581" s="32"/>
      <c r="L1581" s="233"/>
      <c r="M1581" s="277"/>
      <c r="N1581" s="277"/>
      <c r="O1581" s="277"/>
      <c r="P1581" s="277"/>
      <c r="Q1581" s="277"/>
      <c r="R1581" s="277"/>
      <c r="S1581" s="277"/>
      <c r="T1581" s="277"/>
      <c r="U1581" s="278"/>
      <c r="V1581" s="103"/>
      <c r="W1581" s="72"/>
      <c r="X1581" s="72"/>
      <c r="Y1581" s="72"/>
      <c r="Z1581" s="45">
        <v>15</v>
      </c>
      <c r="AA1581" s="77">
        <f t="shared" si="667"/>
        <v>169</v>
      </c>
      <c r="AB1581" s="77">
        <f t="shared" si="668"/>
        <v>180</v>
      </c>
      <c r="AC1581" s="72">
        <f t="shared" si="655"/>
        <v>1</v>
      </c>
      <c r="AD1581" s="72">
        <f t="shared" si="656"/>
        <v>1</v>
      </c>
      <c r="AE1581" s="109" t="str">
        <f t="shared" si="657"/>
        <v>0-0</v>
      </c>
      <c r="AF1581" s="109" t="str">
        <f t="shared" si="658"/>
        <v>Y</v>
      </c>
      <c r="AG1581" s="109" t="str">
        <f t="shared" si="659"/>
        <v>B</v>
      </c>
      <c r="AM1581" s="109">
        <f t="shared" si="660"/>
        <v>0</v>
      </c>
      <c r="AN1581" s="109">
        <f t="shared" si="661"/>
        <v>0</v>
      </c>
      <c r="AO1581" s="109" t="str">
        <f t="shared" si="662"/>
        <v/>
      </c>
      <c r="AQ1581" s="109" t="str">
        <f t="shared" si="663"/>
        <v/>
      </c>
      <c r="BA1581" s="229">
        <f>MOD(SUM(E1575:E1582),12)</f>
        <v>0</v>
      </c>
    </row>
    <row r="1582" spans="1:53" ht="15.75" thickBot="1" x14ac:dyDescent="0.3">
      <c r="A1582" s="88"/>
      <c r="B1582" s="66" t="s">
        <v>285</v>
      </c>
      <c r="C1582" s="67"/>
      <c r="D1582" s="102"/>
      <c r="E1582" s="32"/>
      <c r="F1582" s="32"/>
      <c r="G1582" s="68" t="s">
        <v>277</v>
      </c>
      <c r="H1582" s="69">
        <f t="shared" si="664"/>
        <v>0</v>
      </c>
      <c r="I1582" s="70">
        <f t="shared" si="665"/>
        <v>0</v>
      </c>
      <c r="J1582" s="73" t="str">
        <f t="shared" si="666"/>
        <v>--</v>
      </c>
      <c r="K1582" s="32"/>
      <c r="L1582" s="233"/>
      <c r="M1582" s="277"/>
      <c r="N1582" s="277"/>
      <c r="O1582" s="277"/>
      <c r="P1582" s="277"/>
      <c r="Q1582" s="277"/>
      <c r="R1582" s="277"/>
      <c r="S1582" s="277"/>
      <c r="T1582" s="277"/>
      <c r="U1582" s="278"/>
      <c r="V1582" s="103"/>
      <c r="W1582" s="72"/>
      <c r="X1582" s="72"/>
      <c r="Y1582" s="72"/>
      <c r="Z1582" s="45">
        <f>Z1581+1</f>
        <v>16</v>
      </c>
      <c r="AA1582" s="77">
        <f t="shared" si="667"/>
        <v>181</v>
      </c>
      <c r="AB1582" s="77">
        <f t="shared" si="668"/>
        <v>192</v>
      </c>
      <c r="AC1582" s="72">
        <f t="shared" si="655"/>
        <v>1</v>
      </c>
      <c r="AD1582" s="72">
        <f t="shared" si="656"/>
        <v>1</v>
      </c>
      <c r="AE1582" s="109" t="str">
        <f t="shared" si="657"/>
        <v>0-0</v>
      </c>
      <c r="AF1582" s="109" t="str">
        <f t="shared" si="658"/>
        <v>Y</v>
      </c>
      <c r="AG1582" s="109" t="str">
        <f t="shared" si="659"/>
        <v>B</v>
      </c>
      <c r="AM1582" s="109">
        <f t="shared" si="660"/>
        <v>0</v>
      </c>
      <c r="AN1582" s="109">
        <f t="shared" si="661"/>
        <v>0</v>
      </c>
      <c r="AO1582" s="109" t="str">
        <f t="shared" si="662"/>
        <v/>
      </c>
      <c r="AQ1582" s="109" t="str">
        <f t="shared" si="663"/>
        <v/>
      </c>
      <c r="BA1582" s="229">
        <f>MOD(SUM(E1575:E1583),12)</f>
        <v>0</v>
      </c>
    </row>
    <row r="1583" spans="1:53" ht="15.75" thickBot="1" x14ac:dyDescent="0.3">
      <c r="A1583" s="88"/>
      <c r="B1583" s="66" t="s">
        <v>286</v>
      </c>
      <c r="C1583" s="67"/>
      <c r="D1583" s="102"/>
      <c r="E1583" s="32"/>
      <c r="F1583" s="32"/>
      <c r="G1583" s="68" t="s">
        <v>277</v>
      </c>
      <c r="H1583" s="69">
        <f t="shared" si="664"/>
        <v>0</v>
      </c>
      <c r="I1583" s="70">
        <f t="shared" si="665"/>
        <v>0</v>
      </c>
      <c r="J1583" s="73" t="str">
        <f t="shared" si="666"/>
        <v>--</v>
      </c>
      <c r="K1583" s="32"/>
      <c r="L1583" s="233"/>
      <c r="M1583" s="277"/>
      <c r="N1583" s="277"/>
      <c r="O1583" s="277"/>
      <c r="P1583" s="277"/>
      <c r="Q1583" s="277"/>
      <c r="R1583" s="277"/>
      <c r="S1583" s="277"/>
      <c r="T1583" s="277"/>
      <c r="U1583" s="278"/>
      <c r="V1583" s="103"/>
      <c r="W1583" s="72"/>
      <c r="X1583" s="72"/>
      <c r="Y1583" s="72"/>
      <c r="Z1583" s="45">
        <f>Z1582+1</f>
        <v>17</v>
      </c>
      <c r="AA1583" s="77">
        <f t="shared" si="667"/>
        <v>193</v>
      </c>
      <c r="AB1583" s="77">
        <f t="shared" si="668"/>
        <v>204</v>
      </c>
      <c r="AC1583" s="72">
        <f t="shared" si="655"/>
        <v>1</v>
      </c>
      <c r="AD1583" s="72">
        <f t="shared" si="656"/>
        <v>1</v>
      </c>
      <c r="AE1583" s="109" t="str">
        <f t="shared" si="657"/>
        <v>0-0</v>
      </c>
      <c r="AF1583" s="109" t="str">
        <f t="shared" si="658"/>
        <v>Y</v>
      </c>
      <c r="AG1583" s="109" t="str">
        <f t="shared" si="659"/>
        <v>B</v>
      </c>
      <c r="AM1583" s="109">
        <f t="shared" si="660"/>
        <v>0</v>
      </c>
      <c r="AN1583" s="109">
        <f t="shared" si="661"/>
        <v>0</v>
      </c>
      <c r="AO1583" s="109" t="str">
        <f t="shared" si="662"/>
        <v/>
      </c>
      <c r="AQ1583" s="109" t="str">
        <f t="shared" si="663"/>
        <v/>
      </c>
      <c r="BA1583" s="229">
        <f>MOD(SUM(E1575:E1584),12)</f>
        <v>0</v>
      </c>
    </row>
    <row r="1584" spans="1:53" ht="15.75" thickBot="1" x14ac:dyDescent="0.3">
      <c r="A1584" s="88"/>
      <c r="B1584" s="66" t="s">
        <v>287</v>
      </c>
      <c r="C1584" s="67"/>
      <c r="D1584" s="102"/>
      <c r="E1584" s="32"/>
      <c r="F1584" s="32"/>
      <c r="G1584" s="68" t="s">
        <v>277</v>
      </c>
      <c r="H1584" s="69">
        <f t="shared" si="664"/>
        <v>0</v>
      </c>
      <c r="I1584" s="70">
        <f t="shared" si="665"/>
        <v>0</v>
      </c>
      <c r="J1584" s="73" t="str">
        <f t="shared" si="666"/>
        <v>--</v>
      </c>
      <c r="K1584" s="32"/>
      <c r="L1584" s="233"/>
      <c r="M1584" s="277"/>
      <c r="N1584" s="277"/>
      <c r="O1584" s="277"/>
      <c r="P1584" s="277"/>
      <c r="Q1584" s="277"/>
      <c r="R1584" s="277"/>
      <c r="S1584" s="277"/>
      <c r="T1584" s="277"/>
      <c r="U1584" s="278"/>
      <c r="V1584" s="103"/>
      <c r="W1584" s="72"/>
      <c r="X1584" s="72"/>
      <c r="Y1584" s="72"/>
      <c r="Z1584" s="45">
        <f>Z1583+1</f>
        <v>18</v>
      </c>
      <c r="AA1584" s="77">
        <f t="shared" si="667"/>
        <v>205</v>
      </c>
      <c r="AB1584" s="77">
        <f t="shared" si="668"/>
        <v>216</v>
      </c>
      <c r="AC1584" s="72">
        <f t="shared" si="655"/>
        <v>1</v>
      </c>
      <c r="AD1584" s="72">
        <f t="shared" si="656"/>
        <v>1</v>
      </c>
      <c r="AE1584" s="109" t="str">
        <f t="shared" si="657"/>
        <v>0-0</v>
      </c>
      <c r="AF1584" s="109" t="str">
        <f t="shared" si="658"/>
        <v>Y</v>
      </c>
      <c r="AG1584" s="109" t="str">
        <f t="shared" si="659"/>
        <v>B</v>
      </c>
      <c r="AM1584" s="109">
        <f t="shared" si="660"/>
        <v>0</v>
      </c>
      <c r="AN1584" s="109">
        <f t="shared" si="661"/>
        <v>0</v>
      </c>
      <c r="AO1584" s="109" t="str">
        <f t="shared" si="662"/>
        <v/>
      </c>
      <c r="AQ1584" s="109" t="str">
        <f t="shared" si="663"/>
        <v/>
      </c>
      <c r="BA1584" s="229">
        <f>MOD(SUM(E1575:E1585),12)</f>
        <v>0</v>
      </c>
    </row>
    <row r="1585" spans="1:53" ht="15.75" thickBot="1" x14ac:dyDescent="0.3">
      <c r="A1585" s="88"/>
      <c r="B1585" s="66" t="s">
        <v>288</v>
      </c>
      <c r="C1585" s="67"/>
      <c r="D1585" s="102"/>
      <c r="E1585" s="32"/>
      <c r="F1585" s="32"/>
      <c r="G1585" s="68" t="s">
        <v>277</v>
      </c>
      <c r="H1585" s="69">
        <f t="shared" si="664"/>
        <v>0</v>
      </c>
      <c r="I1585" s="70">
        <f t="shared" si="665"/>
        <v>0</v>
      </c>
      <c r="J1585" s="73" t="str">
        <f t="shared" si="666"/>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55"/>
        <v>1</v>
      </c>
      <c r="AD1585" s="72">
        <f t="shared" si="656"/>
        <v>1</v>
      </c>
      <c r="AE1585" s="109" t="str">
        <f t="shared" si="657"/>
        <v>0-0</v>
      </c>
      <c r="AF1585" s="109" t="str">
        <f t="shared" si="658"/>
        <v>Y</v>
      </c>
      <c r="AG1585" s="109" t="str">
        <f t="shared" si="659"/>
        <v>B</v>
      </c>
      <c r="AM1585" s="109">
        <f t="shared" si="660"/>
        <v>0</v>
      </c>
      <c r="AN1585" s="109">
        <f t="shared" si="661"/>
        <v>0</v>
      </c>
      <c r="AO1585" s="109" t="str">
        <f t="shared" si="662"/>
        <v/>
      </c>
      <c r="AQ1585" s="109" t="str">
        <f t="shared" si="663"/>
        <v/>
      </c>
      <c r="BA1585" s="229">
        <f>MOD(SUM(E1575:E1586),12)</f>
        <v>0</v>
      </c>
    </row>
    <row r="1586" spans="1:53" ht="15.75" thickBot="1" x14ac:dyDescent="0.3">
      <c r="A1586" s="88"/>
      <c r="B1586" s="66" t="s">
        <v>289</v>
      </c>
      <c r="C1586" s="67"/>
      <c r="D1586" s="102"/>
      <c r="E1586" s="32"/>
      <c r="F1586" s="32"/>
      <c r="G1586" s="68" t="s">
        <v>277</v>
      </c>
      <c r="H1586" s="69">
        <f t="shared" si="664"/>
        <v>0</v>
      </c>
      <c r="I1586" s="70">
        <f t="shared" si="665"/>
        <v>0</v>
      </c>
      <c r="J1586" s="73" t="str">
        <f t="shared" si="666"/>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55"/>
        <v>1</v>
      </c>
      <c r="AD1586" s="72">
        <f t="shared" si="656"/>
        <v>1</v>
      </c>
      <c r="AE1586" s="109" t="str">
        <f t="shared" si="657"/>
        <v>0-0</v>
      </c>
      <c r="AF1586" s="109" t="str">
        <f t="shared" si="658"/>
        <v>Y</v>
      </c>
      <c r="AG1586" s="109" t="str">
        <f t="shared" si="659"/>
        <v>B</v>
      </c>
      <c r="AM1586" s="109">
        <f t="shared" si="660"/>
        <v>0</v>
      </c>
      <c r="AN1586" s="109">
        <f t="shared" si="661"/>
        <v>0</v>
      </c>
      <c r="AO1586" s="109" t="str">
        <f t="shared" si="662"/>
        <v/>
      </c>
      <c r="AQ1586" s="109" t="str">
        <f t="shared" si="663"/>
        <v/>
      </c>
      <c r="BA1586" s="229">
        <f>MOD(SUM(E1575:E1587),12)</f>
        <v>0</v>
      </c>
    </row>
    <row r="1587" spans="1:53" ht="15.75" thickBot="1" x14ac:dyDescent="0.3">
      <c r="A1587" s="88"/>
      <c r="B1587" s="66" t="s">
        <v>290</v>
      </c>
      <c r="C1587" s="67"/>
      <c r="D1587" s="102"/>
      <c r="E1587" s="32"/>
      <c r="F1587" s="32"/>
      <c r="G1587" s="68" t="s">
        <v>277</v>
      </c>
      <c r="H1587" s="69">
        <f t="shared" si="664"/>
        <v>0</v>
      </c>
      <c r="I1587" s="70">
        <f t="shared" si="665"/>
        <v>0</v>
      </c>
      <c r="J1587" s="73" t="str">
        <f t="shared" si="666"/>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9">IF(OR(AND(E$8=216,C1586="DBL REV",C1587="DBL REV",Y1586&lt;=144,Y1587&gt;144),AND(E$8=216,C1586="TPL REV",C1587="TPL REV",Y1586&lt;=144,Y1587&gt;144),AND(E$8=216,C1586="QD REV",C1587="QD REV",Y1586&lt;=144,Y1587&gt;144)),"ERROR","")</f>
        <v/>
      </c>
      <c r="AA1587" s="72"/>
      <c r="AB1587" s="72"/>
      <c r="AC1587" s="72">
        <f t="shared" si="655"/>
        <v>1</v>
      </c>
      <c r="AD1587" s="72">
        <f t="shared" si="656"/>
        <v>1</v>
      </c>
      <c r="AE1587" s="109" t="str">
        <f t="shared" si="657"/>
        <v>0-0</v>
      </c>
      <c r="AF1587" s="109" t="str">
        <f t="shared" si="658"/>
        <v>Y</v>
      </c>
      <c r="AG1587" s="109" t="str">
        <f t="shared" si="659"/>
        <v>B</v>
      </c>
      <c r="AM1587" s="109">
        <f t="shared" si="660"/>
        <v>0</v>
      </c>
      <c r="AN1587" s="109">
        <f t="shared" si="661"/>
        <v>0</v>
      </c>
      <c r="AO1587" s="109" t="str">
        <f t="shared" si="662"/>
        <v/>
      </c>
      <c r="AQ1587" s="109" t="str">
        <f t="shared" si="663"/>
        <v/>
      </c>
      <c r="BA1587" s="229">
        <f>MOD(SUM(E1575:E1588),12)</f>
        <v>0</v>
      </c>
    </row>
    <row r="1588" spans="1:53" ht="15.75" thickBot="1" x14ac:dyDescent="0.3">
      <c r="A1588" s="88"/>
      <c r="B1588" s="66" t="s">
        <v>291</v>
      </c>
      <c r="C1588" s="67"/>
      <c r="D1588" s="102"/>
      <c r="E1588" s="32"/>
      <c r="F1588" s="32"/>
      <c r="G1588" s="68" t="s">
        <v>277</v>
      </c>
      <c r="H1588" s="69">
        <f t="shared" si="664"/>
        <v>0</v>
      </c>
      <c r="I1588" s="70">
        <f t="shared" si="665"/>
        <v>0</v>
      </c>
      <c r="J1588" s="73" t="str">
        <f t="shared" si="666"/>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9"/>
        <v/>
      </c>
      <c r="AA1588" s="72"/>
      <c r="AB1588" s="72"/>
      <c r="AC1588" s="72">
        <f t="shared" si="655"/>
        <v>1</v>
      </c>
      <c r="AD1588" s="72">
        <f t="shared" si="656"/>
        <v>1</v>
      </c>
      <c r="AE1588" s="109" t="str">
        <f t="shared" si="657"/>
        <v>0-0</v>
      </c>
      <c r="AF1588" s="109" t="str">
        <f t="shared" si="658"/>
        <v>Y</v>
      </c>
      <c r="AG1588" s="109" t="str">
        <f t="shared" si="659"/>
        <v>B</v>
      </c>
      <c r="AM1588" s="109">
        <f t="shared" si="660"/>
        <v>0</v>
      </c>
      <c r="AN1588" s="109">
        <f t="shared" si="661"/>
        <v>0</v>
      </c>
      <c r="AO1588" s="109" t="str">
        <f t="shared" si="662"/>
        <v/>
      </c>
      <c r="AQ1588" s="109" t="str">
        <f t="shared" si="663"/>
        <v/>
      </c>
      <c r="BA1588" s="229">
        <f>MOD(SUM(E1575:E1589),12)</f>
        <v>0</v>
      </c>
    </row>
    <row r="1589" spans="1:53" ht="15.75" thickBot="1" x14ac:dyDescent="0.3">
      <c r="A1589" s="88"/>
      <c r="B1589" s="66" t="s">
        <v>292</v>
      </c>
      <c r="C1589" s="67"/>
      <c r="D1589" s="102"/>
      <c r="E1589" s="32"/>
      <c r="F1589" s="32"/>
      <c r="G1589" s="68" t="s">
        <v>277</v>
      </c>
      <c r="H1589" s="69">
        <f t="shared" si="664"/>
        <v>0</v>
      </c>
      <c r="I1589" s="70">
        <f t="shared" si="665"/>
        <v>0</v>
      </c>
      <c r="J1589" s="73" t="str">
        <f t="shared" si="666"/>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9"/>
        <v/>
      </c>
      <c r="AA1589" s="72" t="str">
        <f t="shared" ref="AA1589:AA1601" si="670">IF(AND(C1587&lt;&gt;"Field SPL",W1586&lt;=144,Y1587&gt;144),"ERROR","")</f>
        <v/>
      </c>
      <c r="AB1589" s="72"/>
      <c r="AC1589" s="72">
        <f t="shared" si="655"/>
        <v>1</v>
      </c>
      <c r="AD1589" s="72">
        <f t="shared" si="656"/>
        <v>1</v>
      </c>
      <c r="AE1589" s="109" t="str">
        <f t="shared" si="657"/>
        <v>0-0</v>
      </c>
      <c r="AF1589" s="109" t="str">
        <f t="shared" si="658"/>
        <v>Y</v>
      </c>
      <c r="AG1589" s="109" t="str">
        <f t="shared" si="659"/>
        <v>B</v>
      </c>
      <c r="AM1589" s="109">
        <f t="shared" si="660"/>
        <v>0</v>
      </c>
      <c r="AN1589" s="109">
        <f t="shared" si="661"/>
        <v>0</v>
      </c>
      <c r="AO1589" s="109" t="str">
        <f t="shared" si="662"/>
        <v/>
      </c>
      <c r="AQ1589" s="109" t="str">
        <f t="shared" si="663"/>
        <v/>
      </c>
      <c r="BA1589" s="229">
        <f>MOD(SUM(E1575:E1590),12)</f>
        <v>0</v>
      </c>
    </row>
    <row r="1590" spans="1:53" ht="15.75" thickBot="1" x14ac:dyDescent="0.3">
      <c r="A1590" s="88"/>
      <c r="B1590" s="66" t="s">
        <v>293</v>
      </c>
      <c r="C1590" s="67"/>
      <c r="D1590" s="102"/>
      <c r="E1590" s="32"/>
      <c r="F1590" s="32"/>
      <c r="G1590" s="68" t="s">
        <v>277</v>
      </c>
      <c r="H1590" s="69">
        <f t="shared" si="664"/>
        <v>0</v>
      </c>
      <c r="I1590" s="70">
        <f t="shared" si="665"/>
        <v>0</v>
      </c>
      <c r="J1590" s="73" t="str">
        <f t="shared" si="666"/>
        <v>--</v>
      </c>
      <c r="K1590" s="32"/>
      <c r="L1590" s="233"/>
      <c r="M1590" s="277"/>
      <c r="N1590" s="277"/>
      <c r="O1590" s="277"/>
      <c r="P1590" s="277"/>
      <c r="Q1590" s="277"/>
      <c r="R1590" s="277"/>
      <c r="S1590" s="277"/>
      <c r="T1590" s="277"/>
      <c r="U1590" s="278"/>
      <c r="V1590" s="103"/>
      <c r="W1590" s="84">
        <f t="shared" ref="W1590:W1598" si="671">Y1590+1</f>
        <v>1</v>
      </c>
      <c r="X1590" s="84"/>
      <c r="Y1590" s="78">
        <f>SUM(E1575:E1590)</f>
        <v>0</v>
      </c>
      <c r="Z1590" s="72" t="str">
        <f t="shared" si="669"/>
        <v/>
      </c>
      <c r="AA1590" s="72" t="str">
        <f t="shared" si="670"/>
        <v/>
      </c>
      <c r="AB1590" s="72"/>
      <c r="AC1590" s="72">
        <f t="shared" si="655"/>
        <v>1</v>
      </c>
      <c r="AD1590" s="72">
        <f t="shared" si="656"/>
        <v>1</v>
      </c>
      <c r="AE1590" s="109" t="str">
        <f t="shared" si="657"/>
        <v>0-0</v>
      </c>
      <c r="AF1590" s="109" t="str">
        <f t="shared" si="658"/>
        <v>Y</v>
      </c>
      <c r="AG1590" s="109" t="str">
        <f t="shared" si="659"/>
        <v>B</v>
      </c>
      <c r="AM1590" s="109">
        <f t="shared" si="660"/>
        <v>0</v>
      </c>
      <c r="AN1590" s="109">
        <f t="shared" si="661"/>
        <v>0</v>
      </c>
      <c r="AO1590" s="109" t="str">
        <f t="shared" si="662"/>
        <v/>
      </c>
      <c r="AQ1590" s="109" t="str">
        <f t="shared" si="663"/>
        <v/>
      </c>
      <c r="BA1590" s="229">
        <f>MOD(SUM(E1575:E1591),12)</f>
        <v>0</v>
      </c>
    </row>
    <row r="1591" spans="1:53" ht="15.75" thickBot="1" x14ac:dyDescent="0.3">
      <c r="A1591" s="88"/>
      <c r="B1591" s="66" t="s">
        <v>294</v>
      </c>
      <c r="C1591" s="67"/>
      <c r="D1591" s="102"/>
      <c r="E1591" s="32"/>
      <c r="F1591" s="32"/>
      <c r="G1591" s="68" t="s">
        <v>277</v>
      </c>
      <c r="H1591" s="69">
        <f t="shared" si="664"/>
        <v>0</v>
      </c>
      <c r="I1591" s="70">
        <f t="shared" si="665"/>
        <v>0</v>
      </c>
      <c r="J1591" s="73" t="str">
        <f t="shared" si="666"/>
        <v>--</v>
      </c>
      <c r="K1591" s="32"/>
      <c r="L1591" s="233"/>
      <c r="M1591" s="277"/>
      <c r="N1591" s="277"/>
      <c r="O1591" s="277"/>
      <c r="P1591" s="277"/>
      <c r="Q1591" s="277"/>
      <c r="R1591" s="277"/>
      <c r="S1591" s="277"/>
      <c r="T1591" s="277"/>
      <c r="U1591" s="278"/>
      <c r="V1591" s="103"/>
      <c r="W1591" s="84">
        <f t="shared" si="671"/>
        <v>1</v>
      </c>
      <c r="X1591" s="84"/>
      <c r="Y1591" s="78">
        <f>SUM(E1575:E1591)</f>
        <v>0</v>
      </c>
      <c r="Z1591" s="72" t="str">
        <f t="shared" si="669"/>
        <v/>
      </c>
      <c r="AA1591" s="72" t="str">
        <f t="shared" si="670"/>
        <v/>
      </c>
      <c r="AB1591" s="72"/>
      <c r="AC1591" s="72">
        <f t="shared" si="655"/>
        <v>1</v>
      </c>
      <c r="AD1591" s="72">
        <f t="shared" si="656"/>
        <v>1</v>
      </c>
      <c r="AE1591" s="109" t="str">
        <f t="shared" si="657"/>
        <v>0-0</v>
      </c>
      <c r="AF1591" s="109" t="str">
        <f t="shared" si="658"/>
        <v>Y</v>
      </c>
      <c r="AG1591" s="109" t="str">
        <f t="shared" si="659"/>
        <v>B</v>
      </c>
      <c r="AM1591" s="109">
        <f t="shared" si="660"/>
        <v>0</v>
      </c>
      <c r="AN1591" s="109">
        <f t="shared" si="661"/>
        <v>0</v>
      </c>
      <c r="AO1591" s="109" t="str">
        <f t="shared" si="662"/>
        <v/>
      </c>
      <c r="AQ1591" s="109" t="str">
        <f t="shared" si="663"/>
        <v/>
      </c>
      <c r="BA1591" s="229">
        <f>MOD(SUM(E1575:E1592),12)</f>
        <v>0</v>
      </c>
    </row>
    <row r="1592" spans="1:53" ht="15.75" thickBot="1" x14ac:dyDescent="0.3">
      <c r="A1592" s="88"/>
      <c r="B1592" s="66" t="s">
        <v>295</v>
      </c>
      <c r="C1592" s="67"/>
      <c r="D1592" s="102"/>
      <c r="E1592" s="32"/>
      <c r="F1592" s="32"/>
      <c r="G1592" s="68" t="s">
        <v>277</v>
      </c>
      <c r="H1592" s="69">
        <f t="shared" si="664"/>
        <v>0</v>
      </c>
      <c r="I1592" s="70">
        <f t="shared" si="665"/>
        <v>0</v>
      </c>
      <c r="J1592" s="73" t="str">
        <f t="shared" si="666"/>
        <v>--</v>
      </c>
      <c r="K1592" s="32"/>
      <c r="L1592" s="233"/>
      <c r="M1592" s="277"/>
      <c r="N1592" s="277"/>
      <c r="O1592" s="277"/>
      <c r="P1592" s="277"/>
      <c r="Q1592" s="277"/>
      <c r="R1592" s="277"/>
      <c r="S1592" s="277"/>
      <c r="T1592" s="277"/>
      <c r="U1592" s="278"/>
      <c r="V1592" s="103"/>
      <c r="W1592" s="84">
        <f t="shared" si="671"/>
        <v>1</v>
      </c>
      <c r="X1592" s="84"/>
      <c r="Y1592" s="78">
        <f>SUM(E1575:E1592)</f>
        <v>0</v>
      </c>
      <c r="Z1592" s="72" t="str">
        <f t="shared" si="669"/>
        <v/>
      </c>
      <c r="AA1592" s="72" t="str">
        <f t="shared" si="670"/>
        <v/>
      </c>
      <c r="AB1592" s="72"/>
      <c r="AC1592" s="72">
        <f t="shared" si="655"/>
        <v>1</v>
      </c>
      <c r="AD1592" s="72">
        <f t="shared" si="656"/>
        <v>1</v>
      </c>
      <c r="AE1592" s="109" t="str">
        <f t="shared" si="657"/>
        <v>0-0</v>
      </c>
      <c r="AF1592" s="109" t="str">
        <f t="shared" si="658"/>
        <v>Y</v>
      </c>
      <c r="AG1592" s="109" t="str">
        <f t="shared" si="659"/>
        <v>B</v>
      </c>
      <c r="AM1592" s="109">
        <f t="shared" si="660"/>
        <v>0</v>
      </c>
      <c r="AN1592" s="109">
        <f t="shared" si="661"/>
        <v>0</v>
      </c>
      <c r="AO1592" s="109" t="str">
        <f t="shared" si="662"/>
        <v/>
      </c>
      <c r="AQ1592" s="109" t="str">
        <f t="shared" si="663"/>
        <v/>
      </c>
      <c r="BA1592" s="229">
        <f>MOD(SUM(E1575:E1593),12)</f>
        <v>0</v>
      </c>
    </row>
    <row r="1593" spans="1:53" ht="15.75" thickBot="1" x14ac:dyDescent="0.3">
      <c r="A1593" s="88"/>
      <c r="B1593" s="66" t="s">
        <v>296</v>
      </c>
      <c r="C1593" s="67"/>
      <c r="D1593" s="102"/>
      <c r="E1593" s="32"/>
      <c r="F1593" s="32"/>
      <c r="G1593" s="68" t="s">
        <v>277</v>
      </c>
      <c r="H1593" s="69">
        <f t="shared" si="664"/>
        <v>0</v>
      </c>
      <c r="I1593" s="70">
        <f t="shared" si="665"/>
        <v>0</v>
      </c>
      <c r="J1593" s="73" t="str">
        <f t="shared" si="666"/>
        <v>--</v>
      </c>
      <c r="K1593" s="32"/>
      <c r="L1593" s="233"/>
      <c r="M1593" s="277"/>
      <c r="N1593" s="277"/>
      <c r="O1593" s="277"/>
      <c r="P1593" s="277"/>
      <c r="Q1593" s="277"/>
      <c r="R1593" s="277"/>
      <c r="S1593" s="277"/>
      <c r="T1593" s="277"/>
      <c r="U1593" s="278"/>
      <c r="V1593" s="103"/>
      <c r="W1593" s="84">
        <f t="shared" si="671"/>
        <v>1</v>
      </c>
      <c r="X1593" s="84"/>
      <c r="Y1593" s="78">
        <f>SUM(E1575:E1593)</f>
        <v>0</v>
      </c>
      <c r="Z1593" s="72" t="str">
        <f t="shared" si="669"/>
        <v/>
      </c>
      <c r="AA1593" s="72" t="str">
        <f t="shared" si="670"/>
        <v/>
      </c>
      <c r="AB1593" s="72"/>
      <c r="AC1593" s="72">
        <f t="shared" si="655"/>
        <v>1</v>
      </c>
      <c r="AD1593" s="72">
        <f t="shared" si="656"/>
        <v>1</v>
      </c>
      <c r="AE1593" s="109" t="str">
        <f t="shared" si="657"/>
        <v>0-0</v>
      </c>
      <c r="AF1593" s="109" t="str">
        <f t="shared" si="658"/>
        <v>Y</v>
      </c>
      <c r="AG1593" s="109" t="str">
        <f t="shared" si="659"/>
        <v>B</v>
      </c>
      <c r="AM1593" s="109">
        <f t="shared" si="660"/>
        <v>0</v>
      </c>
      <c r="AN1593" s="109">
        <f t="shared" si="661"/>
        <v>0</v>
      </c>
      <c r="AO1593" s="109" t="str">
        <f t="shared" si="662"/>
        <v/>
      </c>
      <c r="AQ1593" s="109" t="str">
        <f t="shared" si="663"/>
        <v/>
      </c>
      <c r="BA1593" s="229">
        <f>MOD(SUM(E1575:E1594),12)</f>
        <v>0</v>
      </c>
    </row>
    <row r="1594" spans="1:53" ht="15.75" thickBot="1" x14ac:dyDescent="0.3">
      <c r="A1594" s="88"/>
      <c r="B1594" s="66" t="s">
        <v>297</v>
      </c>
      <c r="C1594" s="67"/>
      <c r="D1594" s="102"/>
      <c r="E1594" s="32"/>
      <c r="F1594" s="32"/>
      <c r="G1594" s="68" t="s">
        <v>277</v>
      </c>
      <c r="H1594" s="69">
        <f t="shared" si="664"/>
        <v>0</v>
      </c>
      <c r="I1594" s="70">
        <f t="shared" si="665"/>
        <v>0</v>
      </c>
      <c r="J1594" s="73" t="str">
        <f t="shared" si="666"/>
        <v>--</v>
      </c>
      <c r="K1594" s="32"/>
      <c r="L1594" s="233"/>
      <c r="M1594" s="277"/>
      <c r="N1594" s="277"/>
      <c r="O1594" s="277"/>
      <c r="P1594" s="277"/>
      <c r="Q1594" s="277"/>
      <c r="R1594" s="277"/>
      <c r="S1594" s="277"/>
      <c r="T1594" s="277"/>
      <c r="U1594" s="278"/>
      <c r="V1594" s="103"/>
      <c r="W1594" s="84">
        <f t="shared" si="671"/>
        <v>1</v>
      </c>
      <c r="X1594" s="84"/>
      <c r="Y1594" s="78">
        <f>SUM(E1575:E1594)</f>
        <v>0</v>
      </c>
      <c r="Z1594" s="72" t="str">
        <f t="shared" si="669"/>
        <v/>
      </c>
      <c r="AA1594" s="72" t="str">
        <f t="shared" si="670"/>
        <v/>
      </c>
      <c r="AB1594" s="72"/>
      <c r="AC1594" s="72">
        <f t="shared" si="655"/>
        <v>1</v>
      </c>
      <c r="AD1594" s="72">
        <f t="shared" si="656"/>
        <v>1</v>
      </c>
      <c r="AE1594" s="109" t="str">
        <f t="shared" si="657"/>
        <v>0-0</v>
      </c>
      <c r="AF1594" s="109" t="str">
        <f t="shared" si="658"/>
        <v>Y</v>
      </c>
      <c r="AG1594" s="109" t="str">
        <f t="shared" si="659"/>
        <v>B</v>
      </c>
      <c r="AM1594" s="109">
        <f t="shared" si="660"/>
        <v>0</v>
      </c>
      <c r="AN1594" s="109">
        <f t="shared" si="661"/>
        <v>0</v>
      </c>
      <c r="AO1594" s="109" t="str">
        <f t="shared" si="662"/>
        <v/>
      </c>
      <c r="AQ1594" s="109" t="str">
        <f t="shared" si="663"/>
        <v/>
      </c>
      <c r="BA1594" s="229">
        <f>MOD(SUM(E1575:E1595),12)</f>
        <v>0</v>
      </c>
    </row>
    <row r="1595" spans="1:53" ht="15.75" thickBot="1" x14ac:dyDescent="0.3">
      <c r="A1595" s="88"/>
      <c r="B1595" s="66" t="s">
        <v>298</v>
      </c>
      <c r="C1595" s="67"/>
      <c r="D1595" s="102"/>
      <c r="E1595" s="32"/>
      <c r="F1595" s="32"/>
      <c r="G1595" s="68" t="s">
        <v>277</v>
      </c>
      <c r="H1595" s="69">
        <f t="shared" si="664"/>
        <v>0</v>
      </c>
      <c r="I1595" s="70">
        <f t="shared" si="665"/>
        <v>0</v>
      </c>
      <c r="J1595" s="73" t="str">
        <f t="shared" si="666"/>
        <v>--</v>
      </c>
      <c r="K1595" s="32"/>
      <c r="L1595" s="233"/>
      <c r="M1595" s="277"/>
      <c r="N1595" s="277"/>
      <c r="O1595" s="277"/>
      <c r="P1595" s="277"/>
      <c r="Q1595" s="277"/>
      <c r="R1595" s="277"/>
      <c r="S1595" s="277"/>
      <c r="T1595" s="277"/>
      <c r="U1595" s="278"/>
      <c r="V1595" s="103"/>
      <c r="W1595" s="84">
        <f t="shared" si="671"/>
        <v>1</v>
      </c>
      <c r="X1595" s="84"/>
      <c r="Y1595" s="78">
        <f>SUM(E1575:E1595)</f>
        <v>0</v>
      </c>
      <c r="Z1595" s="72" t="str">
        <f t="shared" si="669"/>
        <v/>
      </c>
      <c r="AA1595" s="72" t="str">
        <f t="shared" si="670"/>
        <v/>
      </c>
      <c r="AB1595" s="72"/>
      <c r="AC1595" s="72">
        <f t="shared" si="655"/>
        <v>1</v>
      </c>
      <c r="AD1595" s="72">
        <f t="shared" si="656"/>
        <v>1</v>
      </c>
      <c r="AE1595" s="109" t="str">
        <f t="shared" si="657"/>
        <v>0-0</v>
      </c>
      <c r="AF1595" s="109" t="str">
        <f t="shared" si="658"/>
        <v>Y</v>
      </c>
      <c r="AG1595" s="109" t="str">
        <f t="shared" si="659"/>
        <v>B</v>
      </c>
      <c r="AM1595" s="109">
        <f t="shared" si="660"/>
        <v>0</v>
      </c>
      <c r="AN1595" s="109">
        <f t="shared" si="661"/>
        <v>0</v>
      </c>
      <c r="AO1595" s="109" t="str">
        <f t="shared" si="662"/>
        <v/>
      </c>
      <c r="AQ1595" s="109" t="str">
        <f t="shared" si="663"/>
        <v/>
      </c>
      <c r="BA1595" s="229">
        <f>MOD(SUM(E1575:E1596),12)</f>
        <v>0</v>
      </c>
    </row>
    <row r="1596" spans="1:53" ht="15.75" thickBot="1" x14ac:dyDescent="0.3">
      <c r="A1596" s="88"/>
      <c r="B1596" s="66" t="s">
        <v>299</v>
      </c>
      <c r="C1596" s="67"/>
      <c r="D1596" s="102"/>
      <c r="E1596" s="32"/>
      <c r="F1596" s="32"/>
      <c r="G1596" s="68" t="s">
        <v>277</v>
      </c>
      <c r="H1596" s="69">
        <f t="shared" si="664"/>
        <v>0</v>
      </c>
      <c r="I1596" s="70">
        <f t="shared" si="665"/>
        <v>0</v>
      </c>
      <c r="J1596" s="73" t="str">
        <f t="shared" si="666"/>
        <v>--</v>
      </c>
      <c r="K1596" s="32"/>
      <c r="L1596" s="233"/>
      <c r="M1596" s="277"/>
      <c r="N1596" s="277"/>
      <c r="O1596" s="277"/>
      <c r="P1596" s="277"/>
      <c r="Q1596" s="277"/>
      <c r="R1596" s="277"/>
      <c r="S1596" s="277"/>
      <c r="T1596" s="277"/>
      <c r="U1596" s="278"/>
      <c r="V1596" s="103"/>
      <c r="W1596" s="84">
        <f t="shared" si="671"/>
        <v>1</v>
      </c>
      <c r="X1596" s="84"/>
      <c r="Y1596" s="78">
        <f>SUM(E1575:E1596)</f>
        <v>0</v>
      </c>
      <c r="Z1596" s="72" t="str">
        <f t="shared" si="669"/>
        <v/>
      </c>
      <c r="AA1596" s="72" t="str">
        <f t="shared" si="670"/>
        <v/>
      </c>
      <c r="AB1596" s="72"/>
      <c r="AC1596" s="72">
        <f t="shared" si="655"/>
        <v>1</v>
      </c>
      <c r="AD1596" s="72">
        <f t="shared" si="656"/>
        <v>1</v>
      </c>
      <c r="AE1596" s="109" t="str">
        <f t="shared" si="657"/>
        <v>0-0</v>
      </c>
      <c r="AF1596" s="109" t="str">
        <f t="shared" si="658"/>
        <v>Y</v>
      </c>
      <c r="AG1596" s="109" t="str">
        <f t="shared" si="659"/>
        <v>B</v>
      </c>
      <c r="AM1596" s="109">
        <f t="shared" si="660"/>
        <v>0</v>
      </c>
      <c r="AN1596" s="109">
        <f t="shared" si="661"/>
        <v>0</v>
      </c>
      <c r="AO1596" s="109" t="str">
        <f t="shared" si="662"/>
        <v/>
      </c>
      <c r="AQ1596" s="109" t="str">
        <f t="shared" si="663"/>
        <v/>
      </c>
      <c r="BA1596" s="229">
        <f>MOD(SUM(E1575:E1597),12)</f>
        <v>0</v>
      </c>
    </row>
    <row r="1597" spans="1:53" ht="15.75" thickBot="1" x14ac:dyDescent="0.3">
      <c r="A1597" s="88"/>
      <c r="B1597" s="66" t="s">
        <v>300</v>
      </c>
      <c r="C1597" s="67"/>
      <c r="D1597" s="102"/>
      <c r="E1597" s="32"/>
      <c r="F1597" s="32"/>
      <c r="G1597" s="68" t="s">
        <v>277</v>
      </c>
      <c r="H1597" s="69">
        <f t="shared" si="664"/>
        <v>0</v>
      </c>
      <c r="I1597" s="70">
        <f t="shared" si="665"/>
        <v>0</v>
      </c>
      <c r="J1597" s="73" t="str">
        <f t="shared" si="666"/>
        <v>--</v>
      </c>
      <c r="K1597" s="32"/>
      <c r="L1597" s="233"/>
      <c r="M1597" s="277"/>
      <c r="N1597" s="277"/>
      <c r="O1597" s="277"/>
      <c r="P1597" s="277"/>
      <c r="Q1597" s="277"/>
      <c r="R1597" s="277"/>
      <c r="S1597" s="277"/>
      <c r="T1597" s="277"/>
      <c r="U1597" s="278"/>
      <c r="V1597" s="103"/>
      <c r="W1597" s="84">
        <f t="shared" si="671"/>
        <v>1</v>
      </c>
      <c r="X1597" s="84"/>
      <c r="Y1597" s="78">
        <f>SUM(E1575:E1597)</f>
        <v>0</v>
      </c>
      <c r="Z1597" s="72" t="str">
        <f t="shared" si="669"/>
        <v/>
      </c>
      <c r="AA1597" s="72" t="str">
        <f t="shared" si="670"/>
        <v/>
      </c>
      <c r="AB1597" s="72"/>
      <c r="AC1597" s="72">
        <f t="shared" si="655"/>
        <v>1</v>
      </c>
      <c r="AD1597" s="72">
        <f t="shared" si="656"/>
        <v>1</v>
      </c>
      <c r="AE1597" s="109" t="str">
        <f t="shared" si="657"/>
        <v>0-0</v>
      </c>
      <c r="AF1597" s="109" t="str">
        <f t="shared" si="658"/>
        <v>Y</v>
      </c>
      <c r="AG1597" s="109" t="str">
        <f t="shared" si="659"/>
        <v>B</v>
      </c>
      <c r="AM1597" s="109">
        <f t="shared" si="660"/>
        <v>0</v>
      </c>
      <c r="AN1597" s="109">
        <f t="shared" si="661"/>
        <v>0</v>
      </c>
      <c r="AO1597" s="109" t="str">
        <f t="shared" si="662"/>
        <v/>
      </c>
      <c r="AQ1597" s="109" t="str">
        <f t="shared" si="663"/>
        <v/>
      </c>
      <c r="BA1597" s="229">
        <f>MOD(SUM(E1575:E1598),12)</f>
        <v>0</v>
      </c>
    </row>
    <row r="1598" spans="1:53" ht="15.75" thickBot="1" x14ac:dyDescent="0.3">
      <c r="A1598" s="88"/>
      <c r="B1598" s="66" t="s">
        <v>301</v>
      </c>
      <c r="C1598" s="67"/>
      <c r="D1598" s="102"/>
      <c r="E1598" s="32"/>
      <c r="F1598" s="32"/>
      <c r="G1598" s="68" t="s">
        <v>277</v>
      </c>
      <c r="H1598" s="69">
        <f t="shared" si="664"/>
        <v>0</v>
      </c>
      <c r="I1598" s="70">
        <f t="shared" si="665"/>
        <v>0</v>
      </c>
      <c r="J1598" s="73" t="str">
        <f t="shared" si="666"/>
        <v>--</v>
      </c>
      <c r="K1598" s="32"/>
      <c r="L1598" s="233"/>
      <c r="M1598" s="277"/>
      <c r="N1598" s="277"/>
      <c r="O1598" s="277"/>
      <c r="P1598" s="277"/>
      <c r="Q1598" s="277"/>
      <c r="R1598" s="277"/>
      <c r="S1598" s="277"/>
      <c r="T1598" s="277"/>
      <c r="U1598" s="278"/>
      <c r="V1598" s="103"/>
      <c r="W1598" s="84">
        <f t="shared" si="671"/>
        <v>1</v>
      </c>
      <c r="X1598" s="84"/>
      <c r="Y1598" s="78">
        <f>SUM(E1575:E1598)</f>
        <v>0</v>
      </c>
      <c r="Z1598" s="72" t="str">
        <f t="shared" si="669"/>
        <v/>
      </c>
      <c r="AA1598" s="72" t="str">
        <f t="shared" si="670"/>
        <v/>
      </c>
      <c r="AB1598" s="72"/>
      <c r="AC1598" s="72">
        <f t="shared" si="655"/>
        <v>1</v>
      </c>
      <c r="AD1598" s="72">
        <f t="shared" si="656"/>
        <v>1</v>
      </c>
      <c r="AE1598" s="109" t="str">
        <f t="shared" si="657"/>
        <v>0-0</v>
      </c>
      <c r="AF1598" s="109" t="str">
        <f t="shared" si="658"/>
        <v>Y</v>
      </c>
      <c r="AG1598" s="109" t="str">
        <f t="shared" si="659"/>
        <v>B</v>
      </c>
      <c r="AM1598" s="109">
        <f t="shared" si="660"/>
        <v>0</v>
      </c>
      <c r="AN1598" s="109">
        <f t="shared" si="661"/>
        <v>0</v>
      </c>
      <c r="AO1598" s="109" t="str">
        <f t="shared" si="662"/>
        <v/>
      </c>
      <c r="AQ1598" s="109" t="str">
        <f t="shared" si="663"/>
        <v/>
      </c>
      <c r="BA1598" s="229">
        <f>MOD(SUM(E1575:E1599),12)</f>
        <v>0</v>
      </c>
    </row>
    <row r="1599" spans="1:53" ht="15.75" thickBot="1" x14ac:dyDescent="0.3">
      <c r="A1599" s="88"/>
      <c r="B1599" s="66" t="s">
        <v>302</v>
      </c>
      <c r="C1599" s="67"/>
      <c r="D1599" s="102"/>
      <c r="E1599" s="32"/>
      <c r="F1599" s="32"/>
      <c r="G1599" s="68" t="s">
        <v>277</v>
      </c>
      <c r="H1599" s="69">
        <f t="shared" si="664"/>
        <v>0</v>
      </c>
      <c r="I1599" s="70">
        <f t="shared" si="665"/>
        <v>0</v>
      </c>
      <c r="J1599" s="73" t="str">
        <f t="shared" si="666"/>
        <v>--</v>
      </c>
      <c r="K1599" s="32"/>
      <c r="L1599" s="234"/>
      <c r="M1599" s="277"/>
      <c r="N1599" s="277"/>
      <c r="O1599" s="277"/>
      <c r="P1599" s="277"/>
      <c r="Q1599" s="277"/>
      <c r="R1599" s="277"/>
      <c r="S1599" s="277"/>
      <c r="T1599" s="277"/>
      <c r="U1599" s="278"/>
      <c r="V1599" s="103"/>
      <c r="W1599" s="72"/>
      <c r="X1599" s="72"/>
      <c r="Y1599" s="78">
        <f>SUM(E1575:E1599)</f>
        <v>0</v>
      </c>
      <c r="Z1599" s="72" t="str">
        <f t="shared" si="669"/>
        <v/>
      </c>
      <c r="AA1599" s="72" t="str">
        <f t="shared" si="670"/>
        <v/>
      </c>
      <c r="AB1599" s="72"/>
      <c r="AC1599" s="72">
        <f t="shared" si="655"/>
        <v>1</v>
      </c>
      <c r="AD1599" s="72">
        <f t="shared" si="656"/>
        <v>1</v>
      </c>
      <c r="AE1599" s="109" t="str">
        <f t="shared" si="657"/>
        <v>0-0</v>
      </c>
      <c r="AF1599" s="109" t="str">
        <f t="shared" si="658"/>
        <v>Y</v>
      </c>
      <c r="AG1599" s="109" t="str">
        <f t="shared" si="659"/>
        <v>B</v>
      </c>
      <c r="AM1599" s="109">
        <f t="shared" si="660"/>
        <v>0</v>
      </c>
      <c r="AN1599" s="109">
        <f t="shared" si="661"/>
        <v>0</v>
      </c>
      <c r="AO1599" s="109" t="str">
        <f t="shared" si="662"/>
        <v/>
      </c>
      <c r="AQ1599" s="109" t="str">
        <f t="shared" si="663"/>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70"/>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70"/>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72">IF(B1616&lt;&gt;"FST",1,0)</f>
        <v>1</v>
      </c>
      <c r="AD1616" s="72">
        <f t="shared" ref="AD1616:AD1640" si="673">IF(C1616&lt;&gt;"FST",1,0)</f>
        <v>1</v>
      </c>
      <c r="AE1616" s="109" t="str">
        <f t="shared" ref="AE1616:AE1642" si="674">CONCATENATE(H1616,"-",I1616)</f>
        <v>0-0</v>
      </c>
      <c r="AF1616" s="109" t="str">
        <f t="shared" ref="AF1616:AF1640" si="675">IF(C1616="Field SPL","N","Y")</f>
        <v>Y</v>
      </c>
      <c r="AG1616" s="109" t="str">
        <f t="shared" ref="AG1616:AG1640" si="676">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77">VALUE(IF(C1616="FST","0",IF(C1616="REV T","1",IF(C1616="DBL REV",".5","0"))))</f>
        <v>0</v>
      </c>
      <c r="AN1616" s="109">
        <f t="shared" ref="AN1616:AN1640" si="678">VALUE(IF(C1616="FST","0",IF(C1616="REV T","0",IF(C1616="DBL REV",".5","0"))))</f>
        <v>0</v>
      </c>
      <c r="AO1616" s="109" t="str">
        <f t="shared" ref="AO1616:AO1640" si="679">IF(C1616="TPL REV","Y","")</f>
        <v/>
      </c>
      <c r="AQ1616" s="109" t="str">
        <f t="shared" ref="AQ1616:AQ1640" si="680">IF(C1616="QD REV","Y","")</f>
        <v/>
      </c>
      <c r="BA1616" s="229">
        <f>MOD(E1616,12)</f>
        <v>0</v>
      </c>
    </row>
    <row r="1617" spans="1:53" ht="15.75" thickBot="1" x14ac:dyDescent="0.3">
      <c r="A1617" s="88"/>
      <c r="B1617" s="66" t="s">
        <v>279</v>
      </c>
      <c r="C1617" s="67"/>
      <c r="D1617" s="102"/>
      <c r="E1617" s="32"/>
      <c r="F1617" s="32"/>
      <c r="G1617" s="68" t="s">
        <v>277</v>
      </c>
      <c r="H1617" s="69">
        <f t="shared" ref="H1617:H1640" si="681">IF(E1617=0,0,I1617-(E1617-1))</f>
        <v>0</v>
      </c>
      <c r="I1617" s="70">
        <f t="shared" ref="I1617:I1640" si="682">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72"/>
        <v>1</v>
      </c>
      <c r="AD1617" s="72">
        <f t="shared" si="673"/>
        <v>1</v>
      </c>
      <c r="AE1617" s="109" t="str">
        <f t="shared" si="674"/>
        <v>0-0</v>
      </c>
      <c r="AF1617" s="109" t="str">
        <f t="shared" si="675"/>
        <v>Y</v>
      </c>
      <c r="AG1617" s="109" t="str">
        <f t="shared" si="676"/>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77"/>
        <v>0</v>
      </c>
      <c r="AN1617" s="109">
        <f t="shared" si="678"/>
        <v>0</v>
      </c>
      <c r="AO1617" s="109" t="str">
        <f t="shared" si="679"/>
        <v/>
      </c>
      <c r="AQ1617" s="109" t="str">
        <f t="shared" si="680"/>
        <v/>
      </c>
      <c r="BA1617" s="229">
        <f>MOD(SUM(E1616:E1617),12)</f>
        <v>0</v>
      </c>
    </row>
    <row r="1618" spans="1:53" ht="15.75" thickBot="1" x14ac:dyDescent="0.3">
      <c r="A1618" s="88"/>
      <c r="B1618" s="74" t="s">
        <v>280</v>
      </c>
      <c r="C1618" s="67"/>
      <c r="D1618" s="102"/>
      <c r="E1618" s="32"/>
      <c r="F1618" s="32"/>
      <c r="G1618" s="75" t="s">
        <v>277</v>
      </c>
      <c r="H1618" s="69">
        <f t="shared" si="681"/>
        <v>0</v>
      </c>
      <c r="I1618" s="70">
        <f t="shared" si="682"/>
        <v>0</v>
      </c>
      <c r="J1618" s="73" t="str">
        <f t="shared" ref="J1618:J1640" si="683">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72"/>
        <v>1</v>
      </c>
      <c r="AD1618" s="72">
        <f t="shared" si="673"/>
        <v>1</v>
      </c>
      <c r="AE1618" s="109" t="str">
        <f t="shared" si="674"/>
        <v>0-0</v>
      </c>
      <c r="AF1618" s="109" t="str">
        <f t="shared" si="675"/>
        <v>Y</v>
      </c>
      <c r="AG1618" s="109" t="str">
        <f t="shared" si="676"/>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77"/>
        <v>0</v>
      </c>
      <c r="AN1618" s="109">
        <f t="shared" si="678"/>
        <v>0</v>
      </c>
      <c r="AO1618" s="109" t="str">
        <f t="shared" si="679"/>
        <v/>
      </c>
      <c r="AQ1618" s="109" t="str">
        <f t="shared" si="680"/>
        <v/>
      </c>
      <c r="BA1618" s="229">
        <f>MOD(SUM(E1616:E1619),12)</f>
        <v>0</v>
      </c>
    </row>
    <row r="1619" spans="1:53" ht="15.75" thickBot="1" x14ac:dyDescent="0.3">
      <c r="A1619" s="88"/>
      <c r="B1619" s="66" t="s">
        <v>281</v>
      </c>
      <c r="C1619" s="67"/>
      <c r="D1619" s="102"/>
      <c r="E1619" s="32"/>
      <c r="F1619" s="32"/>
      <c r="G1619" s="68" t="s">
        <v>277</v>
      </c>
      <c r="H1619" s="69">
        <f t="shared" si="681"/>
        <v>0</v>
      </c>
      <c r="I1619" s="70">
        <f t="shared" si="682"/>
        <v>0</v>
      </c>
      <c r="J1619" s="73" t="str">
        <f t="shared" si="683"/>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72"/>
        <v>1</v>
      </c>
      <c r="AD1619" s="72">
        <f t="shared" si="673"/>
        <v>1</v>
      </c>
      <c r="AE1619" s="109" t="str">
        <f t="shared" si="674"/>
        <v>0-0</v>
      </c>
      <c r="AF1619" s="109" t="str">
        <f t="shared" si="675"/>
        <v>Y</v>
      </c>
      <c r="AG1619" s="109" t="str">
        <f t="shared" si="676"/>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77"/>
        <v>0</v>
      </c>
      <c r="AN1619" s="109">
        <f t="shared" si="678"/>
        <v>0</v>
      </c>
      <c r="AO1619" s="109" t="str">
        <f t="shared" si="679"/>
        <v/>
      </c>
      <c r="AQ1619" s="109" t="str">
        <f t="shared" si="680"/>
        <v/>
      </c>
      <c r="BA1619" s="229">
        <f>MOD(SUM(E1616:E1620),12)</f>
        <v>0</v>
      </c>
    </row>
    <row r="1620" spans="1:53" ht="15.75" thickBot="1" x14ac:dyDescent="0.3">
      <c r="A1620" s="88"/>
      <c r="B1620" s="66" t="s">
        <v>282</v>
      </c>
      <c r="C1620" s="67"/>
      <c r="D1620" s="102"/>
      <c r="E1620" s="32"/>
      <c r="F1620" s="32"/>
      <c r="G1620" s="68" t="s">
        <v>277</v>
      </c>
      <c r="H1620" s="69">
        <f t="shared" si="681"/>
        <v>0</v>
      </c>
      <c r="I1620" s="70">
        <f t="shared" si="682"/>
        <v>0</v>
      </c>
      <c r="J1620" s="73" t="str">
        <f t="shared" si="683"/>
        <v>--</v>
      </c>
      <c r="K1620" s="32"/>
      <c r="L1620" s="233"/>
      <c r="M1620" s="277"/>
      <c r="N1620" s="277"/>
      <c r="O1620" s="277"/>
      <c r="P1620" s="277"/>
      <c r="Q1620" s="277"/>
      <c r="R1620" s="277"/>
      <c r="S1620" s="277"/>
      <c r="T1620" s="277"/>
      <c r="U1620" s="278"/>
      <c r="V1620" s="103"/>
      <c r="W1620" s="72"/>
      <c r="X1620" s="72"/>
      <c r="Y1620" s="72"/>
      <c r="Z1620" s="45">
        <v>13</v>
      </c>
      <c r="AA1620" s="77">
        <f t="shared" ref="AA1620:AA1625" si="684">AB1619+1</f>
        <v>145</v>
      </c>
      <c r="AB1620" s="77">
        <f t="shared" ref="AB1620:AB1625" si="685">AB1619+12</f>
        <v>156</v>
      </c>
      <c r="AC1620" s="72">
        <f t="shared" si="672"/>
        <v>1</v>
      </c>
      <c r="AD1620" s="72">
        <f t="shared" si="673"/>
        <v>1</v>
      </c>
      <c r="AE1620" s="109" t="str">
        <f t="shared" si="674"/>
        <v>0-0</v>
      </c>
      <c r="AF1620" s="109" t="str">
        <f t="shared" si="675"/>
        <v>Y</v>
      </c>
      <c r="AG1620" s="109" t="str">
        <f t="shared" si="676"/>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77"/>
        <v>0</v>
      </c>
      <c r="AN1620" s="109">
        <f t="shared" si="678"/>
        <v>0</v>
      </c>
      <c r="AO1620" s="109" t="str">
        <f t="shared" si="679"/>
        <v/>
      </c>
      <c r="AQ1620" s="109" t="str">
        <f t="shared" si="680"/>
        <v/>
      </c>
      <c r="BA1620" s="229">
        <f>MOD(SUM(E1616:E1621),12)</f>
        <v>0</v>
      </c>
    </row>
    <row r="1621" spans="1:53" ht="15.75" thickBot="1" x14ac:dyDescent="0.3">
      <c r="A1621" s="88"/>
      <c r="B1621" s="66" t="s">
        <v>283</v>
      </c>
      <c r="C1621" s="67"/>
      <c r="D1621" s="102"/>
      <c r="E1621" s="32"/>
      <c r="F1621" s="32"/>
      <c r="G1621" s="68" t="s">
        <v>277</v>
      </c>
      <c r="H1621" s="69">
        <f t="shared" si="681"/>
        <v>0</v>
      </c>
      <c r="I1621" s="70">
        <f t="shared" si="682"/>
        <v>0</v>
      </c>
      <c r="J1621" s="73" t="str">
        <f t="shared" si="683"/>
        <v>--</v>
      </c>
      <c r="K1621" s="32"/>
      <c r="L1621" s="233"/>
      <c r="M1621" s="277"/>
      <c r="N1621" s="277"/>
      <c r="O1621" s="277"/>
      <c r="P1621" s="277"/>
      <c r="Q1621" s="277"/>
      <c r="R1621" s="277"/>
      <c r="S1621" s="277"/>
      <c r="T1621" s="277"/>
      <c r="U1621" s="278"/>
      <c r="V1621" s="103"/>
      <c r="W1621" s="72"/>
      <c r="X1621" s="72"/>
      <c r="Y1621" s="72"/>
      <c r="Z1621" s="45">
        <v>14</v>
      </c>
      <c r="AA1621" s="77">
        <f t="shared" si="684"/>
        <v>157</v>
      </c>
      <c r="AB1621" s="77">
        <f t="shared" si="685"/>
        <v>168</v>
      </c>
      <c r="AC1621" s="72">
        <f t="shared" si="672"/>
        <v>1</v>
      </c>
      <c r="AD1621" s="72">
        <f t="shared" si="673"/>
        <v>1</v>
      </c>
      <c r="AE1621" s="109" t="str">
        <f t="shared" si="674"/>
        <v>0-0</v>
      </c>
      <c r="AF1621" s="109" t="str">
        <f t="shared" si="675"/>
        <v>Y</v>
      </c>
      <c r="AG1621" s="109" t="str">
        <f t="shared" si="676"/>
        <v>B</v>
      </c>
      <c r="AM1621" s="109">
        <f t="shared" si="677"/>
        <v>0</v>
      </c>
      <c r="AN1621" s="109">
        <f t="shared" si="678"/>
        <v>0</v>
      </c>
      <c r="AO1621" s="109" t="str">
        <f t="shared" si="679"/>
        <v/>
      </c>
      <c r="AQ1621" s="109" t="str">
        <f t="shared" si="680"/>
        <v/>
      </c>
      <c r="BA1621" s="229">
        <f>MOD(SUM(E1616:E1622),12)</f>
        <v>0</v>
      </c>
    </row>
    <row r="1622" spans="1:53" ht="15.75" thickBot="1" x14ac:dyDescent="0.3">
      <c r="A1622" s="88"/>
      <c r="B1622" s="66" t="s">
        <v>284</v>
      </c>
      <c r="C1622" s="67"/>
      <c r="D1622" s="102"/>
      <c r="E1622" s="32"/>
      <c r="F1622" s="32"/>
      <c r="G1622" s="68" t="s">
        <v>277</v>
      </c>
      <c r="H1622" s="69">
        <f t="shared" si="681"/>
        <v>0</v>
      </c>
      <c r="I1622" s="70">
        <f t="shared" si="682"/>
        <v>0</v>
      </c>
      <c r="J1622" s="73" t="str">
        <f t="shared" si="683"/>
        <v>--</v>
      </c>
      <c r="K1622" s="32"/>
      <c r="L1622" s="233"/>
      <c r="M1622" s="277"/>
      <c r="N1622" s="277"/>
      <c r="O1622" s="277"/>
      <c r="P1622" s="277"/>
      <c r="Q1622" s="277"/>
      <c r="R1622" s="277"/>
      <c r="S1622" s="277"/>
      <c r="T1622" s="277"/>
      <c r="U1622" s="278"/>
      <c r="V1622" s="103"/>
      <c r="W1622" s="72"/>
      <c r="X1622" s="72"/>
      <c r="Y1622" s="72"/>
      <c r="Z1622" s="45">
        <v>15</v>
      </c>
      <c r="AA1622" s="77">
        <f t="shared" si="684"/>
        <v>169</v>
      </c>
      <c r="AB1622" s="77">
        <f t="shared" si="685"/>
        <v>180</v>
      </c>
      <c r="AC1622" s="72">
        <f t="shared" si="672"/>
        <v>1</v>
      </c>
      <c r="AD1622" s="72">
        <f t="shared" si="673"/>
        <v>1</v>
      </c>
      <c r="AE1622" s="109" t="str">
        <f t="shared" si="674"/>
        <v>0-0</v>
      </c>
      <c r="AF1622" s="109" t="str">
        <f t="shared" si="675"/>
        <v>Y</v>
      </c>
      <c r="AG1622" s="109" t="str">
        <f t="shared" si="676"/>
        <v>B</v>
      </c>
      <c r="AM1622" s="109">
        <f t="shared" si="677"/>
        <v>0</v>
      </c>
      <c r="AN1622" s="109">
        <f t="shared" si="678"/>
        <v>0</v>
      </c>
      <c r="AO1622" s="109" t="str">
        <f t="shared" si="679"/>
        <v/>
      </c>
      <c r="AQ1622" s="109" t="str">
        <f t="shared" si="680"/>
        <v/>
      </c>
      <c r="BA1622" s="229">
        <f>MOD(SUM(E1616:E1623),12)</f>
        <v>0</v>
      </c>
    </row>
    <row r="1623" spans="1:53" ht="15.75" thickBot="1" x14ac:dyDescent="0.3">
      <c r="A1623" s="88"/>
      <c r="B1623" s="66" t="s">
        <v>285</v>
      </c>
      <c r="C1623" s="67"/>
      <c r="D1623" s="102"/>
      <c r="E1623" s="32"/>
      <c r="F1623" s="32"/>
      <c r="G1623" s="68" t="s">
        <v>277</v>
      </c>
      <c r="H1623" s="69">
        <f t="shared" si="681"/>
        <v>0</v>
      </c>
      <c r="I1623" s="70">
        <f t="shared" si="682"/>
        <v>0</v>
      </c>
      <c r="J1623" s="73" t="str">
        <f t="shared" si="683"/>
        <v>--</v>
      </c>
      <c r="K1623" s="32"/>
      <c r="L1623" s="233"/>
      <c r="M1623" s="277"/>
      <c r="N1623" s="277"/>
      <c r="O1623" s="277"/>
      <c r="P1623" s="277"/>
      <c r="Q1623" s="277"/>
      <c r="R1623" s="277"/>
      <c r="S1623" s="277"/>
      <c r="T1623" s="277"/>
      <c r="U1623" s="278"/>
      <c r="V1623" s="103"/>
      <c r="W1623" s="72"/>
      <c r="X1623" s="72"/>
      <c r="Y1623" s="72"/>
      <c r="Z1623" s="45">
        <f>Z1622+1</f>
        <v>16</v>
      </c>
      <c r="AA1623" s="77">
        <f t="shared" si="684"/>
        <v>181</v>
      </c>
      <c r="AB1623" s="77">
        <f t="shared" si="685"/>
        <v>192</v>
      </c>
      <c r="AC1623" s="72">
        <f t="shared" si="672"/>
        <v>1</v>
      </c>
      <c r="AD1623" s="72">
        <f t="shared" si="673"/>
        <v>1</v>
      </c>
      <c r="AE1623" s="109" t="str">
        <f t="shared" si="674"/>
        <v>0-0</v>
      </c>
      <c r="AF1623" s="109" t="str">
        <f t="shared" si="675"/>
        <v>Y</v>
      </c>
      <c r="AG1623" s="109" t="str">
        <f t="shared" si="676"/>
        <v>B</v>
      </c>
      <c r="AM1623" s="109">
        <f t="shared" si="677"/>
        <v>0</v>
      </c>
      <c r="AN1623" s="109">
        <f t="shared" si="678"/>
        <v>0</v>
      </c>
      <c r="AO1623" s="109" t="str">
        <f t="shared" si="679"/>
        <v/>
      </c>
      <c r="AQ1623" s="109" t="str">
        <f t="shared" si="680"/>
        <v/>
      </c>
      <c r="BA1623" s="229">
        <f>MOD(SUM(E1616:E1624),12)</f>
        <v>0</v>
      </c>
    </row>
    <row r="1624" spans="1:53" ht="15.75" thickBot="1" x14ac:dyDescent="0.3">
      <c r="A1624" s="88"/>
      <c r="B1624" s="66" t="s">
        <v>286</v>
      </c>
      <c r="C1624" s="67"/>
      <c r="D1624" s="102"/>
      <c r="E1624" s="32"/>
      <c r="F1624" s="32"/>
      <c r="G1624" s="68" t="s">
        <v>277</v>
      </c>
      <c r="H1624" s="69">
        <f t="shared" si="681"/>
        <v>0</v>
      </c>
      <c r="I1624" s="70">
        <f t="shared" si="682"/>
        <v>0</v>
      </c>
      <c r="J1624" s="73" t="str">
        <f t="shared" si="683"/>
        <v>--</v>
      </c>
      <c r="K1624" s="32"/>
      <c r="L1624" s="233"/>
      <c r="M1624" s="277"/>
      <c r="N1624" s="277"/>
      <c r="O1624" s="277"/>
      <c r="P1624" s="277"/>
      <c r="Q1624" s="277"/>
      <c r="R1624" s="277"/>
      <c r="S1624" s="277"/>
      <c r="T1624" s="277"/>
      <c r="U1624" s="278"/>
      <c r="V1624" s="103"/>
      <c r="W1624" s="72"/>
      <c r="X1624" s="72"/>
      <c r="Y1624" s="72"/>
      <c r="Z1624" s="45">
        <f>Z1623+1</f>
        <v>17</v>
      </c>
      <c r="AA1624" s="77">
        <f t="shared" si="684"/>
        <v>193</v>
      </c>
      <c r="AB1624" s="77">
        <f t="shared" si="685"/>
        <v>204</v>
      </c>
      <c r="AC1624" s="72">
        <f t="shared" si="672"/>
        <v>1</v>
      </c>
      <c r="AD1624" s="72">
        <f t="shared" si="673"/>
        <v>1</v>
      </c>
      <c r="AE1624" s="109" t="str">
        <f t="shared" si="674"/>
        <v>0-0</v>
      </c>
      <c r="AF1624" s="109" t="str">
        <f t="shared" si="675"/>
        <v>Y</v>
      </c>
      <c r="AG1624" s="109" t="str">
        <f t="shared" si="676"/>
        <v>B</v>
      </c>
      <c r="AM1624" s="109">
        <f t="shared" si="677"/>
        <v>0</v>
      </c>
      <c r="AN1624" s="109">
        <f t="shared" si="678"/>
        <v>0</v>
      </c>
      <c r="AO1624" s="109" t="str">
        <f t="shared" si="679"/>
        <v/>
      </c>
      <c r="AQ1624" s="109" t="str">
        <f t="shared" si="680"/>
        <v/>
      </c>
      <c r="BA1624" s="229">
        <f>MOD(SUM(E1616:E1625),12)</f>
        <v>0</v>
      </c>
    </row>
    <row r="1625" spans="1:53" ht="15.75" thickBot="1" x14ac:dyDescent="0.3">
      <c r="A1625" s="88"/>
      <c r="B1625" s="66" t="s">
        <v>287</v>
      </c>
      <c r="C1625" s="67"/>
      <c r="D1625" s="102"/>
      <c r="E1625" s="32"/>
      <c r="F1625" s="32"/>
      <c r="G1625" s="68" t="s">
        <v>277</v>
      </c>
      <c r="H1625" s="69">
        <f t="shared" si="681"/>
        <v>0</v>
      </c>
      <c r="I1625" s="70">
        <f t="shared" si="682"/>
        <v>0</v>
      </c>
      <c r="J1625" s="73" t="str">
        <f t="shared" si="683"/>
        <v>--</v>
      </c>
      <c r="K1625" s="32"/>
      <c r="L1625" s="233"/>
      <c r="M1625" s="277"/>
      <c r="N1625" s="277"/>
      <c r="O1625" s="277"/>
      <c r="P1625" s="277"/>
      <c r="Q1625" s="277"/>
      <c r="R1625" s="277"/>
      <c r="S1625" s="277"/>
      <c r="T1625" s="277"/>
      <c r="U1625" s="278"/>
      <c r="V1625" s="103"/>
      <c r="W1625" s="72"/>
      <c r="X1625" s="72"/>
      <c r="Y1625" s="72"/>
      <c r="Z1625" s="45">
        <f>Z1624+1</f>
        <v>18</v>
      </c>
      <c r="AA1625" s="77">
        <f t="shared" si="684"/>
        <v>205</v>
      </c>
      <c r="AB1625" s="77">
        <f t="shared" si="685"/>
        <v>216</v>
      </c>
      <c r="AC1625" s="72">
        <f t="shared" si="672"/>
        <v>1</v>
      </c>
      <c r="AD1625" s="72">
        <f t="shared" si="673"/>
        <v>1</v>
      </c>
      <c r="AE1625" s="109" t="str">
        <f t="shared" si="674"/>
        <v>0-0</v>
      </c>
      <c r="AF1625" s="109" t="str">
        <f t="shared" si="675"/>
        <v>Y</v>
      </c>
      <c r="AG1625" s="109" t="str">
        <f t="shared" si="676"/>
        <v>B</v>
      </c>
      <c r="AM1625" s="109">
        <f t="shared" si="677"/>
        <v>0</v>
      </c>
      <c r="AN1625" s="109">
        <f t="shared" si="678"/>
        <v>0</v>
      </c>
      <c r="AO1625" s="109" t="str">
        <f t="shared" si="679"/>
        <v/>
      </c>
      <c r="AQ1625" s="109" t="str">
        <f t="shared" si="680"/>
        <v/>
      </c>
      <c r="BA1625" s="229">
        <f>MOD(SUM(E1616:E1626),12)</f>
        <v>0</v>
      </c>
    </row>
    <row r="1626" spans="1:53" ht="15.75" thickBot="1" x14ac:dyDescent="0.3">
      <c r="A1626" s="88"/>
      <c r="B1626" s="66" t="s">
        <v>288</v>
      </c>
      <c r="C1626" s="67"/>
      <c r="D1626" s="102"/>
      <c r="E1626" s="32"/>
      <c r="F1626" s="32"/>
      <c r="G1626" s="68" t="s">
        <v>277</v>
      </c>
      <c r="H1626" s="69">
        <f t="shared" si="681"/>
        <v>0</v>
      </c>
      <c r="I1626" s="70">
        <f t="shared" si="682"/>
        <v>0</v>
      </c>
      <c r="J1626" s="73" t="str">
        <f t="shared" si="683"/>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72"/>
        <v>1</v>
      </c>
      <c r="AD1626" s="72">
        <f t="shared" si="673"/>
        <v>1</v>
      </c>
      <c r="AE1626" s="109" t="str">
        <f t="shared" si="674"/>
        <v>0-0</v>
      </c>
      <c r="AF1626" s="109" t="str">
        <f t="shared" si="675"/>
        <v>Y</v>
      </c>
      <c r="AG1626" s="109" t="str">
        <f t="shared" si="676"/>
        <v>B</v>
      </c>
      <c r="AM1626" s="109">
        <f t="shared" si="677"/>
        <v>0</v>
      </c>
      <c r="AN1626" s="109">
        <f t="shared" si="678"/>
        <v>0</v>
      </c>
      <c r="AO1626" s="109" t="str">
        <f t="shared" si="679"/>
        <v/>
      </c>
      <c r="AQ1626" s="109" t="str">
        <f t="shared" si="680"/>
        <v/>
      </c>
      <c r="BA1626" s="229">
        <f>MOD(SUM(E1616:E1627),12)</f>
        <v>0</v>
      </c>
    </row>
    <row r="1627" spans="1:53" ht="15.75" thickBot="1" x14ac:dyDescent="0.3">
      <c r="A1627" s="88"/>
      <c r="B1627" s="66" t="s">
        <v>289</v>
      </c>
      <c r="C1627" s="67"/>
      <c r="D1627" s="102"/>
      <c r="E1627" s="32"/>
      <c r="F1627" s="32"/>
      <c r="G1627" s="68" t="s">
        <v>277</v>
      </c>
      <c r="H1627" s="69">
        <f t="shared" si="681"/>
        <v>0</v>
      </c>
      <c r="I1627" s="70">
        <f t="shared" si="682"/>
        <v>0</v>
      </c>
      <c r="J1627" s="73" t="str">
        <f t="shared" si="683"/>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72"/>
        <v>1</v>
      </c>
      <c r="AD1627" s="72">
        <f t="shared" si="673"/>
        <v>1</v>
      </c>
      <c r="AE1627" s="109" t="str">
        <f t="shared" si="674"/>
        <v>0-0</v>
      </c>
      <c r="AF1627" s="109" t="str">
        <f t="shared" si="675"/>
        <v>Y</v>
      </c>
      <c r="AG1627" s="109" t="str">
        <f t="shared" si="676"/>
        <v>B</v>
      </c>
      <c r="AM1627" s="109">
        <f t="shared" si="677"/>
        <v>0</v>
      </c>
      <c r="AN1627" s="109">
        <f t="shared" si="678"/>
        <v>0</v>
      </c>
      <c r="AO1627" s="109" t="str">
        <f t="shared" si="679"/>
        <v/>
      </c>
      <c r="AQ1627" s="109" t="str">
        <f t="shared" si="680"/>
        <v/>
      </c>
      <c r="BA1627" s="229">
        <f>MOD(SUM(E1616:E1628),12)</f>
        <v>0</v>
      </c>
    </row>
    <row r="1628" spans="1:53" ht="15.75" thickBot="1" x14ac:dyDescent="0.3">
      <c r="A1628" s="88"/>
      <c r="B1628" s="66" t="s">
        <v>290</v>
      </c>
      <c r="C1628" s="67"/>
      <c r="D1628" s="102"/>
      <c r="E1628" s="32"/>
      <c r="F1628" s="32"/>
      <c r="G1628" s="68" t="s">
        <v>277</v>
      </c>
      <c r="H1628" s="69">
        <f t="shared" si="681"/>
        <v>0</v>
      </c>
      <c r="I1628" s="70">
        <f t="shared" si="682"/>
        <v>0</v>
      </c>
      <c r="J1628" s="73" t="str">
        <f t="shared" si="683"/>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86">IF(OR(AND(E$8=216,C1627="DBL REV",C1628="DBL REV",Y1627&lt;=144,Y1628&gt;144),AND(E$8=216,C1627="TPL REV",C1628="TPL REV",Y1627&lt;=144,Y1628&gt;144),AND(E$8=216,C1627="QD REV",C1628="QD REV",Y1627&lt;=144,Y1628&gt;144)),"ERROR","")</f>
        <v/>
      </c>
      <c r="AA1628" s="72"/>
      <c r="AB1628" s="72"/>
      <c r="AC1628" s="72">
        <f t="shared" si="672"/>
        <v>1</v>
      </c>
      <c r="AD1628" s="72">
        <f t="shared" si="673"/>
        <v>1</v>
      </c>
      <c r="AE1628" s="109" t="str">
        <f t="shared" si="674"/>
        <v>0-0</v>
      </c>
      <c r="AF1628" s="109" t="str">
        <f t="shared" si="675"/>
        <v>Y</v>
      </c>
      <c r="AG1628" s="109" t="str">
        <f t="shared" si="676"/>
        <v>B</v>
      </c>
      <c r="AM1628" s="109">
        <f t="shared" si="677"/>
        <v>0</v>
      </c>
      <c r="AN1628" s="109">
        <f t="shared" si="678"/>
        <v>0</v>
      </c>
      <c r="AO1628" s="109" t="str">
        <f t="shared" si="679"/>
        <v/>
      </c>
      <c r="AQ1628" s="109" t="str">
        <f t="shared" si="680"/>
        <v/>
      </c>
      <c r="BA1628" s="229">
        <f>MOD(SUM(E1616:E1629),12)</f>
        <v>0</v>
      </c>
    </row>
    <row r="1629" spans="1:53" ht="15.75" thickBot="1" x14ac:dyDescent="0.3">
      <c r="A1629" s="88"/>
      <c r="B1629" s="66" t="s">
        <v>291</v>
      </c>
      <c r="C1629" s="67"/>
      <c r="D1629" s="102"/>
      <c r="E1629" s="32"/>
      <c r="F1629" s="32"/>
      <c r="G1629" s="68" t="s">
        <v>277</v>
      </c>
      <c r="H1629" s="69">
        <f t="shared" si="681"/>
        <v>0</v>
      </c>
      <c r="I1629" s="70">
        <f t="shared" si="682"/>
        <v>0</v>
      </c>
      <c r="J1629" s="73" t="str">
        <f t="shared" si="683"/>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86"/>
        <v/>
      </c>
      <c r="AA1629" s="72"/>
      <c r="AB1629" s="72"/>
      <c r="AC1629" s="72">
        <f t="shared" si="672"/>
        <v>1</v>
      </c>
      <c r="AD1629" s="72">
        <f t="shared" si="673"/>
        <v>1</v>
      </c>
      <c r="AE1629" s="109" t="str">
        <f t="shared" si="674"/>
        <v>0-0</v>
      </c>
      <c r="AF1629" s="109" t="str">
        <f t="shared" si="675"/>
        <v>Y</v>
      </c>
      <c r="AG1629" s="109" t="str">
        <f t="shared" si="676"/>
        <v>B</v>
      </c>
      <c r="AM1629" s="109">
        <f t="shared" si="677"/>
        <v>0</v>
      </c>
      <c r="AN1629" s="109">
        <f t="shared" si="678"/>
        <v>0</v>
      </c>
      <c r="AO1629" s="109" t="str">
        <f t="shared" si="679"/>
        <v/>
      </c>
      <c r="AQ1629" s="109" t="str">
        <f t="shared" si="680"/>
        <v/>
      </c>
      <c r="BA1629" s="229">
        <f>MOD(SUM(E1616:E1630),12)</f>
        <v>0</v>
      </c>
    </row>
    <row r="1630" spans="1:53" ht="15.75" thickBot="1" x14ac:dyDescent="0.3">
      <c r="A1630" s="88"/>
      <c r="B1630" s="66" t="s">
        <v>292</v>
      </c>
      <c r="C1630" s="67"/>
      <c r="D1630" s="102"/>
      <c r="E1630" s="32"/>
      <c r="F1630" s="32"/>
      <c r="G1630" s="68" t="s">
        <v>277</v>
      </c>
      <c r="H1630" s="69">
        <f t="shared" si="681"/>
        <v>0</v>
      </c>
      <c r="I1630" s="70">
        <f t="shared" si="682"/>
        <v>0</v>
      </c>
      <c r="J1630" s="73" t="str">
        <f t="shared" si="683"/>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86"/>
        <v/>
      </c>
      <c r="AA1630" s="72" t="str">
        <f t="shared" ref="AA1630:AA1642" si="687">IF(AND(C1628&lt;&gt;"Field SPL",W1627&lt;=144,Y1628&gt;144),"ERROR","")</f>
        <v/>
      </c>
      <c r="AB1630" s="72"/>
      <c r="AC1630" s="72">
        <f t="shared" si="672"/>
        <v>1</v>
      </c>
      <c r="AD1630" s="72">
        <f t="shared" si="673"/>
        <v>1</v>
      </c>
      <c r="AE1630" s="109" t="str">
        <f t="shared" si="674"/>
        <v>0-0</v>
      </c>
      <c r="AF1630" s="109" t="str">
        <f t="shared" si="675"/>
        <v>Y</v>
      </c>
      <c r="AG1630" s="109" t="str">
        <f t="shared" si="676"/>
        <v>B</v>
      </c>
      <c r="AM1630" s="109">
        <f t="shared" si="677"/>
        <v>0</v>
      </c>
      <c r="AN1630" s="109">
        <f t="shared" si="678"/>
        <v>0</v>
      </c>
      <c r="AO1630" s="109" t="str">
        <f t="shared" si="679"/>
        <v/>
      </c>
      <c r="AQ1630" s="109" t="str">
        <f t="shared" si="680"/>
        <v/>
      </c>
      <c r="BA1630" s="229">
        <f>MOD(SUM(E1616:E1631),12)</f>
        <v>0</v>
      </c>
    </row>
    <row r="1631" spans="1:53" ht="15.75" thickBot="1" x14ac:dyDescent="0.3">
      <c r="A1631" s="88"/>
      <c r="B1631" s="66" t="s">
        <v>293</v>
      </c>
      <c r="C1631" s="67"/>
      <c r="D1631" s="102"/>
      <c r="E1631" s="32"/>
      <c r="F1631" s="32"/>
      <c r="G1631" s="68" t="s">
        <v>277</v>
      </c>
      <c r="H1631" s="69">
        <f t="shared" si="681"/>
        <v>0</v>
      </c>
      <c r="I1631" s="70">
        <f t="shared" si="682"/>
        <v>0</v>
      </c>
      <c r="J1631" s="73" t="str">
        <f t="shared" si="683"/>
        <v>--</v>
      </c>
      <c r="K1631" s="32"/>
      <c r="L1631" s="233"/>
      <c r="M1631" s="277"/>
      <c r="N1631" s="277"/>
      <c r="O1631" s="277"/>
      <c r="P1631" s="277"/>
      <c r="Q1631" s="277"/>
      <c r="R1631" s="277"/>
      <c r="S1631" s="277"/>
      <c r="T1631" s="277"/>
      <c r="U1631" s="278"/>
      <c r="V1631" s="103"/>
      <c r="W1631" s="84">
        <f t="shared" ref="W1631:W1639" si="688">Y1631+1</f>
        <v>1</v>
      </c>
      <c r="X1631" s="84"/>
      <c r="Y1631" s="78">
        <f>SUM(E1616:E1631)</f>
        <v>0</v>
      </c>
      <c r="Z1631" s="72" t="str">
        <f t="shared" si="686"/>
        <v/>
      </c>
      <c r="AA1631" s="72" t="str">
        <f t="shared" si="687"/>
        <v/>
      </c>
      <c r="AB1631" s="72"/>
      <c r="AC1631" s="72">
        <f t="shared" si="672"/>
        <v>1</v>
      </c>
      <c r="AD1631" s="72">
        <f t="shared" si="673"/>
        <v>1</v>
      </c>
      <c r="AE1631" s="109" t="str">
        <f t="shared" si="674"/>
        <v>0-0</v>
      </c>
      <c r="AF1631" s="109" t="str">
        <f t="shared" si="675"/>
        <v>Y</v>
      </c>
      <c r="AG1631" s="109" t="str">
        <f t="shared" si="676"/>
        <v>B</v>
      </c>
      <c r="AM1631" s="109">
        <f t="shared" si="677"/>
        <v>0</v>
      </c>
      <c r="AN1631" s="109">
        <f t="shared" si="678"/>
        <v>0</v>
      </c>
      <c r="AO1631" s="109" t="str">
        <f t="shared" si="679"/>
        <v/>
      </c>
      <c r="AQ1631" s="109" t="str">
        <f t="shared" si="680"/>
        <v/>
      </c>
      <c r="BA1631" s="229">
        <f>MOD(SUM(E1616:E1632),12)</f>
        <v>0</v>
      </c>
    </row>
    <row r="1632" spans="1:53" ht="15.75" thickBot="1" x14ac:dyDescent="0.3">
      <c r="A1632" s="88"/>
      <c r="B1632" s="66" t="s">
        <v>294</v>
      </c>
      <c r="C1632" s="67"/>
      <c r="D1632" s="102"/>
      <c r="E1632" s="32"/>
      <c r="F1632" s="32"/>
      <c r="G1632" s="68" t="s">
        <v>277</v>
      </c>
      <c r="H1632" s="69">
        <f t="shared" si="681"/>
        <v>0</v>
      </c>
      <c r="I1632" s="70">
        <f t="shared" si="682"/>
        <v>0</v>
      </c>
      <c r="J1632" s="73" t="str">
        <f t="shared" si="683"/>
        <v>--</v>
      </c>
      <c r="K1632" s="32"/>
      <c r="L1632" s="233"/>
      <c r="M1632" s="277"/>
      <c r="N1632" s="277"/>
      <c r="O1632" s="277"/>
      <c r="P1632" s="277"/>
      <c r="Q1632" s="277"/>
      <c r="R1632" s="277"/>
      <c r="S1632" s="277"/>
      <c r="T1632" s="277"/>
      <c r="U1632" s="278"/>
      <c r="V1632" s="103"/>
      <c r="W1632" s="84">
        <f t="shared" si="688"/>
        <v>1</v>
      </c>
      <c r="X1632" s="84"/>
      <c r="Y1632" s="78">
        <f>SUM(E1616:E1632)</f>
        <v>0</v>
      </c>
      <c r="Z1632" s="72" t="str">
        <f t="shared" si="686"/>
        <v/>
      </c>
      <c r="AA1632" s="72" t="str">
        <f t="shared" si="687"/>
        <v/>
      </c>
      <c r="AB1632" s="72"/>
      <c r="AC1632" s="72">
        <f t="shared" si="672"/>
        <v>1</v>
      </c>
      <c r="AD1632" s="72">
        <f t="shared" si="673"/>
        <v>1</v>
      </c>
      <c r="AE1632" s="109" t="str">
        <f t="shared" si="674"/>
        <v>0-0</v>
      </c>
      <c r="AF1632" s="109" t="str">
        <f t="shared" si="675"/>
        <v>Y</v>
      </c>
      <c r="AG1632" s="109" t="str">
        <f t="shared" si="676"/>
        <v>B</v>
      </c>
      <c r="AM1632" s="109">
        <f t="shared" si="677"/>
        <v>0</v>
      </c>
      <c r="AN1632" s="109">
        <f t="shared" si="678"/>
        <v>0</v>
      </c>
      <c r="AO1632" s="109" t="str">
        <f t="shared" si="679"/>
        <v/>
      </c>
      <c r="AQ1632" s="109" t="str">
        <f t="shared" si="680"/>
        <v/>
      </c>
      <c r="BA1632" s="229">
        <f>MOD(SUM(E1616:E1633),12)</f>
        <v>0</v>
      </c>
    </row>
    <row r="1633" spans="1:53" ht="15.75" thickBot="1" x14ac:dyDescent="0.3">
      <c r="A1633" s="88"/>
      <c r="B1633" s="66" t="s">
        <v>295</v>
      </c>
      <c r="C1633" s="67"/>
      <c r="D1633" s="102"/>
      <c r="E1633" s="32"/>
      <c r="F1633" s="32"/>
      <c r="G1633" s="68" t="s">
        <v>277</v>
      </c>
      <c r="H1633" s="69">
        <f t="shared" si="681"/>
        <v>0</v>
      </c>
      <c r="I1633" s="70">
        <f t="shared" si="682"/>
        <v>0</v>
      </c>
      <c r="J1633" s="73" t="str">
        <f t="shared" si="683"/>
        <v>--</v>
      </c>
      <c r="K1633" s="32"/>
      <c r="L1633" s="233"/>
      <c r="M1633" s="277"/>
      <c r="N1633" s="277"/>
      <c r="O1633" s="277"/>
      <c r="P1633" s="277"/>
      <c r="Q1633" s="277"/>
      <c r="R1633" s="277"/>
      <c r="S1633" s="277"/>
      <c r="T1633" s="277"/>
      <c r="U1633" s="278"/>
      <c r="V1633" s="103"/>
      <c r="W1633" s="84">
        <f t="shared" si="688"/>
        <v>1</v>
      </c>
      <c r="X1633" s="84"/>
      <c r="Y1633" s="78">
        <f>SUM(E1616:E1633)</f>
        <v>0</v>
      </c>
      <c r="Z1633" s="72" t="str">
        <f t="shared" si="686"/>
        <v/>
      </c>
      <c r="AA1633" s="72" t="str">
        <f t="shared" si="687"/>
        <v/>
      </c>
      <c r="AB1633" s="72"/>
      <c r="AC1633" s="72">
        <f t="shared" si="672"/>
        <v>1</v>
      </c>
      <c r="AD1633" s="72">
        <f t="shared" si="673"/>
        <v>1</v>
      </c>
      <c r="AE1633" s="109" t="str">
        <f t="shared" si="674"/>
        <v>0-0</v>
      </c>
      <c r="AF1633" s="109" t="str">
        <f t="shared" si="675"/>
        <v>Y</v>
      </c>
      <c r="AG1633" s="109" t="str">
        <f t="shared" si="676"/>
        <v>B</v>
      </c>
      <c r="AM1633" s="109">
        <f t="shared" si="677"/>
        <v>0</v>
      </c>
      <c r="AN1633" s="109">
        <f t="shared" si="678"/>
        <v>0</v>
      </c>
      <c r="AO1633" s="109" t="str">
        <f t="shared" si="679"/>
        <v/>
      </c>
      <c r="AQ1633" s="109" t="str">
        <f t="shared" si="680"/>
        <v/>
      </c>
      <c r="BA1633" s="229">
        <f>MOD(SUM(E1616:E1634),12)</f>
        <v>0</v>
      </c>
    </row>
    <row r="1634" spans="1:53" ht="15.75" thickBot="1" x14ac:dyDescent="0.3">
      <c r="A1634" s="88"/>
      <c r="B1634" s="66" t="s">
        <v>296</v>
      </c>
      <c r="C1634" s="67"/>
      <c r="D1634" s="102"/>
      <c r="E1634" s="32"/>
      <c r="F1634" s="32"/>
      <c r="G1634" s="68" t="s">
        <v>277</v>
      </c>
      <c r="H1634" s="69">
        <f t="shared" si="681"/>
        <v>0</v>
      </c>
      <c r="I1634" s="70">
        <f t="shared" si="682"/>
        <v>0</v>
      </c>
      <c r="J1634" s="73" t="str">
        <f t="shared" si="683"/>
        <v>--</v>
      </c>
      <c r="K1634" s="32"/>
      <c r="L1634" s="233"/>
      <c r="M1634" s="277"/>
      <c r="N1634" s="277"/>
      <c r="O1634" s="277"/>
      <c r="P1634" s="277"/>
      <c r="Q1634" s="277"/>
      <c r="R1634" s="277"/>
      <c r="S1634" s="277"/>
      <c r="T1634" s="277"/>
      <c r="U1634" s="278"/>
      <c r="V1634" s="103"/>
      <c r="W1634" s="84">
        <f t="shared" si="688"/>
        <v>1</v>
      </c>
      <c r="X1634" s="84"/>
      <c r="Y1634" s="78">
        <f>SUM(E1616:E1634)</f>
        <v>0</v>
      </c>
      <c r="Z1634" s="72" t="str">
        <f t="shared" si="686"/>
        <v/>
      </c>
      <c r="AA1634" s="72" t="str">
        <f t="shared" si="687"/>
        <v/>
      </c>
      <c r="AB1634" s="72"/>
      <c r="AC1634" s="72">
        <f t="shared" si="672"/>
        <v>1</v>
      </c>
      <c r="AD1634" s="72">
        <f t="shared" si="673"/>
        <v>1</v>
      </c>
      <c r="AE1634" s="109" t="str">
        <f t="shared" si="674"/>
        <v>0-0</v>
      </c>
      <c r="AF1634" s="109" t="str">
        <f t="shared" si="675"/>
        <v>Y</v>
      </c>
      <c r="AG1634" s="109" t="str">
        <f t="shared" si="676"/>
        <v>B</v>
      </c>
      <c r="AM1634" s="109">
        <f t="shared" si="677"/>
        <v>0</v>
      </c>
      <c r="AN1634" s="109">
        <f t="shared" si="678"/>
        <v>0</v>
      </c>
      <c r="AO1634" s="109" t="str">
        <f t="shared" si="679"/>
        <v/>
      </c>
      <c r="AQ1634" s="109" t="str">
        <f t="shared" si="680"/>
        <v/>
      </c>
      <c r="BA1634" s="229">
        <f>MOD(SUM(E1616:E1635),12)</f>
        <v>0</v>
      </c>
    </row>
    <row r="1635" spans="1:53" ht="15.75" thickBot="1" x14ac:dyDescent="0.3">
      <c r="A1635" s="88"/>
      <c r="B1635" s="66" t="s">
        <v>297</v>
      </c>
      <c r="C1635" s="67"/>
      <c r="D1635" s="102"/>
      <c r="E1635" s="32"/>
      <c r="F1635" s="32"/>
      <c r="G1635" s="68" t="s">
        <v>277</v>
      </c>
      <c r="H1635" s="69">
        <f t="shared" si="681"/>
        <v>0</v>
      </c>
      <c r="I1635" s="70">
        <f t="shared" si="682"/>
        <v>0</v>
      </c>
      <c r="J1635" s="73" t="str">
        <f t="shared" si="683"/>
        <v>--</v>
      </c>
      <c r="K1635" s="32"/>
      <c r="L1635" s="233"/>
      <c r="M1635" s="277"/>
      <c r="N1635" s="277"/>
      <c r="O1635" s="277"/>
      <c r="P1635" s="277"/>
      <c r="Q1635" s="277"/>
      <c r="R1635" s="277"/>
      <c r="S1635" s="277"/>
      <c r="T1635" s="277"/>
      <c r="U1635" s="278"/>
      <c r="V1635" s="103"/>
      <c r="W1635" s="84">
        <f t="shared" si="688"/>
        <v>1</v>
      </c>
      <c r="X1635" s="84"/>
      <c r="Y1635" s="78">
        <f>SUM(E1616:E1635)</f>
        <v>0</v>
      </c>
      <c r="Z1635" s="72" t="str">
        <f t="shared" si="686"/>
        <v/>
      </c>
      <c r="AA1635" s="72" t="str">
        <f t="shared" si="687"/>
        <v/>
      </c>
      <c r="AB1635" s="72"/>
      <c r="AC1635" s="72">
        <f t="shared" si="672"/>
        <v>1</v>
      </c>
      <c r="AD1635" s="72">
        <f t="shared" si="673"/>
        <v>1</v>
      </c>
      <c r="AE1635" s="109" t="str">
        <f t="shared" si="674"/>
        <v>0-0</v>
      </c>
      <c r="AF1635" s="109" t="str">
        <f t="shared" si="675"/>
        <v>Y</v>
      </c>
      <c r="AG1635" s="109" t="str">
        <f t="shared" si="676"/>
        <v>B</v>
      </c>
      <c r="AM1635" s="109">
        <f t="shared" si="677"/>
        <v>0</v>
      </c>
      <c r="AN1635" s="109">
        <f t="shared" si="678"/>
        <v>0</v>
      </c>
      <c r="AO1635" s="109" t="str">
        <f t="shared" si="679"/>
        <v/>
      </c>
      <c r="AQ1635" s="109" t="str">
        <f t="shared" si="680"/>
        <v/>
      </c>
      <c r="BA1635" s="229">
        <f>MOD(SUM(E1616:E1636),12)</f>
        <v>0</v>
      </c>
    </row>
    <row r="1636" spans="1:53" ht="15.75" thickBot="1" x14ac:dyDescent="0.3">
      <c r="A1636" s="88"/>
      <c r="B1636" s="66" t="s">
        <v>298</v>
      </c>
      <c r="C1636" s="67"/>
      <c r="D1636" s="102"/>
      <c r="E1636" s="32"/>
      <c r="F1636" s="32"/>
      <c r="G1636" s="68" t="s">
        <v>277</v>
      </c>
      <c r="H1636" s="69">
        <f t="shared" si="681"/>
        <v>0</v>
      </c>
      <c r="I1636" s="70">
        <f t="shared" si="682"/>
        <v>0</v>
      </c>
      <c r="J1636" s="73" t="str">
        <f t="shared" si="683"/>
        <v>--</v>
      </c>
      <c r="K1636" s="32"/>
      <c r="L1636" s="233"/>
      <c r="M1636" s="277"/>
      <c r="N1636" s="277"/>
      <c r="O1636" s="277"/>
      <c r="P1636" s="277"/>
      <c r="Q1636" s="277"/>
      <c r="R1636" s="277"/>
      <c r="S1636" s="277"/>
      <c r="T1636" s="277"/>
      <c r="U1636" s="278"/>
      <c r="V1636" s="103"/>
      <c r="W1636" s="84">
        <f t="shared" si="688"/>
        <v>1</v>
      </c>
      <c r="X1636" s="84"/>
      <c r="Y1636" s="78">
        <f>SUM(E1616:E1636)</f>
        <v>0</v>
      </c>
      <c r="Z1636" s="72" t="str">
        <f t="shared" si="686"/>
        <v/>
      </c>
      <c r="AA1636" s="72" t="str">
        <f t="shared" si="687"/>
        <v/>
      </c>
      <c r="AB1636" s="72"/>
      <c r="AC1636" s="72">
        <f t="shared" si="672"/>
        <v>1</v>
      </c>
      <c r="AD1636" s="72">
        <f t="shared" si="673"/>
        <v>1</v>
      </c>
      <c r="AE1636" s="109" t="str">
        <f t="shared" si="674"/>
        <v>0-0</v>
      </c>
      <c r="AF1636" s="109" t="str">
        <f t="shared" si="675"/>
        <v>Y</v>
      </c>
      <c r="AG1636" s="109" t="str">
        <f t="shared" si="676"/>
        <v>B</v>
      </c>
      <c r="AM1636" s="109">
        <f t="shared" si="677"/>
        <v>0</v>
      </c>
      <c r="AN1636" s="109">
        <f t="shared" si="678"/>
        <v>0</v>
      </c>
      <c r="AO1636" s="109" t="str">
        <f t="shared" si="679"/>
        <v/>
      </c>
      <c r="AQ1636" s="109" t="str">
        <f t="shared" si="680"/>
        <v/>
      </c>
      <c r="BA1636" s="229">
        <f>MOD(SUM(E1616:E1637),12)</f>
        <v>0</v>
      </c>
    </row>
    <row r="1637" spans="1:53" ht="15.75" thickBot="1" x14ac:dyDescent="0.3">
      <c r="A1637" s="88"/>
      <c r="B1637" s="66" t="s">
        <v>299</v>
      </c>
      <c r="C1637" s="67"/>
      <c r="D1637" s="102"/>
      <c r="E1637" s="32"/>
      <c r="F1637" s="32"/>
      <c r="G1637" s="68" t="s">
        <v>277</v>
      </c>
      <c r="H1637" s="69">
        <f t="shared" si="681"/>
        <v>0</v>
      </c>
      <c r="I1637" s="70">
        <f t="shared" si="682"/>
        <v>0</v>
      </c>
      <c r="J1637" s="73" t="str">
        <f t="shared" si="683"/>
        <v>--</v>
      </c>
      <c r="K1637" s="32"/>
      <c r="L1637" s="233"/>
      <c r="M1637" s="277"/>
      <c r="N1637" s="277"/>
      <c r="O1637" s="277"/>
      <c r="P1637" s="277"/>
      <c r="Q1637" s="277"/>
      <c r="R1637" s="277"/>
      <c r="S1637" s="277"/>
      <c r="T1637" s="277"/>
      <c r="U1637" s="278"/>
      <c r="V1637" s="103"/>
      <c r="W1637" s="84">
        <f t="shared" si="688"/>
        <v>1</v>
      </c>
      <c r="X1637" s="84"/>
      <c r="Y1637" s="78">
        <f>SUM(E1616:E1637)</f>
        <v>0</v>
      </c>
      <c r="Z1637" s="72" t="str">
        <f t="shared" si="686"/>
        <v/>
      </c>
      <c r="AA1637" s="72" t="str">
        <f t="shared" si="687"/>
        <v/>
      </c>
      <c r="AB1637" s="72"/>
      <c r="AC1637" s="72">
        <f t="shared" si="672"/>
        <v>1</v>
      </c>
      <c r="AD1637" s="72">
        <f t="shared" si="673"/>
        <v>1</v>
      </c>
      <c r="AE1637" s="109" t="str">
        <f t="shared" si="674"/>
        <v>0-0</v>
      </c>
      <c r="AF1637" s="109" t="str">
        <f t="shared" si="675"/>
        <v>Y</v>
      </c>
      <c r="AG1637" s="109" t="str">
        <f t="shared" si="676"/>
        <v>B</v>
      </c>
      <c r="AM1637" s="109">
        <f t="shared" si="677"/>
        <v>0</v>
      </c>
      <c r="AN1637" s="109">
        <f t="shared" si="678"/>
        <v>0</v>
      </c>
      <c r="AO1637" s="109" t="str">
        <f t="shared" si="679"/>
        <v/>
      </c>
      <c r="AQ1637" s="109" t="str">
        <f t="shared" si="680"/>
        <v/>
      </c>
      <c r="BA1637" s="229">
        <f>MOD(SUM(E1616:E1638),12)</f>
        <v>0</v>
      </c>
    </row>
    <row r="1638" spans="1:53" ht="15.75" thickBot="1" x14ac:dyDescent="0.3">
      <c r="A1638" s="88"/>
      <c r="B1638" s="66" t="s">
        <v>300</v>
      </c>
      <c r="C1638" s="67"/>
      <c r="D1638" s="102"/>
      <c r="E1638" s="32"/>
      <c r="F1638" s="32"/>
      <c r="G1638" s="68" t="s">
        <v>277</v>
      </c>
      <c r="H1638" s="69">
        <f t="shared" si="681"/>
        <v>0</v>
      </c>
      <c r="I1638" s="70">
        <f t="shared" si="682"/>
        <v>0</v>
      </c>
      <c r="J1638" s="73" t="str">
        <f t="shared" si="683"/>
        <v>--</v>
      </c>
      <c r="K1638" s="32"/>
      <c r="L1638" s="233"/>
      <c r="M1638" s="277"/>
      <c r="N1638" s="277"/>
      <c r="O1638" s="277"/>
      <c r="P1638" s="277"/>
      <c r="Q1638" s="277"/>
      <c r="R1638" s="277"/>
      <c r="S1638" s="277"/>
      <c r="T1638" s="277"/>
      <c r="U1638" s="278"/>
      <c r="V1638" s="103"/>
      <c r="W1638" s="84">
        <f t="shared" si="688"/>
        <v>1</v>
      </c>
      <c r="X1638" s="84"/>
      <c r="Y1638" s="78">
        <f>SUM(E1616:E1638)</f>
        <v>0</v>
      </c>
      <c r="Z1638" s="72" t="str">
        <f t="shared" si="686"/>
        <v/>
      </c>
      <c r="AA1638" s="72" t="str">
        <f t="shared" si="687"/>
        <v/>
      </c>
      <c r="AB1638" s="72"/>
      <c r="AC1638" s="72">
        <f t="shared" si="672"/>
        <v>1</v>
      </c>
      <c r="AD1638" s="72">
        <f t="shared" si="673"/>
        <v>1</v>
      </c>
      <c r="AE1638" s="109" t="str">
        <f t="shared" si="674"/>
        <v>0-0</v>
      </c>
      <c r="AF1638" s="109" t="str">
        <f t="shared" si="675"/>
        <v>Y</v>
      </c>
      <c r="AG1638" s="109" t="str">
        <f t="shared" si="676"/>
        <v>B</v>
      </c>
      <c r="AM1638" s="109">
        <f t="shared" si="677"/>
        <v>0</v>
      </c>
      <c r="AN1638" s="109">
        <f t="shared" si="678"/>
        <v>0</v>
      </c>
      <c r="AO1638" s="109" t="str">
        <f t="shared" si="679"/>
        <v/>
      </c>
      <c r="AQ1638" s="109" t="str">
        <f t="shared" si="680"/>
        <v/>
      </c>
      <c r="BA1638" s="229">
        <f>MOD(SUM(E1616:E1639),12)</f>
        <v>0</v>
      </c>
    </row>
    <row r="1639" spans="1:53" ht="15.75" thickBot="1" x14ac:dyDescent="0.3">
      <c r="A1639" s="88"/>
      <c r="B1639" s="66" t="s">
        <v>301</v>
      </c>
      <c r="C1639" s="67"/>
      <c r="D1639" s="102"/>
      <c r="E1639" s="32"/>
      <c r="F1639" s="32"/>
      <c r="G1639" s="68" t="s">
        <v>277</v>
      </c>
      <c r="H1639" s="69">
        <f t="shared" si="681"/>
        <v>0</v>
      </c>
      <c r="I1639" s="70">
        <f t="shared" si="682"/>
        <v>0</v>
      </c>
      <c r="J1639" s="73" t="str">
        <f t="shared" si="683"/>
        <v>--</v>
      </c>
      <c r="K1639" s="32"/>
      <c r="L1639" s="233"/>
      <c r="M1639" s="277"/>
      <c r="N1639" s="277"/>
      <c r="O1639" s="277"/>
      <c r="P1639" s="277"/>
      <c r="Q1639" s="277"/>
      <c r="R1639" s="277"/>
      <c r="S1639" s="277"/>
      <c r="T1639" s="277"/>
      <c r="U1639" s="278"/>
      <c r="V1639" s="103"/>
      <c r="W1639" s="84">
        <f t="shared" si="688"/>
        <v>1</v>
      </c>
      <c r="X1639" s="84"/>
      <c r="Y1639" s="78">
        <f>SUM(E1616:E1639)</f>
        <v>0</v>
      </c>
      <c r="Z1639" s="72" t="str">
        <f t="shared" si="686"/>
        <v/>
      </c>
      <c r="AA1639" s="72" t="str">
        <f t="shared" si="687"/>
        <v/>
      </c>
      <c r="AB1639" s="72"/>
      <c r="AC1639" s="72">
        <f t="shared" si="672"/>
        <v>1</v>
      </c>
      <c r="AD1639" s="72">
        <f t="shared" si="673"/>
        <v>1</v>
      </c>
      <c r="AE1639" s="109" t="str">
        <f t="shared" si="674"/>
        <v>0-0</v>
      </c>
      <c r="AF1639" s="109" t="str">
        <f t="shared" si="675"/>
        <v>Y</v>
      </c>
      <c r="AG1639" s="109" t="str">
        <f t="shared" si="676"/>
        <v>B</v>
      </c>
      <c r="AM1639" s="109">
        <f t="shared" si="677"/>
        <v>0</v>
      </c>
      <c r="AN1639" s="109">
        <f t="shared" si="678"/>
        <v>0</v>
      </c>
      <c r="AO1639" s="109" t="str">
        <f t="shared" si="679"/>
        <v/>
      </c>
      <c r="AQ1639" s="109" t="str">
        <f t="shared" si="680"/>
        <v/>
      </c>
      <c r="BA1639" s="229">
        <f>MOD(SUM(E1616:E1640),12)</f>
        <v>0</v>
      </c>
    </row>
    <row r="1640" spans="1:53" ht="15.75" thickBot="1" x14ac:dyDescent="0.3">
      <c r="A1640" s="88"/>
      <c r="B1640" s="66" t="s">
        <v>302</v>
      </c>
      <c r="C1640" s="67"/>
      <c r="D1640" s="102"/>
      <c r="E1640" s="32"/>
      <c r="F1640" s="32"/>
      <c r="G1640" s="68" t="s">
        <v>277</v>
      </c>
      <c r="H1640" s="69">
        <f t="shared" si="681"/>
        <v>0</v>
      </c>
      <c r="I1640" s="70">
        <f t="shared" si="682"/>
        <v>0</v>
      </c>
      <c r="J1640" s="73" t="str">
        <f t="shared" si="683"/>
        <v>--</v>
      </c>
      <c r="K1640" s="32"/>
      <c r="L1640" s="234"/>
      <c r="M1640" s="277"/>
      <c r="N1640" s="277"/>
      <c r="O1640" s="277"/>
      <c r="P1640" s="277"/>
      <c r="Q1640" s="277"/>
      <c r="R1640" s="277"/>
      <c r="S1640" s="277"/>
      <c r="T1640" s="277"/>
      <c r="U1640" s="278"/>
      <c r="V1640" s="103"/>
      <c r="W1640" s="72"/>
      <c r="X1640" s="72"/>
      <c r="Y1640" s="78">
        <f>SUM(E1616:E1640)</f>
        <v>0</v>
      </c>
      <c r="Z1640" s="72" t="str">
        <f t="shared" si="686"/>
        <v/>
      </c>
      <c r="AA1640" s="72" t="str">
        <f t="shared" si="687"/>
        <v/>
      </c>
      <c r="AB1640" s="72"/>
      <c r="AC1640" s="72">
        <f t="shared" si="672"/>
        <v>1</v>
      </c>
      <c r="AD1640" s="72">
        <f t="shared" si="673"/>
        <v>1</v>
      </c>
      <c r="AE1640" s="109" t="str">
        <f t="shared" si="674"/>
        <v>0-0</v>
      </c>
      <c r="AF1640" s="109" t="str">
        <f t="shared" si="675"/>
        <v>Y</v>
      </c>
      <c r="AG1640" s="109" t="str">
        <f t="shared" si="676"/>
        <v>B</v>
      </c>
      <c r="AM1640" s="109">
        <f t="shared" si="677"/>
        <v>0</v>
      </c>
      <c r="AN1640" s="109">
        <f t="shared" si="678"/>
        <v>0</v>
      </c>
      <c r="AO1640" s="109" t="str">
        <f t="shared" si="679"/>
        <v/>
      </c>
      <c r="AQ1640" s="109" t="str">
        <f t="shared" si="680"/>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87"/>
        <v/>
      </c>
      <c r="AB1641" s="72"/>
      <c r="AC1641" s="72">
        <f>SUM(AC1616:AC1640)</f>
        <v>25</v>
      </c>
      <c r="AD1641" s="72">
        <f>SUM(AD1616:AD1640)</f>
        <v>25</v>
      </c>
      <c r="AE1641" s="109" t="str">
        <f t="shared" si="674"/>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87"/>
        <v/>
      </c>
      <c r="AB1642" s="72"/>
      <c r="AC1642" s="72"/>
      <c r="AD1642" s="72"/>
      <c r="AE1642" s="109" t="str">
        <f t="shared" si="674"/>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9">IF(B1657&lt;&gt;"FST",1,0)</f>
        <v>1</v>
      </c>
      <c r="AD1657" s="72">
        <f t="shared" ref="AD1657:AD1681" si="690">IF(C1657&lt;&gt;"FST",1,0)</f>
        <v>1</v>
      </c>
      <c r="AE1657" s="109" t="str">
        <f t="shared" ref="AE1657:AE1683" si="691">CONCATENATE(H1657,"-",I1657)</f>
        <v>0-0</v>
      </c>
      <c r="AF1657" s="109" t="str">
        <f t="shared" ref="AF1657:AF1681" si="692">IF(C1657="Field SPL","N","Y")</f>
        <v>Y</v>
      </c>
      <c r="AG1657" s="109" t="str">
        <f t="shared" ref="AG1657:AG1681" si="693">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94">VALUE(IF(C1657="FST","0",IF(C1657="REV T","1",IF(C1657="DBL REV",".5","0"))))</f>
        <v>0</v>
      </c>
      <c r="AN1657" s="109">
        <f t="shared" ref="AN1657:AN1681" si="695">VALUE(IF(C1657="FST","0",IF(C1657="REV T","0",IF(C1657="DBL REV",".5","0"))))</f>
        <v>0</v>
      </c>
      <c r="AO1657" s="109" t="str">
        <f t="shared" ref="AO1657:AO1681" si="696">IF(C1657="TPL REV","Y","")</f>
        <v/>
      </c>
      <c r="AQ1657" s="109" t="str">
        <f t="shared" ref="AQ1657:AQ1681" si="697">IF(C1657="QD REV","Y","")</f>
        <v/>
      </c>
      <c r="BA1657" s="229">
        <f>MOD(E1657,12)</f>
        <v>0</v>
      </c>
    </row>
    <row r="1658" spans="1:53" ht="15.75" thickBot="1" x14ac:dyDescent="0.3">
      <c r="A1658" s="88"/>
      <c r="B1658" s="66" t="s">
        <v>279</v>
      </c>
      <c r="C1658" s="67"/>
      <c r="D1658" s="102"/>
      <c r="E1658" s="32"/>
      <c r="F1658" s="32"/>
      <c r="G1658" s="68" t="s">
        <v>277</v>
      </c>
      <c r="H1658" s="69">
        <f t="shared" ref="H1658:H1681" si="698">IF(E1658=0,0,I1658-(E1658-1))</f>
        <v>0</v>
      </c>
      <c r="I1658" s="70">
        <f t="shared" ref="I1658:I1681" si="699">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9"/>
        <v>1</v>
      </c>
      <c r="AD1658" s="72">
        <f t="shared" si="690"/>
        <v>1</v>
      </c>
      <c r="AE1658" s="109" t="str">
        <f t="shared" si="691"/>
        <v>0-0</v>
      </c>
      <c r="AF1658" s="109" t="str">
        <f t="shared" si="692"/>
        <v>Y</v>
      </c>
      <c r="AG1658" s="109" t="str">
        <f t="shared" si="693"/>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94"/>
        <v>0</v>
      </c>
      <c r="AN1658" s="109">
        <f t="shared" si="695"/>
        <v>0</v>
      </c>
      <c r="AO1658" s="109" t="str">
        <f t="shared" si="696"/>
        <v/>
      </c>
      <c r="AQ1658" s="109" t="str">
        <f t="shared" si="697"/>
        <v/>
      </c>
      <c r="BA1658" s="229">
        <f>MOD(SUM(E1657:E1658),12)</f>
        <v>0</v>
      </c>
    </row>
    <row r="1659" spans="1:53" ht="15.75" thickBot="1" x14ac:dyDescent="0.3">
      <c r="A1659" s="88"/>
      <c r="B1659" s="74" t="s">
        <v>280</v>
      </c>
      <c r="C1659" s="67"/>
      <c r="D1659" s="102"/>
      <c r="E1659" s="32"/>
      <c r="F1659" s="32"/>
      <c r="G1659" s="75" t="s">
        <v>277</v>
      </c>
      <c r="H1659" s="69">
        <f t="shared" si="698"/>
        <v>0</v>
      </c>
      <c r="I1659" s="70">
        <f t="shared" si="699"/>
        <v>0</v>
      </c>
      <c r="J1659" s="73" t="str">
        <f t="shared" ref="J1659:J1681" si="700">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9"/>
        <v>1</v>
      </c>
      <c r="AD1659" s="72">
        <f t="shared" si="690"/>
        <v>1</v>
      </c>
      <c r="AE1659" s="109" t="str">
        <f t="shared" si="691"/>
        <v>0-0</v>
      </c>
      <c r="AF1659" s="109" t="str">
        <f t="shared" si="692"/>
        <v>Y</v>
      </c>
      <c r="AG1659" s="109" t="str">
        <f t="shared" si="693"/>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94"/>
        <v>0</v>
      </c>
      <c r="AN1659" s="109">
        <f t="shared" si="695"/>
        <v>0</v>
      </c>
      <c r="AO1659" s="109" t="str">
        <f t="shared" si="696"/>
        <v/>
      </c>
      <c r="AQ1659" s="109" t="str">
        <f t="shared" si="697"/>
        <v/>
      </c>
      <c r="BA1659" s="229">
        <f>MOD(SUM(E1657:E1660),12)</f>
        <v>0</v>
      </c>
    </row>
    <row r="1660" spans="1:53" ht="15.75" thickBot="1" x14ac:dyDescent="0.3">
      <c r="A1660" s="88"/>
      <c r="B1660" s="66" t="s">
        <v>281</v>
      </c>
      <c r="C1660" s="67"/>
      <c r="D1660" s="102"/>
      <c r="E1660" s="32"/>
      <c r="F1660" s="32"/>
      <c r="G1660" s="68" t="s">
        <v>277</v>
      </c>
      <c r="H1660" s="69">
        <f t="shared" si="698"/>
        <v>0</v>
      </c>
      <c r="I1660" s="70">
        <f t="shared" si="699"/>
        <v>0</v>
      </c>
      <c r="J1660" s="73" t="str">
        <f t="shared" si="700"/>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9"/>
        <v>1</v>
      </c>
      <c r="AD1660" s="72">
        <f t="shared" si="690"/>
        <v>1</v>
      </c>
      <c r="AE1660" s="109" t="str">
        <f t="shared" si="691"/>
        <v>0-0</v>
      </c>
      <c r="AF1660" s="109" t="str">
        <f t="shared" si="692"/>
        <v>Y</v>
      </c>
      <c r="AG1660" s="109" t="str">
        <f t="shared" si="693"/>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94"/>
        <v>0</v>
      </c>
      <c r="AN1660" s="109">
        <f t="shared" si="695"/>
        <v>0</v>
      </c>
      <c r="AO1660" s="109" t="str">
        <f t="shared" si="696"/>
        <v/>
      </c>
      <c r="AQ1660" s="109" t="str">
        <f t="shared" si="697"/>
        <v/>
      </c>
      <c r="BA1660" s="229">
        <f>MOD(SUM(E1657:E1661),12)</f>
        <v>0</v>
      </c>
    </row>
    <row r="1661" spans="1:53" ht="15.75" thickBot="1" x14ac:dyDescent="0.3">
      <c r="A1661" s="88"/>
      <c r="B1661" s="66" t="s">
        <v>282</v>
      </c>
      <c r="C1661" s="67"/>
      <c r="D1661" s="102"/>
      <c r="E1661" s="32"/>
      <c r="F1661" s="32"/>
      <c r="G1661" s="68" t="s">
        <v>277</v>
      </c>
      <c r="H1661" s="69">
        <f t="shared" si="698"/>
        <v>0</v>
      </c>
      <c r="I1661" s="70">
        <f t="shared" si="699"/>
        <v>0</v>
      </c>
      <c r="J1661" s="73" t="str">
        <f t="shared" si="700"/>
        <v>--</v>
      </c>
      <c r="K1661" s="32"/>
      <c r="L1661" s="233"/>
      <c r="M1661" s="277"/>
      <c r="N1661" s="277"/>
      <c r="O1661" s="277"/>
      <c r="P1661" s="277"/>
      <c r="Q1661" s="277"/>
      <c r="R1661" s="277"/>
      <c r="S1661" s="277"/>
      <c r="T1661" s="277"/>
      <c r="U1661" s="278"/>
      <c r="V1661" s="103"/>
      <c r="W1661" s="72"/>
      <c r="X1661" s="72"/>
      <c r="Y1661" s="72"/>
      <c r="Z1661" s="45">
        <v>13</v>
      </c>
      <c r="AA1661" s="77">
        <f t="shared" ref="AA1661:AA1666" si="701">AB1660+1</f>
        <v>145</v>
      </c>
      <c r="AB1661" s="77">
        <f t="shared" ref="AB1661:AB1666" si="702">AB1660+12</f>
        <v>156</v>
      </c>
      <c r="AC1661" s="72">
        <f t="shared" si="689"/>
        <v>1</v>
      </c>
      <c r="AD1661" s="72">
        <f t="shared" si="690"/>
        <v>1</v>
      </c>
      <c r="AE1661" s="109" t="str">
        <f t="shared" si="691"/>
        <v>0-0</v>
      </c>
      <c r="AF1661" s="109" t="str">
        <f t="shared" si="692"/>
        <v>Y</v>
      </c>
      <c r="AG1661" s="109" t="str">
        <f t="shared" si="693"/>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94"/>
        <v>0</v>
      </c>
      <c r="AN1661" s="109">
        <f t="shared" si="695"/>
        <v>0</v>
      </c>
      <c r="AO1661" s="109" t="str">
        <f t="shared" si="696"/>
        <v/>
      </c>
      <c r="AQ1661" s="109" t="str">
        <f t="shared" si="697"/>
        <v/>
      </c>
      <c r="BA1661" s="229">
        <f>MOD(SUM(E1657:E1662),12)</f>
        <v>0</v>
      </c>
    </row>
    <row r="1662" spans="1:53" ht="15.75" thickBot="1" x14ac:dyDescent="0.3">
      <c r="A1662" s="88"/>
      <c r="B1662" s="66" t="s">
        <v>283</v>
      </c>
      <c r="C1662" s="67"/>
      <c r="D1662" s="102"/>
      <c r="E1662" s="32"/>
      <c r="F1662" s="32"/>
      <c r="G1662" s="68" t="s">
        <v>277</v>
      </c>
      <c r="H1662" s="69">
        <f t="shared" si="698"/>
        <v>0</v>
      </c>
      <c r="I1662" s="70">
        <f t="shared" si="699"/>
        <v>0</v>
      </c>
      <c r="J1662" s="73" t="str">
        <f t="shared" si="700"/>
        <v>--</v>
      </c>
      <c r="K1662" s="32"/>
      <c r="L1662" s="233"/>
      <c r="M1662" s="277"/>
      <c r="N1662" s="277"/>
      <c r="O1662" s="277"/>
      <c r="P1662" s="277"/>
      <c r="Q1662" s="277"/>
      <c r="R1662" s="277"/>
      <c r="S1662" s="277"/>
      <c r="T1662" s="277"/>
      <c r="U1662" s="278"/>
      <c r="V1662" s="103"/>
      <c r="W1662" s="72"/>
      <c r="X1662" s="72"/>
      <c r="Y1662" s="72"/>
      <c r="Z1662" s="45">
        <v>14</v>
      </c>
      <c r="AA1662" s="77">
        <f t="shared" si="701"/>
        <v>157</v>
      </c>
      <c r="AB1662" s="77">
        <f t="shared" si="702"/>
        <v>168</v>
      </c>
      <c r="AC1662" s="72">
        <f t="shared" si="689"/>
        <v>1</v>
      </c>
      <c r="AD1662" s="72">
        <f t="shared" si="690"/>
        <v>1</v>
      </c>
      <c r="AE1662" s="109" t="str">
        <f t="shared" si="691"/>
        <v>0-0</v>
      </c>
      <c r="AF1662" s="109" t="str">
        <f t="shared" si="692"/>
        <v>Y</v>
      </c>
      <c r="AG1662" s="109" t="str">
        <f t="shared" si="693"/>
        <v>B</v>
      </c>
      <c r="AM1662" s="109">
        <f t="shared" si="694"/>
        <v>0</v>
      </c>
      <c r="AN1662" s="109">
        <f t="shared" si="695"/>
        <v>0</v>
      </c>
      <c r="AO1662" s="109" t="str">
        <f t="shared" si="696"/>
        <v/>
      </c>
      <c r="AQ1662" s="109" t="str">
        <f t="shared" si="697"/>
        <v/>
      </c>
      <c r="BA1662" s="229">
        <f>MOD(SUM(E1657:E1663),12)</f>
        <v>0</v>
      </c>
    </row>
    <row r="1663" spans="1:53" ht="15.75" thickBot="1" x14ac:dyDescent="0.3">
      <c r="A1663" s="88"/>
      <c r="B1663" s="66" t="s">
        <v>284</v>
      </c>
      <c r="C1663" s="67"/>
      <c r="D1663" s="102"/>
      <c r="E1663" s="32"/>
      <c r="F1663" s="32"/>
      <c r="G1663" s="68" t="s">
        <v>277</v>
      </c>
      <c r="H1663" s="69">
        <f t="shared" si="698"/>
        <v>0</v>
      </c>
      <c r="I1663" s="70">
        <f t="shared" si="699"/>
        <v>0</v>
      </c>
      <c r="J1663" s="73" t="str">
        <f t="shared" si="700"/>
        <v>--</v>
      </c>
      <c r="K1663" s="32"/>
      <c r="L1663" s="233"/>
      <c r="M1663" s="277"/>
      <c r="N1663" s="277"/>
      <c r="O1663" s="277"/>
      <c r="P1663" s="277"/>
      <c r="Q1663" s="277"/>
      <c r="R1663" s="277"/>
      <c r="S1663" s="277"/>
      <c r="T1663" s="277"/>
      <c r="U1663" s="278"/>
      <c r="V1663" s="103"/>
      <c r="W1663" s="72"/>
      <c r="X1663" s="72"/>
      <c r="Y1663" s="72"/>
      <c r="Z1663" s="45">
        <v>15</v>
      </c>
      <c r="AA1663" s="77">
        <f t="shared" si="701"/>
        <v>169</v>
      </c>
      <c r="AB1663" s="77">
        <f t="shared" si="702"/>
        <v>180</v>
      </c>
      <c r="AC1663" s="72">
        <f t="shared" si="689"/>
        <v>1</v>
      </c>
      <c r="AD1663" s="72">
        <f t="shared" si="690"/>
        <v>1</v>
      </c>
      <c r="AE1663" s="109" t="str">
        <f t="shared" si="691"/>
        <v>0-0</v>
      </c>
      <c r="AF1663" s="109" t="str">
        <f t="shared" si="692"/>
        <v>Y</v>
      </c>
      <c r="AG1663" s="109" t="str">
        <f t="shared" si="693"/>
        <v>B</v>
      </c>
      <c r="AM1663" s="109">
        <f t="shared" si="694"/>
        <v>0</v>
      </c>
      <c r="AN1663" s="109">
        <f t="shared" si="695"/>
        <v>0</v>
      </c>
      <c r="AO1663" s="109" t="str">
        <f t="shared" si="696"/>
        <v/>
      </c>
      <c r="AQ1663" s="109" t="str">
        <f t="shared" si="697"/>
        <v/>
      </c>
      <c r="BA1663" s="229">
        <f>MOD(SUM(E1657:E1664),12)</f>
        <v>0</v>
      </c>
    </row>
    <row r="1664" spans="1:53" ht="15.75" thickBot="1" x14ac:dyDescent="0.3">
      <c r="A1664" s="88"/>
      <c r="B1664" s="66" t="s">
        <v>285</v>
      </c>
      <c r="C1664" s="67"/>
      <c r="D1664" s="102"/>
      <c r="E1664" s="32"/>
      <c r="F1664" s="32"/>
      <c r="G1664" s="68" t="s">
        <v>277</v>
      </c>
      <c r="H1664" s="69">
        <f t="shared" si="698"/>
        <v>0</v>
      </c>
      <c r="I1664" s="70">
        <f t="shared" si="699"/>
        <v>0</v>
      </c>
      <c r="J1664" s="73" t="str">
        <f t="shared" si="700"/>
        <v>--</v>
      </c>
      <c r="K1664" s="32"/>
      <c r="L1664" s="233"/>
      <c r="M1664" s="277"/>
      <c r="N1664" s="277"/>
      <c r="O1664" s="277"/>
      <c r="P1664" s="277"/>
      <c r="Q1664" s="277"/>
      <c r="R1664" s="277"/>
      <c r="S1664" s="277"/>
      <c r="T1664" s="277"/>
      <c r="U1664" s="278"/>
      <c r="V1664" s="103"/>
      <c r="W1664" s="72"/>
      <c r="X1664" s="72"/>
      <c r="Y1664" s="72"/>
      <c r="Z1664" s="45">
        <f>Z1663+1</f>
        <v>16</v>
      </c>
      <c r="AA1664" s="77">
        <f t="shared" si="701"/>
        <v>181</v>
      </c>
      <c r="AB1664" s="77">
        <f t="shared" si="702"/>
        <v>192</v>
      </c>
      <c r="AC1664" s="72">
        <f t="shared" si="689"/>
        <v>1</v>
      </c>
      <c r="AD1664" s="72">
        <f t="shared" si="690"/>
        <v>1</v>
      </c>
      <c r="AE1664" s="109" t="str">
        <f t="shared" si="691"/>
        <v>0-0</v>
      </c>
      <c r="AF1664" s="109" t="str">
        <f t="shared" si="692"/>
        <v>Y</v>
      </c>
      <c r="AG1664" s="109" t="str">
        <f t="shared" si="693"/>
        <v>B</v>
      </c>
      <c r="AM1664" s="109">
        <f t="shared" si="694"/>
        <v>0</v>
      </c>
      <c r="AN1664" s="109">
        <f t="shared" si="695"/>
        <v>0</v>
      </c>
      <c r="AO1664" s="109" t="str">
        <f t="shared" si="696"/>
        <v/>
      </c>
      <c r="AQ1664" s="109" t="str">
        <f t="shared" si="697"/>
        <v/>
      </c>
      <c r="BA1664" s="229">
        <f>MOD(SUM(E1657:E1665),12)</f>
        <v>0</v>
      </c>
    </row>
    <row r="1665" spans="1:53" ht="15.75" thickBot="1" x14ac:dyDescent="0.3">
      <c r="A1665" s="88"/>
      <c r="B1665" s="66" t="s">
        <v>286</v>
      </c>
      <c r="C1665" s="67"/>
      <c r="D1665" s="102"/>
      <c r="E1665" s="32"/>
      <c r="F1665" s="32"/>
      <c r="G1665" s="68" t="s">
        <v>277</v>
      </c>
      <c r="H1665" s="69">
        <f t="shared" si="698"/>
        <v>0</v>
      </c>
      <c r="I1665" s="70">
        <f t="shared" si="699"/>
        <v>0</v>
      </c>
      <c r="J1665" s="73" t="str">
        <f t="shared" si="700"/>
        <v>--</v>
      </c>
      <c r="K1665" s="32"/>
      <c r="L1665" s="233"/>
      <c r="M1665" s="277"/>
      <c r="N1665" s="277"/>
      <c r="O1665" s="277"/>
      <c r="P1665" s="277"/>
      <c r="Q1665" s="277"/>
      <c r="R1665" s="277"/>
      <c r="S1665" s="277"/>
      <c r="T1665" s="277"/>
      <c r="U1665" s="278"/>
      <c r="V1665" s="103"/>
      <c r="W1665" s="72"/>
      <c r="X1665" s="72"/>
      <c r="Y1665" s="72"/>
      <c r="Z1665" s="45">
        <f>Z1664+1</f>
        <v>17</v>
      </c>
      <c r="AA1665" s="77">
        <f t="shared" si="701"/>
        <v>193</v>
      </c>
      <c r="AB1665" s="77">
        <f t="shared" si="702"/>
        <v>204</v>
      </c>
      <c r="AC1665" s="72">
        <f t="shared" si="689"/>
        <v>1</v>
      </c>
      <c r="AD1665" s="72">
        <f t="shared" si="690"/>
        <v>1</v>
      </c>
      <c r="AE1665" s="109" t="str">
        <f t="shared" si="691"/>
        <v>0-0</v>
      </c>
      <c r="AF1665" s="109" t="str">
        <f t="shared" si="692"/>
        <v>Y</v>
      </c>
      <c r="AG1665" s="109" t="str">
        <f t="shared" si="693"/>
        <v>B</v>
      </c>
      <c r="AM1665" s="109">
        <f t="shared" si="694"/>
        <v>0</v>
      </c>
      <c r="AN1665" s="109">
        <f t="shared" si="695"/>
        <v>0</v>
      </c>
      <c r="AO1665" s="109" t="str">
        <f t="shared" si="696"/>
        <v/>
      </c>
      <c r="AQ1665" s="109" t="str">
        <f t="shared" si="697"/>
        <v/>
      </c>
      <c r="BA1665" s="229">
        <f>MOD(SUM(E1657:E1666),12)</f>
        <v>0</v>
      </c>
    </row>
    <row r="1666" spans="1:53" ht="15.75" thickBot="1" x14ac:dyDescent="0.3">
      <c r="A1666" s="88"/>
      <c r="B1666" s="66" t="s">
        <v>287</v>
      </c>
      <c r="C1666" s="67"/>
      <c r="D1666" s="102"/>
      <c r="E1666" s="32"/>
      <c r="F1666" s="32"/>
      <c r="G1666" s="68" t="s">
        <v>277</v>
      </c>
      <c r="H1666" s="69">
        <f t="shared" si="698"/>
        <v>0</v>
      </c>
      <c r="I1666" s="70">
        <f t="shared" si="699"/>
        <v>0</v>
      </c>
      <c r="J1666" s="73" t="str">
        <f t="shared" si="700"/>
        <v>--</v>
      </c>
      <c r="K1666" s="32"/>
      <c r="L1666" s="233"/>
      <c r="M1666" s="277"/>
      <c r="N1666" s="277"/>
      <c r="O1666" s="277"/>
      <c r="P1666" s="277"/>
      <c r="Q1666" s="277"/>
      <c r="R1666" s="277"/>
      <c r="S1666" s="277"/>
      <c r="T1666" s="277"/>
      <c r="U1666" s="278"/>
      <c r="V1666" s="103"/>
      <c r="W1666" s="72"/>
      <c r="X1666" s="72"/>
      <c r="Y1666" s="72"/>
      <c r="Z1666" s="45">
        <f>Z1665+1</f>
        <v>18</v>
      </c>
      <c r="AA1666" s="77">
        <f t="shared" si="701"/>
        <v>205</v>
      </c>
      <c r="AB1666" s="77">
        <f t="shared" si="702"/>
        <v>216</v>
      </c>
      <c r="AC1666" s="72">
        <f t="shared" si="689"/>
        <v>1</v>
      </c>
      <c r="AD1666" s="72">
        <f t="shared" si="690"/>
        <v>1</v>
      </c>
      <c r="AE1666" s="109" t="str">
        <f t="shared" si="691"/>
        <v>0-0</v>
      </c>
      <c r="AF1666" s="109" t="str">
        <f t="shared" si="692"/>
        <v>Y</v>
      </c>
      <c r="AG1666" s="109" t="str">
        <f t="shared" si="693"/>
        <v>B</v>
      </c>
      <c r="AM1666" s="109">
        <f t="shared" si="694"/>
        <v>0</v>
      </c>
      <c r="AN1666" s="109">
        <f t="shared" si="695"/>
        <v>0</v>
      </c>
      <c r="AO1666" s="109" t="str">
        <f t="shared" si="696"/>
        <v/>
      </c>
      <c r="AQ1666" s="109" t="str">
        <f t="shared" si="697"/>
        <v/>
      </c>
      <c r="BA1666" s="229">
        <f>MOD(SUM(E1657:E1667),12)</f>
        <v>0</v>
      </c>
    </row>
    <row r="1667" spans="1:53" ht="15.75" thickBot="1" x14ac:dyDescent="0.3">
      <c r="A1667" s="88"/>
      <c r="B1667" s="66" t="s">
        <v>288</v>
      </c>
      <c r="C1667" s="67"/>
      <c r="D1667" s="102"/>
      <c r="E1667" s="32"/>
      <c r="F1667" s="32"/>
      <c r="G1667" s="68" t="s">
        <v>277</v>
      </c>
      <c r="H1667" s="69">
        <f t="shared" si="698"/>
        <v>0</v>
      </c>
      <c r="I1667" s="70">
        <f t="shared" si="699"/>
        <v>0</v>
      </c>
      <c r="J1667" s="73" t="str">
        <f t="shared" si="700"/>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9"/>
        <v>1</v>
      </c>
      <c r="AD1667" s="72">
        <f t="shared" si="690"/>
        <v>1</v>
      </c>
      <c r="AE1667" s="109" t="str">
        <f t="shared" si="691"/>
        <v>0-0</v>
      </c>
      <c r="AF1667" s="109" t="str">
        <f t="shared" si="692"/>
        <v>Y</v>
      </c>
      <c r="AG1667" s="109" t="str">
        <f t="shared" si="693"/>
        <v>B</v>
      </c>
      <c r="AM1667" s="109">
        <f t="shared" si="694"/>
        <v>0</v>
      </c>
      <c r="AN1667" s="109">
        <f t="shared" si="695"/>
        <v>0</v>
      </c>
      <c r="AO1667" s="109" t="str">
        <f t="shared" si="696"/>
        <v/>
      </c>
      <c r="AQ1667" s="109" t="str">
        <f t="shared" si="697"/>
        <v/>
      </c>
      <c r="BA1667" s="229">
        <f>MOD(SUM(E1657:E1668),12)</f>
        <v>0</v>
      </c>
    </row>
    <row r="1668" spans="1:53" ht="15.75" thickBot="1" x14ac:dyDescent="0.3">
      <c r="A1668" s="88"/>
      <c r="B1668" s="66" t="s">
        <v>289</v>
      </c>
      <c r="C1668" s="67"/>
      <c r="D1668" s="102"/>
      <c r="E1668" s="32"/>
      <c r="F1668" s="32"/>
      <c r="G1668" s="68" t="s">
        <v>277</v>
      </c>
      <c r="H1668" s="69">
        <f t="shared" si="698"/>
        <v>0</v>
      </c>
      <c r="I1668" s="70">
        <f t="shared" si="699"/>
        <v>0</v>
      </c>
      <c r="J1668" s="73" t="str">
        <f t="shared" si="700"/>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9"/>
        <v>1</v>
      </c>
      <c r="AD1668" s="72">
        <f t="shared" si="690"/>
        <v>1</v>
      </c>
      <c r="AE1668" s="109" t="str">
        <f t="shared" si="691"/>
        <v>0-0</v>
      </c>
      <c r="AF1668" s="109" t="str">
        <f t="shared" si="692"/>
        <v>Y</v>
      </c>
      <c r="AG1668" s="109" t="str">
        <f t="shared" si="693"/>
        <v>B</v>
      </c>
      <c r="AM1668" s="109">
        <f t="shared" si="694"/>
        <v>0</v>
      </c>
      <c r="AN1668" s="109">
        <f t="shared" si="695"/>
        <v>0</v>
      </c>
      <c r="AO1668" s="109" t="str">
        <f t="shared" si="696"/>
        <v/>
      </c>
      <c r="AQ1668" s="109" t="str">
        <f t="shared" si="697"/>
        <v/>
      </c>
      <c r="BA1668" s="229">
        <f>MOD(SUM(E1657:E1669),12)</f>
        <v>0</v>
      </c>
    </row>
    <row r="1669" spans="1:53" ht="15.75" thickBot="1" x14ac:dyDescent="0.3">
      <c r="A1669" s="88"/>
      <c r="B1669" s="66" t="s">
        <v>290</v>
      </c>
      <c r="C1669" s="67"/>
      <c r="D1669" s="102"/>
      <c r="E1669" s="32"/>
      <c r="F1669" s="32"/>
      <c r="G1669" s="68" t="s">
        <v>277</v>
      </c>
      <c r="H1669" s="69">
        <f t="shared" si="698"/>
        <v>0</v>
      </c>
      <c r="I1669" s="70">
        <f t="shared" si="699"/>
        <v>0</v>
      </c>
      <c r="J1669" s="73" t="str">
        <f t="shared" si="700"/>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703">IF(OR(AND(E$8=216,C1668="DBL REV",C1669="DBL REV",Y1668&lt;=144,Y1669&gt;144),AND(E$8=216,C1668="TPL REV",C1669="TPL REV",Y1668&lt;=144,Y1669&gt;144),AND(E$8=216,C1668="QD REV",C1669="QD REV",Y1668&lt;=144,Y1669&gt;144)),"ERROR","")</f>
        <v/>
      </c>
      <c r="AA1669" s="72"/>
      <c r="AB1669" s="72"/>
      <c r="AC1669" s="72">
        <f t="shared" si="689"/>
        <v>1</v>
      </c>
      <c r="AD1669" s="72">
        <f t="shared" si="690"/>
        <v>1</v>
      </c>
      <c r="AE1669" s="109" t="str">
        <f t="shared" si="691"/>
        <v>0-0</v>
      </c>
      <c r="AF1669" s="109" t="str">
        <f t="shared" si="692"/>
        <v>Y</v>
      </c>
      <c r="AG1669" s="109" t="str">
        <f t="shared" si="693"/>
        <v>B</v>
      </c>
      <c r="AM1669" s="109">
        <f t="shared" si="694"/>
        <v>0</v>
      </c>
      <c r="AN1669" s="109">
        <f t="shared" si="695"/>
        <v>0</v>
      </c>
      <c r="AO1669" s="109" t="str">
        <f t="shared" si="696"/>
        <v/>
      </c>
      <c r="AQ1669" s="109" t="str">
        <f t="shared" si="697"/>
        <v/>
      </c>
      <c r="BA1669" s="229">
        <f>MOD(SUM(E1657:E1670),12)</f>
        <v>0</v>
      </c>
    </row>
    <row r="1670" spans="1:53" ht="15.75" thickBot="1" x14ac:dyDescent="0.3">
      <c r="A1670" s="88"/>
      <c r="B1670" s="66" t="s">
        <v>291</v>
      </c>
      <c r="C1670" s="67"/>
      <c r="D1670" s="102"/>
      <c r="E1670" s="32"/>
      <c r="F1670" s="32"/>
      <c r="G1670" s="68" t="s">
        <v>277</v>
      </c>
      <c r="H1670" s="69">
        <f t="shared" si="698"/>
        <v>0</v>
      </c>
      <c r="I1670" s="70">
        <f t="shared" si="699"/>
        <v>0</v>
      </c>
      <c r="J1670" s="73" t="str">
        <f t="shared" si="700"/>
        <v>--</v>
      </c>
      <c r="K1670" s="32"/>
      <c r="L1670" s="233"/>
      <c r="M1670" s="277"/>
      <c r="N1670" s="277"/>
      <c r="O1670" s="277"/>
      <c r="P1670" s="277"/>
      <c r="Q1670" s="277"/>
      <c r="R1670" s="277"/>
      <c r="S1670" s="277"/>
      <c r="T1670" s="277"/>
      <c r="U1670" s="278"/>
      <c r="V1670" s="103"/>
      <c r="W1670" s="84">
        <f>Y1670+1</f>
        <v>1</v>
      </c>
      <c r="X1670" s="84"/>
      <c r="Y1670" s="78">
        <f>SUM(E1657:E1670)</f>
        <v>0</v>
      </c>
      <c r="Z1670" s="72" t="str">
        <f t="shared" si="703"/>
        <v/>
      </c>
      <c r="AA1670" s="72"/>
      <c r="AB1670" s="72"/>
      <c r="AC1670" s="72">
        <f t="shared" si="689"/>
        <v>1</v>
      </c>
      <c r="AD1670" s="72">
        <f t="shared" si="690"/>
        <v>1</v>
      </c>
      <c r="AE1670" s="109" t="str">
        <f t="shared" si="691"/>
        <v>0-0</v>
      </c>
      <c r="AF1670" s="109" t="str">
        <f t="shared" si="692"/>
        <v>Y</v>
      </c>
      <c r="AG1670" s="109" t="str">
        <f t="shared" si="693"/>
        <v>B</v>
      </c>
      <c r="AM1670" s="109">
        <f t="shared" si="694"/>
        <v>0</v>
      </c>
      <c r="AN1670" s="109">
        <f t="shared" si="695"/>
        <v>0</v>
      </c>
      <c r="AO1670" s="109" t="str">
        <f t="shared" si="696"/>
        <v/>
      </c>
      <c r="AQ1670" s="109" t="str">
        <f t="shared" si="697"/>
        <v/>
      </c>
      <c r="BA1670" s="229">
        <f>MOD(SUM(E1657:E1671),12)</f>
        <v>0</v>
      </c>
    </row>
    <row r="1671" spans="1:53" ht="15.75" thickBot="1" x14ac:dyDescent="0.3">
      <c r="A1671" s="88"/>
      <c r="B1671" s="66" t="s">
        <v>292</v>
      </c>
      <c r="C1671" s="67"/>
      <c r="D1671" s="102"/>
      <c r="E1671" s="32"/>
      <c r="F1671" s="32"/>
      <c r="G1671" s="68" t="s">
        <v>277</v>
      </c>
      <c r="H1671" s="69">
        <f t="shared" si="698"/>
        <v>0</v>
      </c>
      <c r="I1671" s="70">
        <f t="shared" si="699"/>
        <v>0</v>
      </c>
      <c r="J1671" s="73" t="str">
        <f t="shared" si="700"/>
        <v>--</v>
      </c>
      <c r="K1671" s="32"/>
      <c r="L1671" s="233"/>
      <c r="M1671" s="277"/>
      <c r="N1671" s="277"/>
      <c r="O1671" s="277"/>
      <c r="P1671" s="277"/>
      <c r="Q1671" s="277"/>
      <c r="R1671" s="277"/>
      <c r="S1671" s="277"/>
      <c r="T1671" s="277"/>
      <c r="U1671" s="278"/>
      <c r="V1671" s="103"/>
      <c r="W1671" s="84">
        <f>Y1671+1</f>
        <v>1</v>
      </c>
      <c r="X1671" s="84"/>
      <c r="Y1671" s="78">
        <f>SUM(E1657:E1671)</f>
        <v>0</v>
      </c>
      <c r="Z1671" s="72" t="str">
        <f t="shared" si="703"/>
        <v/>
      </c>
      <c r="AA1671" s="72" t="str">
        <f t="shared" ref="AA1671:AA1683" si="704">IF(AND(C1669&lt;&gt;"Field SPL",W1668&lt;=144,Y1669&gt;144),"ERROR","")</f>
        <v/>
      </c>
      <c r="AB1671" s="72"/>
      <c r="AC1671" s="72">
        <f t="shared" si="689"/>
        <v>1</v>
      </c>
      <c r="AD1671" s="72">
        <f t="shared" si="690"/>
        <v>1</v>
      </c>
      <c r="AE1671" s="109" t="str">
        <f t="shared" si="691"/>
        <v>0-0</v>
      </c>
      <c r="AF1671" s="109" t="str">
        <f t="shared" si="692"/>
        <v>Y</v>
      </c>
      <c r="AG1671" s="109" t="str">
        <f t="shared" si="693"/>
        <v>B</v>
      </c>
      <c r="AM1671" s="109">
        <f t="shared" si="694"/>
        <v>0</v>
      </c>
      <c r="AN1671" s="109">
        <f t="shared" si="695"/>
        <v>0</v>
      </c>
      <c r="AO1671" s="109" t="str">
        <f t="shared" si="696"/>
        <v/>
      </c>
      <c r="AQ1671" s="109" t="str">
        <f t="shared" si="697"/>
        <v/>
      </c>
      <c r="BA1671" s="229">
        <f>MOD(SUM(E1657:E1672),12)</f>
        <v>0</v>
      </c>
    </row>
    <row r="1672" spans="1:53" ht="15.75" thickBot="1" x14ac:dyDescent="0.3">
      <c r="A1672" s="88"/>
      <c r="B1672" s="66" t="s">
        <v>293</v>
      </c>
      <c r="C1672" s="67"/>
      <c r="D1672" s="102"/>
      <c r="E1672" s="32"/>
      <c r="F1672" s="32"/>
      <c r="G1672" s="68" t="s">
        <v>277</v>
      </c>
      <c r="H1672" s="69">
        <f t="shared" si="698"/>
        <v>0</v>
      </c>
      <c r="I1672" s="70">
        <f t="shared" si="699"/>
        <v>0</v>
      </c>
      <c r="J1672" s="73" t="str">
        <f t="shared" si="700"/>
        <v>--</v>
      </c>
      <c r="K1672" s="32"/>
      <c r="L1672" s="233"/>
      <c r="M1672" s="277"/>
      <c r="N1672" s="277"/>
      <c r="O1672" s="277"/>
      <c r="P1672" s="277"/>
      <c r="Q1672" s="277"/>
      <c r="R1672" s="277"/>
      <c r="S1672" s="277"/>
      <c r="T1672" s="277"/>
      <c r="U1672" s="278"/>
      <c r="V1672" s="103"/>
      <c r="W1672" s="84">
        <f t="shared" ref="W1672:W1680" si="705">Y1672+1</f>
        <v>1</v>
      </c>
      <c r="X1672" s="84"/>
      <c r="Y1672" s="78">
        <f>SUM(E1657:E1672)</f>
        <v>0</v>
      </c>
      <c r="Z1672" s="72" t="str">
        <f t="shared" si="703"/>
        <v/>
      </c>
      <c r="AA1672" s="72" t="str">
        <f t="shared" si="704"/>
        <v/>
      </c>
      <c r="AB1672" s="72"/>
      <c r="AC1672" s="72">
        <f t="shared" si="689"/>
        <v>1</v>
      </c>
      <c r="AD1672" s="72">
        <f t="shared" si="690"/>
        <v>1</v>
      </c>
      <c r="AE1672" s="109" t="str">
        <f t="shared" si="691"/>
        <v>0-0</v>
      </c>
      <c r="AF1672" s="109" t="str">
        <f t="shared" si="692"/>
        <v>Y</v>
      </c>
      <c r="AG1672" s="109" t="str">
        <f t="shared" si="693"/>
        <v>B</v>
      </c>
      <c r="AM1672" s="109">
        <f t="shared" si="694"/>
        <v>0</v>
      </c>
      <c r="AN1672" s="109">
        <f t="shared" si="695"/>
        <v>0</v>
      </c>
      <c r="AO1672" s="109" t="str">
        <f t="shared" si="696"/>
        <v/>
      </c>
      <c r="AQ1672" s="109" t="str">
        <f t="shared" si="697"/>
        <v/>
      </c>
      <c r="BA1672" s="229">
        <f>MOD(SUM(E1657:E1673),12)</f>
        <v>0</v>
      </c>
    </row>
    <row r="1673" spans="1:53" ht="15.75" thickBot="1" x14ac:dyDescent="0.3">
      <c r="A1673" s="88"/>
      <c r="B1673" s="66" t="s">
        <v>294</v>
      </c>
      <c r="C1673" s="67"/>
      <c r="D1673" s="102"/>
      <c r="E1673" s="32"/>
      <c r="F1673" s="32"/>
      <c r="G1673" s="68" t="s">
        <v>277</v>
      </c>
      <c r="H1673" s="69">
        <f t="shared" si="698"/>
        <v>0</v>
      </c>
      <c r="I1673" s="70">
        <f t="shared" si="699"/>
        <v>0</v>
      </c>
      <c r="J1673" s="73" t="str">
        <f t="shared" si="700"/>
        <v>--</v>
      </c>
      <c r="K1673" s="32"/>
      <c r="L1673" s="233"/>
      <c r="M1673" s="277"/>
      <c r="N1673" s="277"/>
      <c r="O1673" s="277"/>
      <c r="P1673" s="277"/>
      <c r="Q1673" s="277"/>
      <c r="R1673" s="277"/>
      <c r="S1673" s="277"/>
      <c r="T1673" s="277"/>
      <c r="U1673" s="278"/>
      <c r="V1673" s="103"/>
      <c r="W1673" s="84">
        <f t="shared" si="705"/>
        <v>1</v>
      </c>
      <c r="X1673" s="84"/>
      <c r="Y1673" s="78">
        <f>SUM(E1657:E1673)</f>
        <v>0</v>
      </c>
      <c r="Z1673" s="72" t="str">
        <f t="shared" si="703"/>
        <v/>
      </c>
      <c r="AA1673" s="72" t="str">
        <f t="shared" si="704"/>
        <v/>
      </c>
      <c r="AB1673" s="72"/>
      <c r="AC1673" s="72">
        <f t="shared" si="689"/>
        <v>1</v>
      </c>
      <c r="AD1673" s="72">
        <f t="shared" si="690"/>
        <v>1</v>
      </c>
      <c r="AE1673" s="109" t="str">
        <f t="shared" si="691"/>
        <v>0-0</v>
      </c>
      <c r="AF1673" s="109" t="str">
        <f t="shared" si="692"/>
        <v>Y</v>
      </c>
      <c r="AG1673" s="109" t="str">
        <f t="shared" si="693"/>
        <v>B</v>
      </c>
      <c r="AM1673" s="109">
        <f t="shared" si="694"/>
        <v>0</v>
      </c>
      <c r="AN1673" s="109">
        <f t="shared" si="695"/>
        <v>0</v>
      </c>
      <c r="AO1673" s="109" t="str">
        <f t="shared" si="696"/>
        <v/>
      </c>
      <c r="AQ1673" s="109" t="str">
        <f t="shared" si="697"/>
        <v/>
      </c>
      <c r="BA1673" s="229">
        <f>MOD(SUM(E1657:E1674),12)</f>
        <v>0</v>
      </c>
    </row>
    <row r="1674" spans="1:53" ht="15.75" thickBot="1" x14ac:dyDescent="0.3">
      <c r="A1674" s="88"/>
      <c r="B1674" s="66" t="s">
        <v>295</v>
      </c>
      <c r="C1674" s="67"/>
      <c r="D1674" s="102"/>
      <c r="E1674" s="32"/>
      <c r="F1674" s="32"/>
      <c r="G1674" s="68" t="s">
        <v>277</v>
      </c>
      <c r="H1674" s="69">
        <f t="shared" si="698"/>
        <v>0</v>
      </c>
      <c r="I1674" s="70">
        <f t="shared" si="699"/>
        <v>0</v>
      </c>
      <c r="J1674" s="73" t="str">
        <f t="shared" si="700"/>
        <v>--</v>
      </c>
      <c r="K1674" s="32"/>
      <c r="L1674" s="233"/>
      <c r="M1674" s="277"/>
      <c r="N1674" s="277"/>
      <c r="O1674" s="277"/>
      <c r="P1674" s="277"/>
      <c r="Q1674" s="277"/>
      <c r="R1674" s="277"/>
      <c r="S1674" s="277"/>
      <c r="T1674" s="277"/>
      <c r="U1674" s="278"/>
      <c r="V1674" s="103"/>
      <c r="W1674" s="84">
        <f t="shared" si="705"/>
        <v>1</v>
      </c>
      <c r="X1674" s="84"/>
      <c r="Y1674" s="78">
        <f>SUM(E1657:E1674)</f>
        <v>0</v>
      </c>
      <c r="Z1674" s="72" t="str">
        <f t="shared" si="703"/>
        <v/>
      </c>
      <c r="AA1674" s="72" t="str">
        <f t="shared" si="704"/>
        <v/>
      </c>
      <c r="AB1674" s="72"/>
      <c r="AC1674" s="72">
        <f t="shared" si="689"/>
        <v>1</v>
      </c>
      <c r="AD1674" s="72">
        <f t="shared" si="690"/>
        <v>1</v>
      </c>
      <c r="AE1674" s="109" t="str">
        <f t="shared" si="691"/>
        <v>0-0</v>
      </c>
      <c r="AF1674" s="109" t="str">
        <f t="shared" si="692"/>
        <v>Y</v>
      </c>
      <c r="AG1674" s="109" t="str">
        <f t="shared" si="693"/>
        <v>B</v>
      </c>
      <c r="AM1674" s="109">
        <f t="shared" si="694"/>
        <v>0</v>
      </c>
      <c r="AN1674" s="109">
        <f t="shared" si="695"/>
        <v>0</v>
      </c>
      <c r="AO1674" s="109" t="str">
        <f t="shared" si="696"/>
        <v/>
      </c>
      <c r="AQ1674" s="109" t="str">
        <f t="shared" si="697"/>
        <v/>
      </c>
      <c r="BA1674" s="229">
        <f>MOD(SUM(E1657:E1675),12)</f>
        <v>0</v>
      </c>
    </row>
    <row r="1675" spans="1:53" ht="15.75" thickBot="1" x14ac:dyDescent="0.3">
      <c r="A1675" s="88"/>
      <c r="B1675" s="66" t="s">
        <v>296</v>
      </c>
      <c r="C1675" s="67"/>
      <c r="D1675" s="102"/>
      <c r="E1675" s="32"/>
      <c r="F1675" s="32"/>
      <c r="G1675" s="68" t="s">
        <v>277</v>
      </c>
      <c r="H1675" s="69">
        <f t="shared" si="698"/>
        <v>0</v>
      </c>
      <c r="I1675" s="70">
        <f t="shared" si="699"/>
        <v>0</v>
      </c>
      <c r="J1675" s="73" t="str">
        <f t="shared" si="700"/>
        <v>--</v>
      </c>
      <c r="K1675" s="32"/>
      <c r="L1675" s="233"/>
      <c r="M1675" s="277"/>
      <c r="N1675" s="277"/>
      <c r="O1675" s="277"/>
      <c r="P1675" s="277"/>
      <c r="Q1675" s="277"/>
      <c r="R1675" s="277"/>
      <c r="S1675" s="277"/>
      <c r="T1675" s="277"/>
      <c r="U1675" s="278"/>
      <c r="V1675" s="103"/>
      <c r="W1675" s="84">
        <f t="shared" si="705"/>
        <v>1</v>
      </c>
      <c r="X1675" s="84"/>
      <c r="Y1675" s="78">
        <f>SUM(E1657:E1675)</f>
        <v>0</v>
      </c>
      <c r="Z1675" s="72" t="str">
        <f t="shared" si="703"/>
        <v/>
      </c>
      <c r="AA1675" s="72" t="str">
        <f t="shared" si="704"/>
        <v/>
      </c>
      <c r="AB1675" s="72"/>
      <c r="AC1675" s="72">
        <f t="shared" si="689"/>
        <v>1</v>
      </c>
      <c r="AD1675" s="72">
        <f t="shared" si="690"/>
        <v>1</v>
      </c>
      <c r="AE1675" s="109" t="str">
        <f t="shared" si="691"/>
        <v>0-0</v>
      </c>
      <c r="AF1675" s="109" t="str">
        <f t="shared" si="692"/>
        <v>Y</v>
      </c>
      <c r="AG1675" s="109" t="str">
        <f t="shared" si="693"/>
        <v>B</v>
      </c>
      <c r="AM1675" s="109">
        <f t="shared" si="694"/>
        <v>0</v>
      </c>
      <c r="AN1675" s="109">
        <f t="shared" si="695"/>
        <v>0</v>
      </c>
      <c r="AO1675" s="109" t="str">
        <f t="shared" si="696"/>
        <v/>
      </c>
      <c r="AQ1675" s="109" t="str">
        <f t="shared" si="697"/>
        <v/>
      </c>
      <c r="BA1675" s="229">
        <f>MOD(SUM(E1657:E1676),12)</f>
        <v>0</v>
      </c>
    </row>
    <row r="1676" spans="1:53" ht="15.75" thickBot="1" x14ac:dyDescent="0.3">
      <c r="A1676" s="88"/>
      <c r="B1676" s="66" t="s">
        <v>297</v>
      </c>
      <c r="C1676" s="67"/>
      <c r="D1676" s="102"/>
      <c r="E1676" s="32"/>
      <c r="F1676" s="32"/>
      <c r="G1676" s="68" t="s">
        <v>277</v>
      </c>
      <c r="H1676" s="69">
        <f t="shared" si="698"/>
        <v>0</v>
      </c>
      <c r="I1676" s="70">
        <f t="shared" si="699"/>
        <v>0</v>
      </c>
      <c r="J1676" s="73" t="str">
        <f t="shared" si="700"/>
        <v>--</v>
      </c>
      <c r="K1676" s="32"/>
      <c r="L1676" s="233"/>
      <c r="M1676" s="277"/>
      <c r="N1676" s="277"/>
      <c r="O1676" s="277"/>
      <c r="P1676" s="277"/>
      <c r="Q1676" s="277"/>
      <c r="R1676" s="277"/>
      <c r="S1676" s="277"/>
      <c r="T1676" s="277"/>
      <c r="U1676" s="278"/>
      <c r="V1676" s="103"/>
      <c r="W1676" s="84">
        <f t="shared" si="705"/>
        <v>1</v>
      </c>
      <c r="X1676" s="84"/>
      <c r="Y1676" s="78">
        <f>SUM(E1657:E1676)</f>
        <v>0</v>
      </c>
      <c r="Z1676" s="72" t="str">
        <f t="shared" si="703"/>
        <v/>
      </c>
      <c r="AA1676" s="72" t="str">
        <f t="shared" si="704"/>
        <v/>
      </c>
      <c r="AB1676" s="72"/>
      <c r="AC1676" s="72">
        <f t="shared" si="689"/>
        <v>1</v>
      </c>
      <c r="AD1676" s="72">
        <f t="shared" si="690"/>
        <v>1</v>
      </c>
      <c r="AE1676" s="109" t="str">
        <f t="shared" si="691"/>
        <v>0-0</v>
      </c>
      <c r="AF1676" s="109" t="str">
        <f t="shared" si="692"/>
        <v>Y</v>
      </c>
      <c r="AG1676" s="109" t="str">
        <f t="shared" si="693"/>
        <v>B</v>
      </c>
      <c r="AM1676" s="109">
        <f t="shared" si="694"/>
        <v>0</v>
      </c>
      <c r="AN1676" s="109">
        <f t="shared" si="695"/>
        <v>0</v>
      </c>
      <c r="AO1676" s="109" t="str">
        <f t="shared" si="696"/>
        <v/>
      </c>
      <c r="AQ1676" s="109" t="str">
        <f t="shared" si="697"/>
        <v/>
      </c>
      <c r="BA1676" s="229">
        <f>MOD(SUM(E1657:E1677),12)</f>
        <v>0</v>
      </c>
    </row>
    <row r="1677" spans="1:53" ht="15.75" thickBot="1" x14ac:dyDescent="0.3">
      <c r="A1677" s="88"/>
      <c r="B1677" s="66" t="s">
        <v>298</v>
      </c>
      <c r="C1677" s="67"/>
      <c r="D1677" s="102"/>
      <c r="E1677" s="32"/>
      <c r="F1677" s="32"/>
      <c r="G1677" s="68" t="s">
        <v>277</v>
      </c>
      <c r="H1677" s="69">
        <f t="shared" si="698"/>
        <v>0</v>
      </c>
      <c r="I1677" s="70">
        <f t="shared" si="699"/>
        <v>0</v>
      </c>
      <c r="J1677" s="73" t="str">
        <f t="shared" si="700"/>
        <v>--</v>
      </c>
      <c r="K1677" s="32"/>
      <c r="L1677" s="233"/>
      <c r="M1677" s="277"/>
      <c r="N1677" s="277"/>
      <c r="O1677" s="277"/>
      <c r="P1677" s="277"/>
      <c r="Q1677" s="277"/>
      <c r="R1677" s="277"/>
      <c r="S1677" s="277"/>
      <c r="T1677" s="277"/>
      <c r="U1677" s="278"/>
      <c r="V1677" s="103"/>
      <c r="W1677" s="84">
        <f t="shared" si="705"/>
        <v>1</v>
      </c>
      <c r="X1677" s="84"/>
      <c r="Y1677" s="78">
        <f>SUM(E1657:E1677)</f>
        <v>0</v>
      </c>
      <c r="Z1677" s="72" t="str">
        <f t="shared" si="703"/>
        <v/>
      </c>
      <c r="AA1677" s="72" t="str">
        <f t="shared" si="704"/>
        <v/>
      </c>
      <c r="AB1677" s="72"/>
      <c r="AC1677" s="72">
        <f t="shared" si="689"/>
        <v>1</v>
      </c>
      <c r="AD1677" s="72">
        <f t="shared" si="690"/>
        <v>1</v>
      </c>
      <c r="AE1677" s="109" t="str">
        <f t="shared" si="691"/>
        <v>0-0</v>
      </c>
      <c r="AF1677" s="109" t="str">
        <f t="shared" si="692"/>
        <v>Y</v>
      </c>
      <c r="AG1677" s="109" t="str">
        <f t="shared" si="693"/>
        <v>B</v>
      </c>
      <c r="AM1677" s="109">
        <f t="shared" si="694"/>
        <v>0</v>
      </c>
      <c r="AN1677" s="109">
        <f t="shared" si="695"/>
        <v>0</v>
      </c>
      <c r="AO1677" s="109" t="str">
        <f t="shared" si="696"/>
        <v/>
      </c>
      <c r="AQ1677" s="109" t="str">
        <f t="shared" si="697"/>
        <v/>
      </c>
      <c r="BA1677" s="229">
        <f>MOD(SUM(E1657:E1678),12)</f>
        <v>0</v>
      </c>
    </row>
    <row r="1678" spans="1:53" ht="15.75" thickBot="1" x14ac:dyDescent="0.3">
      <c r="A1678" s="88"/>
      <c r="B1678" s="66" t="s">
        <v>299</v>
      </c>
      <c r="C1678" s="67"/>
      <c r="D1678" s="102"/>
      <c r="E1678" s="32"/>
      <c r="F1678" s="32"/>
      <c r="G1678" s="68" t="s">
        <v>277</v>
      </c>
      <c r="H1678" s="69">
        <f t="shared" si="698"/>
        <v>0</v>
      </c>
      <c r="I1678" s="70">
        <f t="shared" si="699"/>
        <v>0</v>
      </c>
      <c r="J1678" s="73" t="str">
        <f t="shared" si="700"/>
        <v>--</v>
      </c>
      <c r="K1678" s="32"/>
      <c r="L1678" s="233"/>
      <c r="M1678" s="277"/>
      <c r="N1678" s="277"/>
      <c r="O1678" s="277"/>
      <c r="P1678" s="277"/>
      <c r="Q1678" s="277"/>
      <c r="R1678" s="277"/>
      <c r="S1678" s="277"/>
      <c r="T1678" s="277"/>
      <c r="U1678" s="278"/>
      <c r="V1678" s="103"/>
      <c r="W1678" s="84">
        <f t="shared" si="705"/>
        <v>1</v>
      </c>
      <c r="X1678" s="84"/>
      <c r="Y1678" s="78">
        <f>SUM(E1657:E1678)</f>
        <v>0</v>
      </c>
      <c r="Z1678" s="72" t="str">
        <f t="shared" si="703"/>
        <v/>
      </c>
      <c r="AA1678" s="72" t="str">
        <f t="shared" si="704"/>
        <v/>
      </c>
      <c r="AB1678" s="72"/>
      <c r="AC1678" s="72">
        <f t="shared" si="689"/>
        <v>1</v>
      </c>
      <c r="AD1678" s="72">
        <f t="shared" si="690"/>
        <v>1</v>
      </c>
      <c r="AE1678" s="109" t="str">
        <f t="shared" si="691"/>
        <v>0-0</v>
      </c>
      <c r="AF1678" s="109" t="str">
        <f t="shared" si="692"/>
        <v>Y</v>
      </c>
      <c r="AG1678" s="109" t="str">
        <f t="shared" si="693"/>
        <v>B</v>
      </c>
      <c r="AM1678" s="109">
        <f t="shared" si="694"/>
        <v>0</v>
      </c>
      <c r="AN1678" s="109">
        <f t="shared" si="695"/>
        <v>0</v>
      </c>
      <c r="AO1678" s="109" t="str">
        <f t="shared" si="696"/>
        <v/>
      </c>
      <c r="AQ1678" s="109" t="str">
        <f t="shared" si="697"/>
        <v/>
      </c>
      <c r="BA1678" s="229">
        <f>MOD(SUM(E1657:E1679),12)</f>
        <v>0</v>
      </c>
    </row>
    <row r="1679" spans="1:53" ht="15.75" thickBot="1" x14ac:dyDescent="0.3">
      <c r="A1679" s="88"/>
      <c r="B1679" s="66" t="s">
        <v>300</v>
      </c>
      <c r="C1679" s="67"/>
      <c r="D1679" s="102"/>
      <c r="E1679" s="32"/>
      <c r="F1679" s="32"/>
      <c r="G1679" s="68" t="s">
        <v>277</v>
      </c>
      <c r="H1679" s="69">
        <f t="shared" si="698"/>
        <v>0</v>
      </c>
      <c r="I1679" s="70">
        <f t="shared" si="699"/>
        <v>0</v>
      </c>
      <c r="J1679" s="73" t="str">
        <f t="shared" si="700"/>
        <v>--</v>
      </c>
      <c r="K1679" s="32"/>
      <c r="L1679" s="233"/>
      <c r="M1679" s="277"/>
      <c r="N1679" s="277"/>
      <c r="O1679" s="277"/>
      <c r="P1679" s="277"/>
      <c r="Q1679" s="277"/>
      <c r="R1679" s="277"/>
      <c r="S1679" s="277"/>
      <c r="T1679" s="277"/>
      <c r="U1679" s="278"/>
      <c r="V1679" s="103"/>
      <c r="W1679" s="84">
        <f t="shared" si="705"/>
        <v>1</v>
      </c>
      <c r="X1679" s="84"/>
      <c r="Y1679" s="78">
        <f>SUM(E1657:E1679)</f>
        <v>0</v>
      </c>
      <c r="Z1679" s="72" t="str">
        <f t="shared" si="703"/>
        <v/>
      </c>
      <c r="AA1679" s="72" t="str">
        <f t="shared" si="704"/>
        <v/>
      </c>
      <c r="AB1679" s="72"/>
      <c r="AC1679" s="72">
        <f t="shared" si="689"/>
        <v>1</v>
      </c>
      <c r="AD1679" s="72">
        <f t="shared" si="690"/>
        <v>1</v>
      </c>
      <c r="AE1679" s="109" t="str">
        <f t="shared" si="691"/>
        <v>0-0</v>
      </c>
      <c r="AF1679" s="109" t="str">
        <f t="shared" si="692"/>
        <v>Y</v>
      </c>
      <c r="AG1679" s="109" t="str">
        <f t="shared" si="693"/>
        <v>B</v>
      </c>
      <c r="AM1679" s="109">
        <f t="shared" si="694"/>
        <v>0</v>
      </c>
      <c r="AN1679" s="109">
        <f t="shared" si="695"/>
        <v>0</v>
      </c>
      <c r="AO1679" s="109" t="str">
        <f t="shared" si="696"/>
        <v/>
      </c>
      <c r="AQ1679" s="109" t="str">
        <f t="shared" si="697"/>
        <v/>
      </c>
      <c r="BA1679" s="229">
        <f>MOD(SUM(E1657:E1680),12)</f>
        <v>0</v>
      </c>
    </row>
    <row r="1680" spans="1:53" ht="15.75" thickBot="1" x14ac:dyDescent="0.3">
      <c r="A1680" s="88"/>
      <c r="B1680" s="66" t="s">
        <v>301</v>
      </c>
      <c r="C1680" s="67"/>
      <c r="D1680" s="102"/>
      <c r="E1680" s="32"/>
      <c r="F1680" s="32"/>
      <c r="G1680" s="68" t="s">
        <v>277</v>
      </c>
      <c r="H1680" s="69">
        <f t="shared" si="698"/>
        <v>0</v>
      </c>
      <c r="I1680" s="70">
        <f t="shared" si="699"/>
        <v>0</v>
      </c>
      <c r="J1680" s="73" t="str">
        <f t="shared" si="700"/>
        <v>--</v>
      </c>
      <c r="K1680" s="32"/>
      <c r="L1680" s="233"/>
      <c r="M1680" s="277"/>
      <c r="N1680" s="277"/>
      <c r="O1680" s="277"/>
      <c r="P1680" s="277"/>
      <c r="Q1680" s="277"/>
      <c r="R1680" s="277"/>
      <c r="S1680" s="277"/>
      <c r="T1680" s="277"/>
      <c r="U1680" s="278"/>
      <c r="V1680" s="103"/>
      <c r="W1680" s="84">
        <f t="shared" si="705"/>
        <v>1</v>
      </c>
      <c r="X1680" s="84"/>
      <c r="Y1680" s="78">
        <f>SUM(E1657:E1680)</f>
        <v>0</v>
      </c>
      <c r="Z1680" s="72" t="str">
        <f t="shared" si="703"/>
        <v/>
      </c>
      <c r="AA1680" s="72" t="str">
        <f t="shared" si="704"/>
        <v/>
      </c>
      <c r="AB1680" s="72"/>
      <c r="AC1680" s="72">
        <f t="shared" si="689"/>
        <v>1</v>
      </c>
      <c r="AD1680" s="72">
        <f t="shared" si="690"/>
        <v>1</v>
      </c>
      <c r="AE1680" s="109" t="str">
        <f t="shared" si="691"/>
        <v>0-0</v>
      </c>
      <c r="AF1680" s="109" t="str">
        <f t="shared" si="692"/>
        <v>Y</v>
      </c>
      <c r="AG1680" s="109" t="str">
        <f t="shared" si="693"/>
        <v>B</v>
      </c>
      <c r="AM1680" s="109">
        <f t="shared" si="694"/>
        <v>0</v>
      </c>
      <c r="AN1680" s="109">
        <f t="shared" si="695"/>
        <v>0</v>
      </c>
      <c r="AO1680" s="109" t="str">
        <f t="shared" si="696"/>
        <v/>
      </c>
      <c r="AQ1680" s="109" t="str">
        <f t="shared" si="697"/>
        <v/>
      </c>
      <c r="BA1680" s="229">
        <f>MOD(SUM(E1657:E1681),12)</f>
        <v>0</v>
      </c>
    </row>
    <row r="1681" spans="1:53" ht="15.75" thickBot="1" x14ac:dyDescent="0.3">
      <c r="A1681" s="88"/>
      <c r="B1681" s="66" t="s">
        <v>302</v>
      </c>
      <c r="C1681" s="67"/>
      <c r="D1681" s="102"/>
      <c r="E1681" s="32"/>
      <c r="F1681" s="32"/>
      <c r="G1681" s="68" t="s">
        <v>277</v>
      </c>
      <c r="H1681" s="69">
        <f t="shared" si="698"/>
        <v>0</v>
      </c>
      <c r="I1681" s="70">
        <f t="shared" si="699"/>
        <v>0</v>
      </c>
      <c r="J1681" s="73" t="str">
        <f t="shared" si="700"/>
        <v>--</v>
      </c>
      <c r="K1681" s="32"/>
      <c r="L1681" s="234"/>
      <c r="M1681" s="277"/>
      <c r="N1681" s="277"/>
      <c r="O1681" s="277"/>
      <c r="P1681" s="277"/>
      <c r="Q1681" s="277"/>
      <c r="R1681" s="277"/>
      <c r="S1681" s="277"/>
      <c r="T1681" s="277"/>
      <c r="U1681" s="278"/>
      <c r="V1681" s="103"/>
      <c r="W1681" s="72"/>
      <c r="X1681" s="72"/>
      <c r="Y1681" s="78">
        <f>SUM(E1657:E1681)</f>
        <v>0</v>
      </c>
      <c r="Z1681" s="72" t="str">
        <f t="shared" si="703"/>
        <v/>
      </c>
      <c r="AA1681" s="72" t="str">
        <f t="shared" si="704"/>
        <v/>
      </c>
      <c r="AB1681" s="72"/>
      <c r="AC1681" s="72">
        <f t="shared" si="689"/>
        <v>1</v>
      </c>
      <c r="AD1681" s="72">
        <f t="shared" si="690"/>
        <v>1</v>
      </c>
      <c r="AE1681" s="109" t="str">
        <f t="shared" si="691"/>
        <v>0-0</v>
      </c>
      <c r="AF1681" s="109" t="str">
        <f t="shared" si="692"/>
        <v>Y</v>
      </c>
      <c r="AG1681" s="109" t="str">
        <f t="shared" si="693"/>
        <v>B</v>
      </c>
      <c r="AM1681" s="109">
        <f t="shared" si="694"/>
        <v>0</v>
      </c>
      <c r="AN1681" s="109">
        <f t="shared" si="695"/>
        <v>0</v>
      </c>
      <c r="AO1681" s="109" t="str">
        <f t="shared" si="696"/>
        <v/>
      </c>
      <c r="AQ1681" s="109" t="str">
        <f t="shared" si="697"/>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704"/>
        <v/>
      </c>
      <c r="AB1682" s="72"/>
      <c r="AC1682" s="72">
        <f>SUM(AC1657:AC1681)</f>
        <v>25</v>
      </c>
      <c r="AD1682" s="72">
        <f>SUM(AD1657:AD1681)</f>
        <v>25</v>
      </c>
      <c r="AE1682" s="109" t="str">
        <f t="shared" si="691"/>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704"/>
        <v/>
      </c>
      <c r="AB1683" s="72"/>
      <c r="AC1683" s="72"/>
      <c r="AD1683" s="72"/>
      <c r="AE1683" s="109" t="str">
        <f t="shared" si="691"/>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706">IF(B1698&lt;&gt;"FST",1,0)</f>
        <v>1</v>
      </c>
      <c r="AD1698" s="72">
        <f t="shared" ref="AD1698:AD1722" si="707">IF(C1698&lt;&gt;"FST",1,0)</f>
        <v>1</v>
      </c>
      <c r="AE1698" s="109" t="str">
        <f t="shared" ref="AE1698:AE1724" si="708">CONCATENATE(H1698,"-",I1698)</f>
        <v>0-0</v>
      </c>
      <c r="AF1698" s="109" t="str">
        <f t="shared" ref="AF1698:AF1722" si="709">IF(C1698="Field SPL","N","Y")</f>
        <v>Y</v>
      </c>
      <c r="AG1698" s="109" t="str">
        <f t="shared" ref="AG1698:AG1722" si="710">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11">VALUE(IF(C1698="FST","0",IF(C1698="REV T","1",IF(C1698="DBL REV",".5","0"))))</f>
        <v>0</v>
      </c>
      <c r="AN1698" s="109">
        <f t="shared" ref="AN1698:AN1722" si="712">VALUE(IF(C1698="FST","0",IF(C1698="REV T","0",IF(C1698="DBL REV",".5","0"))))</f>
        <v>0</v>
      </c>
      <c r="AO1698" s="109" t="str">
        <f t="shared" ref="AO1698:AO1722" si="713">IF(C1698="TPL REV","Y","")</f>
        <v/>
      </c>
      <c r="AQ1698" s="109" t="str">
        <f t="shared" ref="AQ1698:AQ1722" si="714">IF(C1698="QD REV","Y","")</f>
        <v/>
      </c>
      <c r="BA1698" s="229">
        <f>MOD(E1698,12)</f>
        <v>0</v>
      </c>
    </row>
    <row r="1699" spans="1:53" ht="15.75" thickBot="1" x14ac:dyDescent="0.3">
      <c r="A1699" s="88"/>
      <c r="B1699" s="66" t="s">
        <v>279</v>
      </c>
      <c r="C1699" s="67"/>
      <c r="D1699" s="102"/>
      <c r="E1699" s="32"/>
      <c r="F1699" s="32"/>
      <c r="G1699" s="68" t="s">
        <v>277</v>
      </c>
      <c r="H1699" s="69">
        <f t="shared" ref="H1699:H1722" si="715">IF(E1699=0,0,I1699-(E1699-1))</f>
        <v>0</v>
      </c>
      <c r="I1699" s="70">
        <f t="shared" ref="I1699:I1722" si="716">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706"/>
        <v>1</v>
      </c>
      <c r="AD1699" s="72">
        <f t="shared" si="707"/>
        <v>1</v>
      </c>
      <c r="AE1699" s="109" t="str">
        <f t="shared" si="708"/>
        <v>0-0</v>
      </c>
      <c r="AF1699" s="109" t="str">
        <f t="shared" si="709"/>
        <v>Y</v>
      </c>
      <c r="AG1699" s="109" t="str">
        <f t="shared" si="710"/>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11"/>
        <v>0</v>
      </c>
      <c r="AN1699" s="109">
        <f t="shared" si="712"/>
        <v>0</v>
      </c>
      <c r="AO1699" s="109" t="str">
        <f t="shared" si="713"/>
        <v/>
      </c>
      <c r="AQ1699" s="109" t="str">
        <f t="shared" si="714"/>
        <v/>
      </c>
      <c r="BA1699" s="229">
        <f>MOD(SUM(E1698:E1699),12)</f>
        <v>0</v>
      </c>
    </row>
    <row r="1700" spans="1:53" ht="15.75" thickBot="1" x14ac:dyDescent="0.3">
      <c r="A1700" s="88"/>
      <c r="B1700" s="74" t="s">
        <v>280</v>
      </c>
      <c r="C1700" s="67"/>
      <c r="D1700" s="102"/>
      <c r="E1700" s="32"/>
      <c r="F1700" s="32"/>
      <c r="G1700" s="75" t="s">
        <v>277</v>
      </c>
      <c r="H1700" s="69">
        <f t="shared" si="715"/>
        <v>0</v>
      </c>
      <c r="I1700" s="70">
        <f t="shared" si="716"/>
        <v>0</v>
      </c>
      <c r="J1700" s="73" t="str">
        <f t="shared" ref="J1700:J1722" si="717">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706"/>
        <v>1</v>
      </c>
      <c r="AD1700" s="72">
        <f t="shared" si="707"/>
        <v>1</v>
      </c>
      <c r="AE1700" s="109" t="str">
        <f t="shared" si="708"/>
        <v>0-0</v>
      </c>
      <c r="AF1700" s="109" t="str">
        <f t="shared" si="709"/>
        <v>Y</v>
      </c>
      <c r="AG1700" s="109" t="str">
        <f t="shared" si="710"/>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11"/>
        <v>0</v>
      </c>
      <c r="AN1700" s="109">
        <f t="shared" si="712"/>
        <v>0</v>
      </c>
      <c r="AO1700" s="109" t="str">
        <f t="shared" si="713"/>
        <v/>
      </c>
      <c r="AQ1700" s="109" t="str">
        <f t="shared" si="714"/>
        <v/>
      </c>
      <c r="BA1700" s="229">
        <f>MOD(SUM(E1698:E1701),12)</f>
        <v>0</v>
      </c>
    </row>
    <row r="1701" spans="1:53" ht="15.75" thickBot="1" x14ac:dyDescent="0.3">
      <c r="A1701" s="88"/>
      <c r="B1701" s="66" t="s">
        <v>281</v>
      </c>
      <c r="C1701" s="67"/>
      <c r="D1701" s="102"/>
      <c r="E1701" s="32"/>
      <c r="F1701" s="32"/>
      <c r="G1701" s="68" t="s">
        <v>277</v>
      </c>
      <c r="H1701" s="69">
        <f t="shared" si="715"/>
        <v>0</v>
      </c>
      <c r="I1701" s="70">
        <f t="shared" si="716"/>
        <v>0</v>
      </c>
      <c r="J1701" s="73" t="str">
        <f t="shared" si="717"/>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706"/>
        <v>1</v>
      </c>
      <c r="AD1701" s="72">
        <f t="shared" si="707"/>
        <v>1</v>
      </c>
      <c r="AE1701" s="109" t="str">
        <f t="shared" si="708"/>
        <v>0-0</v>
      </c>
      <c r="AF1701" s="109" t="str">
        <f t="shared" si="709"/>
        <v>Y</v>
      </c>
      <c r="AG1701" s="109" t="str">
        <f t="shared" si="710"/>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11"/>
        <v>0</v>
      </c>
      <c r="AN1701" s="109">
        <f t="shared" si="712"/>
        <v>0</v>
      </c>
      <c r="AO1701" s="109" t="str">
        <f t="shared" si="713"/>
        <v/>
      </c>
      <c r="AQ1701" s="109" t="str">
        <f t="shared" si="714"/>
        <v/>
      </c>
      <c r="BA1701" s="229">
        <f>MOD(SUM(E1698:E1702),12)</f>
        <v>0</v>
      </c>
    </row>
    <row r="1702" spans="1:53" ht="15.75" thickBot="1" x14ac:dyDescent="0.3">
      <c r="A1702" s="88"/>
      <c r="B1702" s="66" t="s">
        <v>282</v>
      </c>
      <c r="C1702" s="67"/>
      <c r="D1702" s="102"/>
      <c r="E1702" s="32"/>
      <c r="F1702" s="32"/>
      <c r="G1702" s="68" t="s">
        <v>277</v>
      </c>
      <c r="H1702" s="69">
        <f t="shared" si="715"/>
        <v>0</v>
      </c>
      <c r="I1702" s="70">
        <f t="shared" si="716"/>
        <v>0</v>
      </c>
      <c r="J1702" s="73" t="str">
        <f t="shared" si="717"/>
        <v>--</v>
      </c>
      <c r="K1702" s="32"/>
      <c r="L1702" s="233"/>
      <c r="M1702" s="277"/>
      <c r="N1702" s="277"/>
      <c r="O1702" s="277"/>
      <c r="P1702" s="277"/>
      <c r="Q1702" s="277"/>
      <c r="R1702" s="277"/>
      <c r="S1702" s="277"/>
      <c r="T1702" s="277"/>
      <c r="U1702" s="278"/>
      <c r="V1702" s="103"/>
      <c r="W1702" s="72"/>
      <c r="X1702" s="72"/>
      <c r="Y1702" s="72"/>
      <c r="Z1702" s="45">
        <v>13</v>
      </c>
      <c r="AA1702" s="77">
        <f t="shared" ref="AA1702:AA1707" si="718">AB1701+1</f>
        <v>145</v>
      </c>
      <c r="AB1702" s="77">
        <f t="shared" ref="AB1702:AB1707" si="719">AB1701+12</f>
        <v>156</v>
      </c>
      <c r="AC1702" s="72">
        <f t="shared" si="706"/>
        <v>1</v>
      </c>
      <c r="AD1702" s="72">
        <f t="shared" si="707"/>
        <v>1</v>
      </c>
      <c r="AE1702" s="109" t="str">
        <f t="shared" si="708"/>
        <v>0-0</v>
      </c>
      <c r="AF1702" s="109" t="str">
        <f t="shared" si="709"/>
        <v>Y</v>
      </c>
      <c r="AG1702" s="109" t="str">
        <f t="shared" si="710"/>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11"/>
        <v>0</v>
      </c>
      <c r="AN1702" s="109">
        <f t="shared" si="712"/>
        <v>0</v>
      </c>
      <c r="AO1702" s="109" t="str">
        <f t="shared" si="713"/>
        <v/>
      </c>
      <c r="AQ1702" s="109" t="str">
        <f t="shared" si="714"/>
        <v/>
      </c>
      <c r="BA1702" s="229">
        <f>MOD(SUM(E1698:E1703),12)</f>
        <v>0</v>
      </c>
    </row>
    <row r="1703" spans="1:53" ht="15.75" thickBot="1" x14ac:dyDescent="0.3">
      <c r="A1703" s="88"/>
      <c r="B1703" s="66" t="s">
        <v>283</v>
      </c>
      <c r="C1703" s="67"/>
      <c r="D1703" s="102"/>
      <c r="E1703" s="32"/>
      <c r="F1703" s="32"/>
      <c r="G1703" s="68" t="s">
        <v>277</v>
      </c>
      <c r="H1703" s="69">
        <f t="shared" si="715"/>
        <v>0</v>
      </c>
      <c r="I1703" s="70">
        <f t="shared" si="716"/>
        <v>0</v>
      </c>
      <c r="J1703" s="73" t="str">
        <f t="shared" si="717"/>
        <v>--</v>
      </c>
      <c r="K1703" s="32"/>
      <c r="L1703" s="233"/>
      <c r="M1703" s="277"/>
      <c r="N1703" s="277"/>
      <c r="O1703" s="277"/>
      <c r="P1703" s="277"/>
      <c r="Q1703" s="277"/>
      <c r="R1703" s="277"/>
      <c r="S1703" s="277"/>
      <c r="T1703" s="277"/>
      <c r="U1703" s="278"/>
      <c r="V1703" s="103"/>
      <c r="W1703" s="72"/>
      <c r="X1703" s="72"/>
      <c r="Y1703" s="72"/>
      <c r="Z1703" s="45">
        <v>14</v>
      </c>
      <c r="AA1703" s="77">
        <f t="shared" si="718"/>
        <v>157</v>
      </c>
      <c r="AB1703" s="77">
        <f t="shared" si="719"/>
        <v>168</v>
      </c>
      <c r="AC1703" s="72">
        <f t="shared" si="706"/>
        <v>1</v>
      </c>
      <c r="AD1703" s="72">
        <f t="shared" si="707"/>
        <v>1</v>
      </c>
      <c r="AE1703" s="109" t="str">
        <f t="shared" si="708"/>
        <v>0-0</v>
      </c>
      <c r="AF1703" s="109" t="str">
        <f t="shared" si="709"/>
        <v>Y</v>
      </c>
      <c r="AG1703" s="109" t="str">
        <f t="shared" si="710"/>
        <v>B</v>
      </c>
      <c r="AM1703" s="109">
        <f t="shared" si="711"/>
        <v>0</v>
      </c>
      <c r="AN1703" s="109">
        <f t="shared" si="712"/>
        <v>0</v>
      </c>
      <c r="AO1703" s="109" t="str">
        <f t="shared" si="713"/>
        <v/>
      </c>
      <c r="AQ1703" s="109" t="str">
        <f t="shared" si="714"/>
        <v/>
      </c>
      <c r="BA1703" s="229">
        <f>MOD(SUM(E1698:E1704),12)</f>
        <v>0</v>
      </c>
    </row>
    <row r="1704" spans="1:53" ht="15.75" thickBot="1" x14ac:dyDescent="0.3">
      <c r="A1704" s="88"/>
      <c r="B1704" s="66" t="s">
        <v>284</v>
      </c>
      <c r="C1704" s="67"/>
      <c r="D1704" s="102"/>
      <c r="E1704" s="32"/>
      <c r="F1704" s="32"/>
      <c r="G1704" s="68" t="s">
        <v>277</v>
      </c>
      <c r="H1704" s="69">
        <f t="shared" si="715"/>
        <v>0</v>
      </c>
      <c r="I1704" s="70">
        <f t="shared" si="716"/>
        <v>0</v>
      </c>
      <c r="J1704" s="73" t="str">
        <f t="shared" si="717"/>
        <v>--</v>
      </c>
      <c r="K1704" s="32"/>
      <c r="L1704" s="233"/>
      <c r="M1704" s="277"/>
      <c r="N1704" s="277"/>
      <c r="O1704" s="277"/>
      <c r="P1704" s="277"/>
      <c r="Q1704" s="277"/>
      <c r="R1704" s="277"/>
      <c r="S1704" s="277"/>
      <c r="T1704" s="277"/>
      <c r="U1704" s="278"/>
      <c r="V1704" s="103"/>
      <c r="W1704" s="72"/>
      <c r="X1704" s="72"/>
      <c r="Y1704" s="72"/>
      <c r="Z1704" s="45">
        <v>15</v>
      </c>
      <c r="AA1704" s="77">
        <f t="shared" si="718"/>
        <v>169</v>
      </c>
      <c r="AB1704" s="77">
        <f t="shared" si="719"/>
        <v>180</v>
      </c>
      <c r="AC1704" s="72">
        <f t="shared" si="706"/>
        <v>1</v>
      </c>
      <c r="AD1704" s="72">
        <f t="shared" si="707"/>
        <v>1</v>
      </c>
      <c r="AE1704" s="109" t="str">
        <f t="shared" si="708"/>
        <v>0-0</v>
      </c>
      <c r="AF1704" s="109" t="str">
        <f t="shared" si="709"/>
        <v>Y</v>
      </c>
      <c r="AG1704" s="109" t="str">
        <f t="shared" si="710"/>
        <v>B</v>
      </c>
      <c r="AM1704" s="109">
        <f t="shared" si="711"/>
        <v>0</v>
      </c>
      <c r="AN1704" s="109">
        <f t="shared" si="712"/>
        <v>0</v>
      </c>
      <c r="AO1704" s="109" t="str">
        <f t="shared" si="713"/>
        <v/>
      </c>
      <c r="AQ1704" s="109" t="str">
        <f t="shared" si="714"/>
        <v/>
      </c>
      <c r="BA1704" s="229">
        <f>MOD(SUM(E1698:E1705),12)</f>
        <v>0</v>
      </c>
    </row>
    <row r="1705" spans="1:53" ht="15.75" thickBot="1" x14ac:dyDescent="0.3">
      <c r="A1705" s="88"/>
      <c r="B1705" s="66" t="s">
        <v>285</v>
      </c>
      <c r="C1705" s="67"/>
      <c r="D1705" s="102"/>
      <c r="E1705" s="32"/>
      <c r="F1705" s="32"/>
      <c r="G1705" s="68" t="s">
        <v>277</v>
      </c>
      <c r="H1705" s="69">
        <f t="shared" si="715"/>
        <v>0</v>
      </c>
      <c r="I1705" s="70">
        <f t="shared" si="716"/>
        <v>0</v>
      </c>
      <c r="J1705" s="73" t="str">
        <f t="shared" si="717"/>
        <v>--</v>
      </c>
      <c r="K1705" s="32"/>
      <c r="L1705" s="233"/>
      <c r="M1705" s="277"/>
      <c r="N1705" s="277"/>
      <c r="O1705" s="277"/>
      <c r="P1705" s="277"/>
      <c r="Q1705" s="277"/>
      <c r="R1705" s="277"/>
      <c r="S1705" s="277"/>
      <c r="T1705" s="277"/>
      <c r="U1705" s="278"/>
      <c r="V1705" s="103"/>
      <c r="W1705" s="72"/>
      <c r="X1705" s="72"/>
      <c r="Y1705" s="72"/>
      <c r="Z1705" s="45">
        <f>Z1704+1</f>
        <v>16</v>
      </c>
      <c r="AA1705" s="77">
        <f t="shared" si="718"/>
        <v>181</v>
      </c>
      <c r="AB1705" s="77">
        <f t="shared" si="719"/>
        <v>192</v>
      </c>
      <c r="AC1705" s="72">
        <f t="shared" si="706"/>
        <v>1</v>
      </c>
      <c r="AD1705" s="72">
        <f t="shared" si="707"/>
        <v>1</v>
      </c>
      <c r="AE1705" s="109" t="str">
        <f t="shared" si="708"/>
        <v>0-0</v>
      </c>
      <c r="AF1705" s="109" t="str">
        <f t="shared" si="709"/>
        <v>Y</v>
      </c>
      <c r="AG1705" s="109" t="str">
        <f t="shared" si="710"/>
        <v>B</v>
      </c>
      <c r="AM1705" s="109">
        <f t="shared" si="711"/>
        <v>0</v>
      </c>
      <c r="AN1705" s="109">
        <f t="shared" si="712"/>
        <v>0</v>
      </c>
      <c r="AO1705" s="109" t="str">
        <f t="shared" si="713"/>
        <v/>
      </c>
      <c r="AQ1705" s="109" t="str">
        <f t="shared" si="714"/>
        <v/>
      </c>
      <c r="BA1705" s="229">
        <f>MOD(SUM(E1698:E1706),12)</f>
        <v>0</v>
      </c>
    </row>
    <row r="1706" spans="1:53" ht="15.75" thickBot="1" x14ac:dyDescent="0.3">
      <c r="A1706" s="88"/>
      <c r="B1706" s="66" t="s">
        <v>286</v>
      </c>
      <c r="C1706" s="67"/>
      <c r="D1706" s="102"/>
      <c r="E1706" s="32"/>
      <c r="F1706" s="32"/>
      <c r="G1706" s="68" t="s">
        <v>277</v>
      </c>
      <c r="H1706" s="69">
        <f t="shared" si="715"/>
        <v>0</v>
      </c>
      <c r="I1706" s="70">
        <f t="shared" si="716"/>
        <v>0</v>
      </c>
      <c r="J1706" s="73" t="str">
        <f t="shared" si="717"/>
        <v>--</v>
      </c>
      <c r="K1706" s="32"/>
      <c r="L1706" s="233"/>
      <c r="M1706" s="277"/>
      <c r="N1706" s="277"/>
      <c r="O1706" s="277"/>
      <c r="P1706" s="277"/>
      <c r="Q1706" s="277"/>
      <c r="R1706" s="277"/>
      <c r="S1706" s="277"/>
      <c r="T1706" s="277"/>
      <c r="U1706" s="278"/>
      <c r="V1706" s="103"/>
      <c r="W1706" s="72"/>
      <c r="X1706" s="72"/>
      <c r="Y1706" s="72"/>
      <c r="Z1706" s="45">
        <f>Z1705+1</f>
        <v>17</v>
      </c>
      <c r="AA1706" s="77">
        <f t="shared" si="718"/>
        <v>193</v>
      </c>
      <c r="AB1706" s="77">
        <f t="shared" si="719"/>
        <v>204</v>
      </c>
      <c r="AC1706" s="72">
        <f t="shared" si="706"/>
        <v>1</v>
      </c>
      <c r="AD1706" s="72">
        <f t="shared" si="707"/>
        <v>1</v>
      </c>
      <c r="AE1706" s="109" t="str">
        <f t="shared" si="708"/>
        <v>0-0</v>
      </c>
      <c r="AF1706" s="109" t="str">
        <f t="shared" si="709"/>
        <v>Y</v>
      </c>
      <c r="AG1706" s="109" t="str">
        <f t="shared" si="710"/>
        <v>B</v>
      </c>
      <c r="AM1706" s="109">
        <f t="shared" si="711"/>
        <v>0</v>
      </c>
      <c r="AN1706" s="109">
        <f t="shared" si="712"/>
        <v>0</v>
      </c>
      <c r="AO1706" s="109" t="str">
        <f t="shared" si="713"/>
        <v/>
      </c>
      <c r="AQ1706" s="109" t="str">
        <f t="shared" si="714"/>
        <v/>
      </c>
      <c r="BA1706" s="229">
        <f>MOD(SUM(E1698:E1707),12)</f>
        <v>0</v>
      </c>
    </row>
    <row r="1707" spans="1:53" ht="15.75" thickBot="1" x14ac:dyDescent="0.3">
      <c r="A1707" s="88"/>
      <c r="B1707" s="66" t="s">
        <v>287</v>
      </c>
      <c r="C1707" s="67"/>
      <c r="D1707" s="102"/>
      <c r="E1707" s="32"/>
      <c r="F1707" s="32"/>
      <c r="G1707" s="68" t="s">
        <v>277</v>
      </c>
      <c r="H1707" s="69">
        <f t="shared" si="715"/>
        <v>0</v>
      </c>
      <c r="I1707" s="70">
        <f t="shared" si="716"/>
        <v>0</v>
      </c>
      <c r="J1707" s="73" t="str">
        <f t="shared" si="717"/>
        <v>--</v>
      </c>
      <c r="K1707" s="32"/>
      <c r="L1707" s="233"/>
      <c r="M1707" s="277"/>
      <c r="N1707" s="277"/>
      <c r="O1707" s="277"/>
      <c r="P1707" s="277"/>
      <c r="Q1707" s="277"/>
      <c r="R1707" s="277"/>
      <c r="S1707" s="277"/>
      <c r="T1707" s="277"/>
      <c r="U1707" s="278"/>
      <c r="V1707" s="103"/>
      <c r="W1707" s="72"/>
      <c r="X1707" s="72"/>
      <c r="Y1707" s="72"/>
      <c r="Z1707" s="45">
        <f>Z1706+1</f>
        <v>18</v>
      </c>
      <c r="AA1707" s="77">
        <f t="shared" si="718"/>
        <v>205</v>
      </c>
      <c r="AB1707" s="77">
        <f t="shared" si="719"/>
        <v>216</v>
      </c>
      <c r="AC1707" s="72">
        <f t="shared" si="706"/>
        <v>1</v>
      </c>
      <c r="AD1707" s="72">
        <f t="shared" si="707"/>
        <v>1</v>
      </c>
      <c r="AE1707" s="109" t="str">
        <f t="shared" si="708"/>
        <v>0-0</v>
      </c>
      <c r="AF1707" s="109" t="str">
        <f t="shared" si="709"/>
        <v>Y</v>
      </c>
      <c r="AG1707" s="109" t="str">
        <f t="shared" si="710"/>
        <v>B</v>
      </c>
      <c r="AM1707" s="109">
        <f t="shared" si="711"/>
        <v>0</v>
      </c>
      <c r="AN1707" s="109">
        <f t="shared" si="712"/>
        <v>0</v>
      </c>
      <c r="AO1707" s="109" t="str">
        <f t="shared" si="713"/>
        <v/>
      </c>
      <c r="AQ1707" s="109" t="str">
        <f t="shared" si="714"/>
        <v/>
      </c>
      <c r="BA1707" s="229">
        <f>MOD(SUM(E1698:E1708),12)</f>
        <v>0</v>
      </c>
    </row>
    <row r="1708" spans="1:53" ht="15.75" thickBot="1" x14ac:dyDescent="0.3">
      <c r="A1708" s="88"/>
      <c r="B1708" s="66" t="s">
        <v>288</v>
      </c>
      <c r="C1708" s="67"/>
      <c r="D1708" s="102"/>
      <c r="E1708" s="32"/>
      <c r="F1708" s="32"/>
      <c r="G1708" s="68" t="s">
        <v>277</v>
      </c>
      <c r="H1708" s="69">
        <f t="shared" si="715"/>
        <v>0</v>
      </c>
      <c r="I1708" s="70">
        <f t="shared" si="716"/>
        <v>0</v>
      </c>
      <c r="J1708" s="73" t="str">
        <f t="shared" si="717"/>
        <v>--</v>
      </c>
      <c r="K1708" s="32"/>
      <c r="L1708" s="233"/>
      <c r="M1708" s="277"/>
      <c r="N1708" s="277"/>
      <c r="O1708" s="277"/>
      <c r="P1708" s="277"/>
      <c r="Q1708" s="277"/>
      <c r="R1708" s="277"/>
      <c r="S1708" s="277"/>
      <c r="T1708" s="277"/>
      <c r="U1708" s="278"/>
      <c r="V1708" s="103"/>
      <c r="W1708" s="84"/>
      <c r="X1708" s="84"/>
      <c r="Y1708" s="72"/>
      <c r="Z1708" s="72"/>
      <c r="AA1708" s="72"/>
      <c r="AB1708" s="72"/>
      <c r="AC1708" s="72">
        <f t="shared" si="706"/>
        <v>1</v>
      </c>
      <c r="AD1708" s="72">
        <f t="shared" si="707"/>
        <v>1</v>
      </c>
      <c r="AE1708" s="109" t="str">
        <f t="shared" si="708"/>
        <v>0-0</v>
      </c>
      <c r="AF1708" s="109" t="str">
        <f t="shared" si="709"/>
        <v>Y</v>
      </c>
      <c r="AG1708" s="109" t="str">
        <f t="shared" si="710"/>
        <v>B</v>
      </c>
      <c r="AM1708" s="109">
        <f t="shared" si="711"/>
        <v>0</v>
      </c>
      <c r="AN1708" s="109">
        <f t="shared" si="712"/>
        <v>0</v>
      </c>
      <c r="AO1708" s="109" t="str">
        <f t="shared" si="713"/>
        <v/>
      </c>
      <c r="AQ1708" s="109" t="str">
        <f t="shared" si="714"/>
        <v/>
      </c>
      <c r="BA1708" s="229">
        <f>MOD(SUM(E1698:E1709),12)</f>
        <v>0</v>
      </c>
    </row>
    <row r="1709" spans="1:53" ht="15.75" thickBot="1" x14ac:dyDescent="0.3">
      <c r="A1709" s="88"/>
      <c r="B1709" s="66" t="s">
        <v>289</v>
      </c>
      <c r="C1709" s="67"/>
      <c r="D1709" s="102"/>
      <c r="E1709" s="32"/>
      <c r="F1709" s="32"/>
      <c r="G1709" s="68" t="s">
        <v>277</v>
      </c>
      <c r="H1709" s="69">
        <f t="shared" si="715"/>
        <v>0</v>
      </c>
      <c r="I1709" s="70">
        <f t="shared" si="716"/>
        <v>0</v>
      </c>
      <c r="J1709" s="73" t="str">
        <f t="shared" si="717"/>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706"/>
        <v>1</v>
      </c>
      <c r="AD1709" s="72">
        <f t="shared" si="707"/>
        <v>1</v>
      </c>
      <c r="AE1709" s="109" t="str">
        <f t="shared" si="708"/>
        <v>0-0</v>
      </c>
      <c r="AF1709" s="109" t="str">
        <f t="shared" si="709"/>
        <v>Y</v>
      </c>
      <c r="AG1709" s="109" t="str">
        <f t="shared" si="710"/>
        <v>B</v>
      </c>
      <c r="AM1709" s="109">
        <f t="shared" si="711"/>
        <v>0</v>
      </c>
      <c r="AN1709" s="109">
        <f t="shared" si="712"/>
        <v>0</v>
      </c>
      <c r="AO1709" s="109" t="str">
        <f t="shared" si="713"/>
        <v/>
      </c>
      <c r="AQ1709" s="109" t="str">
        <f t="shared" si="714"/>
        <v/>
      </c>
      <c r="BA1709" s="229">
        <f>MOD(SUM(E1698:E1710),12)</f>
        <v>0</v>
      </c>
    </row>
    <row r="1710" spans="1:53" ht="15.75" thickBot="1" x14ac:dyDescent="0.3">
      <c r="A1710" s="88"/>
      <c r="B1710" s="66" t="s">
        <v>290</v>
      </c>
      <c r="C1710" s="67"/>
      <c r="D1710" s="102"/>
      <c r="E1710" s="32"/>
      <c r="F1710" s="32"/>
      <c r="G1710" s="68" t="s">
        <v>277</v>
      </c>
      <c r="H1710" s="69">
        <f t="shared" si="715"/>
        <v>0</v>
      </c>
      <c r="I1710" s="70">
        <f t="shared" si="716"/>
        <v>0</v>
      </c>
      <c r="J1710" s="73" t="str">
        <f t="shared" si="717"/>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20">IF(OR(AND(E$8=216,C1709="DBL REV",C1710="DBL REV",Y1709&lt;=144,Y1710&gt;144),AND(E$8=216,C1709="TPL REV",C1710="TPL REV",Y1709&lt;=144,Y1710&gt;144),AND(E$8=216,C1709="QD REV",C1710="QD REV",Y1709&lt;=144,Y1710&gt;144)),"ERROR","")</f>
        <v/>
      </c>
      <c r="AA1710" s="72"/>
      <c r="AB1710" s="72"/>
      <c r="AC1710" s="72">
        <f t="shared" si="706"/>
        <v>1</v>
      </c>
      <c r="AD1710" s="72">
        <f t="shared" si="707"/>
        <v>1</v>
      </c>
      <c r="AE1710" s="109" t="str">
        <f t="shared" si="708"/>
        <v>0-0</v>
      </c>
      <c r="AF1710" s="109" t="str">
        <f t="shared" si="709"/>
        <v>Y</v>
      </c>
      <c r="AG1710" s="109" t="str">
        <f t="shared" si="710"/>
        <v>B</v>
      </c>
      <c r="AM1710" s="109">
        <f t="shared" si="711"/>
        <v>0</v>
      </c>
      <c r="AN1710" s="109">
        <f t="shared" si="712"/>
        <v>0</v>
      </c>
      <c r="AO1710" s="109" t="str">
        <f t="shared" si="713"/>
        <v/>
      </c>
      <c r="AQ1710" s="109" t="str">
        <f t="shared" si="714"/>
        <v/>
      </c>
      <c r="BA1710" s="229">
        <f>MOD(SUM(E1698:E1711),12)</f>
        <v>0</v>
      </c>
    </row>
    <row r="1711" spans="1:53" ht="15.75" thickBot="1" x14ac:dyDescent="0.3">
      <c r="A1711" s="88"/>
      <c r="B1711" s="66" t="s">
        <v>291</v>
      </c>
      <c r="C1711" s="67"/>
      <c r="D1711" s="102"/>
      <c r="E1711" s="32"/>
      <c r="F1711" s="32"/>
      <c r="G1711" s="68" t="s">
        <v>277</v>
      </c>
      <c r="H1711" s="69">
        <f t="shared" si="715"/>
        <v>0</v>
      </c>
      <c r="I1711" s="70">
        <f t="shared" si="716"/>
        <v>0</v>
      </c>
      <c r="J1711" s="73" t="str">
        <f t="shared" si="717"/>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20"/>
        <v/>
      </c>
      <c r="AA1711" s="72"/>
      <c r="AB1711" s="72"/>
      <c r="AC1711" s="72">
        <f t="shared" si="706"/>
        <v>1</v>
      </c>
      <c r="AD1711" s="72">
        <f t="shared" si="707"/>
        <v>1</v>
      </c>
      <c r="AE1711" s="109" t="str">
        <f t="shared" si="708"/>
        <v>0-0</v>
      </c>
      <c r="AF1711" s="109" t="str">
        <f t="shared" si="709"/>
        <v>Y</v>
      </c>
      <c r="AG1711" s="109" t="str">
        <f t="shared" si="710"/>
        <v>B</v>
      </c>
      <c r="AM1711" s="109">
        <f t="shared" si="711"/>
        <v>0</v>
      </c>
      <c r="AN1711" s="109">
        <f t="shared" si="712"/>
        <v>0</v>
      </c>
      <c r="AO1711" s="109" t="str">
        <f t="shared" si="713"/>
        <v/>
      </c>
      <c r="AQ1711" s="109" t="str">
        <f t="shared" si="714"/>
        <v/>
      </c>
      <c r="BA1711" s="229">
        <f>MOD(SUM(E1698:E1712),12)</f>
        <v>0</v>
      </c>
    </row>
    <row r="1712" spans="1:53" ht="15.75" thickBot="1" x14ac:dyDescent="0.3">
      <c r="A1712" s="88"/>
      <c r="B1712" s="66" t="s">
        <v>292</v>
      </c>
      <c r="C1712" s="67"/>
      <c r="D1712" s="102"/>
      <c r="E1712" s="32"/>
      <c r="F1712" s="32"/>
      <c r="G1712" s="68" t="s">
        <v>277</v>
      </c>
      <c r="H1712" s="69">
        <f t="shared" si="715"/>
        <v>0</v>
      </c>
      <c r="I1712" s="70">
        <f t="shared" si="716"/>
        <v>0</v>
      </c>
      <c r="J1712" s="73" t="str">
        <f t="shared" si="717"/>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20"/>
        <v/>
      </c>
      <c r="AA1712" s="72" t="str">
        <f t="shared" ref="AA1712:AA1724" si="721">IF(AND(C1710&lt;&gt;"Field SPL",W1709&lt;=144,Y1710&gt;144),"ERROR","")</f>
        <v/>
      </c>
      <c r="AB1712" s="72"/>
      <c r="AC1712" s="72">
        <f t="shared" si="706"/>
        <v>1</v>
      </c>
      <c r="AD1712" s="72">
        <f t="shared" si="707"/>
        <v>1</v>
      </c>
      <c r="AE1712" s="109" t="str">
        <f t="shared" si="708"/>
        <v>0-0</v>
      </c>
      <c r="AF1712" s="109" t="str">
        <f t="shared" si="709"/>
        <v>Y</v>
      </c>
      <c r="AG1712" s="109" t="str">
        <f t="shared" si="710"/>
        <v>B</v>
      </c>
      <c r="AM1712" s="109">
        <f t="shared" si="711"/>
        <v>0</v>
      </c>
      <c r="AN1712" s="109">
        <f t="shared" si="712"/>
        <v>0</v>
      </c>
      <c r="AO1712" s="109" t="str">
        <f t="shared" si="713"/>
        <v/>
      </c>
      <c r="AQ1712" s="109" t="str">
        <f t="shared" si="714"/>
        <v/>
      </c>
      <c r="BA1712" s="229">
        <f>MOD(SUM(E1698:E1713),12)</f>
        <v>0</v>
      </c>
    </row>
    <row r="1713" spans="1:53" ht="15.75" thickBot="1" x14ac:dyDescent="0.3">
      <c r="A1713" s="88"/>
      <c r="B1713" s="66" t="s">
        <v>293</v>
      </c>
      <c r="C1713" s="67"/>
      <c r="D1713" s="102"/>
      <c r="E1713" s="32"/>
      <c r="F1713" s="32"/>
      <c r="G1713" s="68" t="s">
        <v>277</v>
      </c>
      <c r="H1713" s="69">
        <f t="shared" si="715"/>
        <v>0</v>
      </c>
      <c r="I1713" s="70">
        <f t="shared" si="716"/>
        <v>0</v>
      </c>
      <c r="J1713" s="73" t="str">
        <f t="shared" si="717"/>
        <v>--</v>
      </c>
      <c r="K1713" s="32"/>
      <c r="L1713" s="233"/>
      <c r="M1713" s="277"/>
      <c r="N1713" s="277"/>
      <c r="O1713" s="277"/>
      <c r="P1713" s="277"/>
      <c r="Q1713" s="277"/>
      <c r="R1713" s="277"/>
      <c r="S1713" s="277"/>
      <c r="T1713" s="277"/>
      <c r="U1713" s="278"/>
      <c r="V1713" s="103"/>
      <c r="W1713" s="84">
        <f t="shared" ref="W1713:W1721" si="722">Y1713+1</f>
        <v>1</v>
      </c>
      <c r="X1713" s="84"/>
      <c r="Y1713" s="78">
        <f>SUM(E1698:E1713)</f>
        <v>0</v>
      </c>
      <c r="Z1713" s="72" t="str">
        <f t="shared" si="720"/>
        <v/>
      </c>
      <c r="AA1713" s="72" t="str">
        <f t="shared" si="721"/>
        <v/>
      </c>
      <c r="AB1713" s="72"/>
      <c r="AC1713" s="72">
        <f t="shared" si="706"/>
        <v>1</v>
      </c>
      <c r="AD1713" s="72">
        <f t="shared" si="707"/>
        <v>1</v>
      </c>
      <c r="AE1713" s="109" t="str">
        <f t="shared" si="708"/>
        <v>0-0</v>
      </c>
      <c r="AF1713" s="109" t="str">
        <f t="shared" si="709"/>
        <v>Y</v>
      </c>
      <c r="AG1713" s="109" t="str">
        <f t="shared" si="710"/>
        <v>B</v>
      </c>
      <c r="AM1713" s="109">
        <f t="shared" si="711"/>
        <v>0</v>
      </c>
      <c r="AN1713" s="109">
        <f t="shared" si="712"/>
        <v>0</v>
      </c>
      <c r="AO1713" s="109" t="str">
        <f t="shared" si="713"/>
        <v/>
      </c>
      <c r="AQ1713" s="109" t="str">
        <f t="shared" si="714"/>
        <v/>
      </c>
      <c r="BA1713" s="229">
        <f>MOD(SUM(E1698:E1714),12)</f>
        <v>0</v>
      </c>
    </row>
    <row r="1714" spans="1:53" ht="15.75" thickBot="1" x14ac:dyDescent="0.3">
      <c r="A1714" s="88"/>
      <c r="B1714" s="66" t="s">
        <v>294</v>
      </c>
      <c r="C1714" s="67"/>
      <c r="D1714" s="102"/>
      <c r="E1714" s="32"/>
      <c r="F1714" s="32"/>
      <c r="G1714" s="68" t="s">
        <v>277</v>
      </c>
      <c r="H1714" s="69">
        <f t="shared" si="715"/>
        <v>0</v>
      </c>
      <c r="I1714" s="70">
        <f t="shared" si="716"/>
        <v>0</v>
      </c>
      <c r="J1714" s="73" t="str">
        <f t="shared" si="717"/>
        <v>--</v>
      </c>
      <c r="K1714" s="32"/>
      <c r="L1714" s="233"/>
      <c r="M1714" s="277"/>
      <c r="N1714" s="277"/>
      <c r="O1714" s="277"/>
      <c r="P1714" s="277"/>
      <c r="Q1714" s="277"/>
      <c r="R1714" s="277"/>
      <c r="S1714" s="277"/>
      <c r="T1714" s="277"/>
      <c r="U1714" s="278"/>
      <c r="V1714" s="103"/>
      <c r="W1714" s="84">
        <f t="shared" si="722"/>
        <v>1</v>
      </c>
      <c r="X1714" s="84"/>
      <c r="Y1714" s="78">
        <f>SUM(E1698:E1714)</f>
        <v>0</v>
      </c>
      <c r="Z1714" s="72" t="str">
        <f t="shared" si="720"/>
        <v/>
      </c>
      <c r="AA1714" s="72" t="str">
        <f t="shared" si="721"/>
        <v/>
      </c>
      <c r="AB1714" s="72"/>
      <c r="AC1714" s="72">
        <f t="shared" si="706"/>
        <v>1</v>
      </c>
      <c r="AD1714" s="72">
        <f t="shared" si="707"/>
        <v>1</v>
      </c>
      <c r="AE1714" s="109" t="str">
        <f t="shared" si="708"/>
        <v>0-0</v>
      </c>
      <c r="AF1714" s="109" t="str">
        <f t="shared" si="709"/>
        <v>Y</v>
      </c>
      <c r="AG1714" s="109" t="str">
        <f t="shared" si="710"/>
        <v>B</v>
      </c>
      <c r="AM1714" s="109">
        <f t="shared" si="711"/>
        <v>0</v>
      </c>
      <c r="AN1714" s="109">
        <f t="shared" si="712"/>
        <v>0</v>
      </c>
      <c r="AO1714" s="109" t="str">
        <f t="shared" si="713"/>
        <v/>
      </c>
      <c r="AQ1714" s="109" t="str">
        <f t="shared" si="714"/>
        <v/>
      </c>
      <c r="BA1714" s="229">
        <f>MOD(SUM(E1698:E1715),12)</f>
        <v>0</v>
      </c>
    </row>
    <row r="1715" spans="1:53" ht="15.75" thickBot="1" x14ac:dyDescent="0.3">
      <c r="A1715" s="88"/>
      <c r="B1715" s="66" t="s">
        <v>295</v>
      </c>
      <c r="C1715" s="67"/>
      <c r="D1715" s="102"/>
      <c r="E1715" s="32"/>
      <c r="F1715" s="32"/>
      <c r="G1715" s="68" t="s">
        <v>277</v>
      </c>
      <c r="H1715" s="69">
        <f t="shared" si="715"/>
        <v>0</v>
      </c>
      <c r="I1715" s="70">
        <f t="shared" si="716"/>
        <v>0</v>
      </c>
      <c r="J1715" s="73" t="str">
        <f t="shared" si="717"/>
        <v>--</v>
      </c>
      <c r="K1715" s="32"/>
      <c r="L1715" s="233"/>
      <c r="M1715" s="277"/>
      <c r="N1715" s="277"/>
      <c r="O1715" s="277"/>
      <c r="P1715" s="277"/>
      <c r="Q1715" s="277"/>
      <c r="R1715" s="277"/>
      <c r="S1715" s="277"/>
      <c r="T1715" s="277"/>
      <c r="U1715" s="278"/>
      <c r="V1715" s="103"/>
      <c r="W1715" s="84">
        <f t="shared" si="722"/>
        <v>1</v>
      </c>
      <c r="X1715" s="84"/>
      <c r="Y1715" s="78">
        <f>SUM(E1698:E1715)</f>
        <v>0</v>
      </c>
      <c r="Z1715" s="72" t="str">
        <f t="shared" si="720"/>
        <v/>
      </c>
      <c r="AA1715" s="72" t="str">
        <f t="shared" si="721"/>
        <v/>
      </c>
      <c r="AB1715" s="72"/>
      <c r="AC1715" s="72">
        <f t="shared" si="706"/>
        <v>1</v>
      </c>
      <c r="AD1715" s="72">
        <f t="shared" si="707"/>
        <v>1</v>
      </c>
      <c r="AE1715" s="109" t="str">
        <f t="shared" si="708"/>
        <v>0-0</v>
      </c>
      <c r="AF1715" s="109" t="str">
        <f t="shared" si="709"/>
        <v>Y</v>
      </c>
      <c r="AG1715" s="109" t="str">
        <f t="shared" si="710"/>
        <v>B</v>
      </c>
      <c r="AM1715" s="109">
        <f t="shared" si="711"/>
        <v>0</v>
      </c>
      <c r="AN1715" s="109">
        <f t="shared" si="712"/>
        <v>0</v>
      </c>
      <c r="AO1715" s="109" t="str">
        <f t="shared" si="713"/>
        <v/>
      </c>
      <c r="AQ1715" s="109" t="str">
        <f t="shared" si="714"/>
        <v/>
      </c>
      <c r="BA1715" s="229">
        <f>MOD(SUM(E1698:E1716),12)</f>
        <v>0</v>
      </c>
    </row>
    <row r="1716" spans="1:53" ht="15.75" thickBot="1" x14ac:dyDescent="0.3">
      <c r="A1716" s="88"/>
      <c r="B1716" s="66" t="s">
        <v>296</v>
      </c>
      <c r="C1716" s="67"/>
      <c r="D1716" s="102"/>
      <c r="E1716" s="32"/>
      <c r="F1716" s="32"/>
      <c r="G1716" s="68" t="s">
        <v>277</v>
      </c>
      <c r="H1716" s="69">
        <f t="shared" si="715"/>
        <v>0</v>
      </c>
      <c r="I1716" s="70">
        <f t="shared" si="716"/>
        <v>0</v>
      </c>
      <c r="J1716" s="73" t="str">
        <f t="shared" si="717"/>
        <v>--</v>
      </c>
      <c r="K1716" s="32"/>
      <c r="L1716" s="233"/>
      <c r="M1716" s="277"/>
      <c r="N1716" s="277"/>
      <c r="O1716" s="277"/>
      <c r="P1716" s="277"/>
      <c r="Q1716" s="277"/>
      <c r="R1716" s="277"/>
      <c r="S1716" s="277"/>
      <c r="T1716" s="277"/>
      <c r="U1716" s="278"/>
      <c r="V1716" s="103"/>
      <c r="W1716" s="84">
        <f t="shared" si="722"/>
        <v>1</v>
      </c>
      <c r="X1716" s="84"/>
      <c r="Y1716" s="78">
        <f>SUM(E1698:E1716)</f>
        <v>0</v>
      </c>
      <c r="Z1716" s="72" t="str">
        <f t="shared" si="720"/>
        <v/>
      </c>
      <c r="AA1716" s="72" t="str">
        <f t="shared" si="721"/>
        <v/>
      </c>
      <c r="AB1716" s="72"/>
      <c r="AC1716" s="72">
        <f t="shared" si="706"/>
        <v>1</v>
      </c>
      <c r="AD1716" s="72">
        <f t="shared" si="707"/>
        <v>1</v>
      </c>
      <c r="AE1716" s="109" t="str">
        <f t="shared" si="708"/>
        <v>0-0</v>
      </c>
      <c r="AF1716" s="109" t="str">
        <f t="shared" si="709"/>
        <v>Y</v>
      </c>
      <c r="AG1716" s="109" t="str">
        <f t="shared" si="710"/>
        <v>B</v>
      </c>
      <c r="AM1716" s="109">
        <f t="shared" si="711"/>
        <v>0</v>
      </c>
      <c r="AN1716" s="109">
        <f t="shared" si="712"/>
        <v>0</v>
      </c>
      <c r="AO1716" s="109" t="str">
        <f t="shared" si="713"/>
        <v/>
      </c>
      <c r="AQ1716" s="109" t="str">
        <f t="shared" si="714"/>
        <v/>
      </c>
      <c r="BA1716" s="229">
        <f>MOD(SUM(E1698:E1717),12)</f>
        <v>0</v>
      </c>
    </row>
    <row r="1717" spans="1:53" ht="15.75" thickBot="1" x14ac:dyDescent="0.3">
      <c r="A1717" s="88"/>
      <c r="B1717" s="66" t="s">
        <v>297</v>
      </c>
      <c r="C1717" s="67"/>
      <c r="D1717" s="102"/>
      <c r="E1717" s="32"/>
      <c r="F1717" s="32"/>
      <c r="G1717" s="68" t="s">
        <v>277</v>
      </c>
      <c r="H1717" s="69">
        <f t="shared" si="715"/>
        <v>0</v>
      </c>
      <c r="I1717" s="70">
        <f t="shared" si="716"/>
        <v>0</v>
      </c>
      <c r="J1717" s="73" t="str">
        <f t="shared" si="717"/>
        <v>--</v>
      </c>
      <c r="K1717" s="32"/>
      <c r="L1717" s="233"/>
      <c r="M1717" s="277"/>
      <c r="N1717" s="277"/>
      <c r="O1717" s="277"/>
      <c r="P1717" s="277"/>
      <c r="Q1717" s="277"/>
      <c r="R1717" s="277"/>
      <c r="S1717" s="277"/>
      <c r="T1717" s="277"/>
      <c r="U1717" s="278"/>
      <c r="V1717" s="103"/>
      <c r="W1717" s="84">
        <f t="shared" si="722"/>
        <v>1</v>
      </c>
      <c r="X1717" s="84"/>
      <c r="Y1717" s="78">
        <f>SUM(E1698:E1717)</f>
        <v>0</v>
      </c>
      <c r="Z1717" s="72" t="str">
        <f t="shared" si="720"/>
        <v/>
      </c>
      <c r="AA1717" s="72" t="str">
        <f t="shared" si="721"/>
        <v/>
      </c>
      <c r="AB1717" s="72"/>
      <c r="AC1717" s="72">
        <f t="shared" si="706"/>
        <v>1</v>
      </c>
      <c r="AD1717" s="72">
        <f t="shared" si="707"/>
        <v>1</v>
      </c>
      <c r="AE1717" s="109" t="str">
        <f t="shared" si="708"/>
        <v>0-0</v>
      </c>
      <c r="AF1717" s="109" t="str">
        <f t="shared" si="709"/>
        <v>Y</v>
      </c>
      <c r="AG1717" s="109" t="str">
        <f t="shared" si="710"/>
        <v>B</v>
      </c>
      <c r="AM1717" s="109">
        <f t="shared" si="711"/>
        <v>0</v>
      </c>
      <c r="AN1717" s="109">
        <f t="shared" si="712"/>
        <v>0</v>
      </c>
      <c r="AO1717" s="109" t="str">
        <f t="shared" si="713"/>
        <v/>
      </c>
      <c r="AQ1717" s="109" t="str">
        <f t="shared" si="714"/>
        <v/>
      </c>
      <c r="BA1717" s="229">
        <f>MOD(SUM(E1698:E1718),12)</f>
        <v>0</v>
      </c>
    </row>
    <row r="1718" spans="1:53" ht="15.75" thickBot="1" x14ac:dyDescent="0.3">
      <c r="A1718" s="88"/>
      <c r="B1718" s="66" t="s">
        <v>298</v>
      </c>
      <c r="C1718" s="67"/>
      <c r="D1718" s="102"/>
      <c r="E1718" s="32"/>
      <c r="F1718" s="32"/>
      <c r="G1718" s="68" t="s">
        <v>277</v>
      </c>
      <c r="H1718" s="69">
        <f t="shared" si="715"/>
        <v>0</v>
      </c>
      <c r="I1718" s="70">
        <f t="shared" si="716"/>
        <v>0</v>
      </c>
      <c r="J1718" s="73" t="str">
        <f t="shared" si="717"/>
        <v>--</v>
      </c>
      <c r="K1718" s="32"/>
      <c r="L1718" s="233"/>
      <c r="M1718" s="277"/>
      <c r="N1718" s="277"/>
      <c r="O1718" s="277"/>
      <c r="P1718" s="277"/>
      <c r="Q1718" s="277"/>
      <c r="R1718" s="277"/>
      <c r="S1718" s="277"/>
      <c r="T1718" s="277"/>
      <c r="U1718" s="278"/>
      <c r="V1718" s="103"/>
      <c r="W1718" s="84">
        <f t="shared" si="722"/>
        <v>1</v>
      </c>
      <c r="X1718" s="84"/>
      <c r="Y1718" s="78">
        <f>SUM(E1698:E1718)</f>
        <v>0</v>
      </c>
      <c r="Z1718" s="72" t="str">
        <f t="shared" si="720"/>
        <v/>
      </c>
      <c r="AA1718" s="72" t="str">
        <f t="shared" si="721"/>
        <v/>
      </c>
      <c r="AB1718" s="72"/>
      <c r="AC1718" s="72">
        <f t="shared" si="706"/>
        <v>1</v>
      </c>
      <c r="AD1718" s="72">
        <f t="shared" si="707"/>
        <v>1</v>
      </c>
      <c r="AE1718" s="109" t="str">
        <f t="shared" si="708"/>
        <v>0-0</v>
      </c>
      <c r="AF1718" s="109" t="str">
        <f t="shared" si="709"/>
        <v>Y</v>
      </c>
      <c r="AG1718" s="109" t="str">
        <f t="shared" si="710"/>
        <v>B</v>
      </c>
      <c r="AM1718" s="109">
        <f t="shared" si="711"/>
        <v>0</v>
      </c>
      <c r="AN1718" s="109">
        <f t="shared" si="712"/>
        <v>0</v>
      </c>
      <c r="AO1718" s="109" t="str">
        <f t="shared" si="713"/>
        <v/>
      </c>
      <c r="AQ1718" s="109" t="str">
        <f t="shared" si="714"/>
        <v/>
      </c>
      <c r="BA1718" s="229">
        <f>MOD(SUM(E1698:E1719),12)</f>
        <v>0</v>
      </c>
    </row>
    <row r="1719" spans="1:53" ht="15.75" thickBot="1" x14ac:dyDescent="0.3">
      <c r="A1719" s="88"/>
      <c r="B1719" s="66" t="s">
        <v>299</v>
      </c>
      <c r="C1719" s="67"/>
      <c r="D1719" s="102"/>
      <c r="E1719" s="32"/>
      <c r="F1719" s="32"/>
      <c r="G1719" s="68" t="s">
        <v>277</v>
      </c>
      <c r="H1719" s="69">
        <f t="shared" si="715"/>
        <v>0</v>
      </c>
      <c r="I1719" s="70">
        <f t="shared" si="716"/>
        <v>0</v>
      </c>
      <c r="J1719" s="73" t="str">
        <f t="shared" si="717"/>
        <v>--</v>
      </c>
      <c r="K1719" s="32"/>
      <c r="L1719" s="233"/>
      <c r="M1719" s="277"/>
      <c r="N1719" s="277"/>
      <c r="O1719" s="277"/>
      <c r="P1719" s="277"/>
      <c r="Q1719" s="277"/>
      <c r="R1719" s="277"/>
      <c r="S1719" s="277"/>
      <c r="T1719" s="277"/>
      <c r="U1719" s="278"/>
      <c r="V1719" s="103"/>
      <c r="W1719" s="84">
        <f t="shared" si="722"/>
        <v>1</v>
      </c>
      <c r="X1719" s="84"/>
      <c r="Y1719" s="78">
        <f>SUM(E1698:E1719)</f>
        <v>0</v>
      </c>
      <c r="Z1719" s="72" t="str">
        <f t="shared" si="720"/>
        <v/>
      </c>
      <c r="AA1719" s="72" t="str">
        <f t="shared" si="721"/>
        <v/>
      </c>
      <c r="AB1719" s="72"/>
      <c r="AC1719" s="72">
        <f t="shared" si="706"/>
        <v>1</v>
      </c>
      <c r="AD1719" s="72">
        <f t="shared" si="707"/>
        <v>1</v>
      </c>
      <c r="AE1719" s="109" t="str">
        <f t="shared" si="708"/>
        <v>0-0</v>
      </c>
      <c r="AF1719" s="109" t="str">
        <f t="shared" si="709"/>
        <v>Y</v>
      </c>
      <c r="AG1719" s="109" t="str">
        <f t="shared" si="710"/>
        <v>B</v>
      </c>
      <c r="AM1719" s="109">
        <f t="shared" si="711"/>
        <v>0</v>
      </c>
      <c r="AN1719" s="109">
        <f t="shared" si="712"/>
        <v>0</v>
      </c>
      <c r="AO1719" s="109" t="str">
        <f t="shared" si="713"/>
        <v/>
      </c>
      <c r="AQ1719" s="109" t="str">
        <f t="shared" si="714"/>
        <v/>
      </c>
      <c r="BA1719" s="229">
        <f>MOD(SUM(E1698:E1720),12)</f>
        <v>0</v>
      </c>
    </row>
    <row r="1720" spans="1:53" ht="15.75" thickBot="1" x14ac:dyDescent="0.3">
      <c r="A1720" s="88"/>
      <c r="B1720" s="66" t="s">
        <v>300</v>
      </c>
      <c r="C1720" s="67"/>
      <c r="D1720" s="102"/>
      <c r="E1720" s="32"/>
      <c r="F1720" s="32"/>
      <c r="G1720" s="68" t="s">
        <v>277</v>
      </c>
      <c r="H1720" s="69">
        <f t="shared" si="715"/>
        <v>0</v>
      </c>
      <c r="I1720" s="70">
        <f t="shared" si="716"/>
        <v>0</v>
      </c>
      <c r="J1720" s="73" t="str">
        <f t="shared" si="717"/>
        <v>--</v>
      </c>
      <c r="K1720" s="32"/>
      <c r="L1720" s="233"/>
      <c r="M1720" s="277"/>
      <c r="N1720" s="277"/>
      <c r="O1720" s="277"/>
      <c r="P1720" s="277"/>
      <c r="Q1720" s="277"/>
      <c r="R1720" s="277"/>
      <c r="S1720" s="277"/>
      <c r="T1720" s="277"/>
      <c r="U1720" s="278"/>
      <c r="V1720" s="103"/>
      <c r="W1720" s="84">
        <f t="shared" si="722"/>
        <v>1</v>
      </c>
      <c r="X1720" s="84"/>
      <c r="Y1720" s="78">
        <f>SUM(E1698:E1720)</f>
        <v>0</v>
      </c>
      <c r="Z1720" s="72" t="str">
        <f t="shared" si="720"/>
        <v/>
      </c>
      <c r="AA1720" s="72" t="str">
        <f t="shared" si="721"/>
        <v/>
      </c>
      <c r="AB1720" s="72"/>
      <c r="AC1720" s="72">
        <f t="shared" si="706"/>
        <v>1</v>
      </c>
      <c r="AD1720" s="72">
        <f t="shared" si="707"/>
        <v>1</v>
      </c>
      <c r="AE1720" s="109" t="str">
        <f t="shared" si="708"/>
        <v>0-0</v>
      </c>
      <c r="AF1720" s="109" t="str">
        <f t="shared" si="709"/>
        <v>Y</v>
      </c>
      <c r="AG1720" s="109" t="str">
        <f t="shared" si="710"/>
        <v>B</v>
      </c>
      <c r="AM1720" s="109">
        <f t="shared" si="711"/>
        <v>0</v>
      </c>
      <c r="AN1720" s="109">
        <f t="shared" si="712"/>
        <v>0</v>
      </c>
      <c r="AO1720" s="109" t="str">
        <f t="shared" si="713"/>
        <v/>
      </c>
      <c r="AQ1720" s="109" t="str">
        <f t="shared" si="714"/>
        <v/>
      </c>
      <c r="BA1720" s="229">
        <f>MOD(SUM(E1698:E1721),12)</f>
        <v>0</v>
      </c>
    </row>
    <row r="1721" spans="1:53" ht="15.75" thickBot="1" x14ac:dyDescent="0.3">
      <c r="A1721" s="88"/>
      <c r="B1721" s="66" t="s">
        <v>301</v>
      </c>
      <c r="C1721" s="67"/>
      <c r="D1721" s="102"/>
      <c r="E1721" s="32"/>
      <c r="F1721" s="32"/>
      <c r="G1721" s="68" t="s">
        <v>277</v>
      </c>
      <c r="H1721" s="69">
        <f t="shared" si="715"/>
        <v>0</v>
      </c>
      <c r="I1721" s="70">
        <f t="shared" si="716"/>
        <v>0</v>
      </c>
      <c r="J1721" s="73" t="str">
        <f t="shared" si="717"/>
        <v>--</v>
      </c>
      <c r="K1721" s="32"/>
      <c r="L1721" s="233"/>
      <c r="M1721" s="277"/>
      <c r="N1721" s="277"/>
      <c r="O1721" s="277"/>
      <c r="P1721" s="277"/>
      <c r="Q1721" s="277"/>
      <c r="R1721" s="277"/>
      <c r="S1721" s="277"/>
      <c r="T1721" s="277"/>
      <c r="U1721" s="278"/>
      <c r="V1721" s="103"/>
      <c r="W1721" s="84">
        <f t="shared" si="722"/>
        <v>1</v>
      </c>
      <c r="X1721" s="84"/>
      <c r="Y1721" s="78">
        <f>SUM(E1698:E1721)</f>
        <v>0</v>
      </c>
      <c r="Z1721" s="72" t="str">
        <f t="shared" si="720"/>
        <v/>
      </c>
      <c r="AA1721" s="72" t="str">
        <f t="shared" si="721"/>
        <v/>
      </c>
      <c r="AB1721" s="72"/>
      <c r="AC1721" s="72">
        <f t="shared" si="706"/>
        <v>1</v>
      </c>
      <c r="AD1721" s="72">
        <f t="shared" si="707"/>
        <v>1</v>
      </c>
      <c r="AE1721" s="109" t="str">
        <f t="shared" si="708"/>
        <v>0-0</v>
      </c>
      <c r="AF1721" s="109" t="str">
        <f t="shared" si="709"/>
        <v>Y</v>
      </c>
      <c r="AG1721" s="109" t="str">
        <f t="shared" si="710"/>
        <v>B</v>
      </c>
      <c r="AM1721" s="109">
        <f t="shared" si="711"/>
        <v>0</v>
      </c>
      <c r="AN1721" s="109">
        <f t="shared" si="712"/>
        <v>0</v>
      </c>
      <c r="AO1721" s="109" t="str">
        <f t="shared" si="713"/>
        <v/>
      </c>
      <c r="AQ1721" s="109" t="str">
        <f t="shared" si="714"/>
        <v/>
      </c>
      <c r="BA1721" s="229">
        <f>MOD(SUM(E1698:E1722),12)</f>
        <v>0</v>
      </c>
    </row>
    <row r="1722" spans="1:53" ht="15.75" thickBot="1" x14ac:dyDescent="0.3">
      <c r="A1722" s="88"/>
      <c r="B1722" s="66" t="s">
        <v>302</v>
      </c>
      <c r="C1722" s="67"/>
      <c r="D1722" s="102"/>
      <c r="E1722" s="32"/>
      <c r="F1722" s="32"/>
      <c r="G1722" s="68" t="s">
        <v>277</v>
      </c>
      <c r="H1722" s="69">
        <f t="shared" si="715"/>
        <v>0</v>
      </c>
      <c r="I1722" s="70">
        <f t="shared" si="716"/>
        <v>0</v>
      </c>
      <c r="J1722" s="73" t="str">
        <f t="shared" si="717"/>
        <v>--</v>
      </c>
      <c r="K1722" s="32"/>
      <c r="L1722" s="234"/>
      <c r="M1722" s="277"/>
      <c r="N1722" s="277"/>
      <c r="O1722" s="277"/>
      <c r="P1722" s="277"/>
      <c r="Q1722" s="277"/>
      <c r="R1722" s="277"/>
      <c r="S1722" s="277"/>
      <c r="T1722" s="277"/>
      <c r="U1722" s="278"/>
      <c r="V1722" s="103"/>
      <c r="W1722" s="72"/>
      <c r="X1722" s="72"/>
      <c r="Y1722" s="78">
        <f>SUM(E1698:E1722)</f>
        <v>0</v>
      </c>
      <c r="Z1722" s="72" t="str">
        <f t="shared" si="720"/>
        <v/>
      </c>
      <c r="AA1722" s="72" t="str">
        <f t="shared" si="721"/>
        <v/>
      </c>
      <c r="AB1722" s="72"/>
      <c r="AC1722" s="72">
        <f t="shared" si="706"/>
        <v>1</v>
      </c>
      <c r="AD1722" s="72">
        <f t="shared" si="707"/>
        <v>1</v>
      </c>
      <c r="AE1722" s="109" t="str">
        <f t="shared" si="708"/>
        <v>0-0</v>
      </c>
      <c r="AF1722" s="109" t="str">
        <f t="shared" si="709"/>
        <v>Y</v>
      </c>
      <c r="AG1722" s="109" t="str">
        <f t="shared" si="710"/>
        <v>B</v>
      </c>
      <c r="AM1722" s="109">
        <f t="shared" si="711"/>
        <v>0</v>
      </c>
      <c r="AN1722" s="109">
        <f t="shared" si="712"/>
        <v>0</v>
      </c>
      <c r="AO1722" s="109" t="str">
        <f t="shared" si="713"/>
        <v/>
      </c>
      <c r="AQ1722" s="109" t="str">
        <f t="shared" si="714"/>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21"/>
        <v/>
      </c>
      <c r="AB1723" s="72"/>
      <c r="AC1723" s="72">
        <f>SUM(AC1698:AC1722)</f>
        <v>25</v>
      </c>
      <c r="AD1723" s="72">
        <f>SUM(AD1698:AD1722)</f>
        <v>25</v>
      </c>
      <c r="AE1723" s="109" t="str">
        <f t="shared" si="708"/>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21"/>
        <v/>
      </c>
      <c r="AB1724" s="72"/>
      <c r="AC1724" s="72"/>
      <c r="AD1724" s="72"/>
      <c r="AE1724" s="109" t="str">
        <f t="shared" si="708"/>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23">IF(B1739&lt;&gt;"FST",1,0)</f>
        <v>1</v>
      </c>
      <c r="AD1739" s="72">
        <f t="shared" ref="AD1739:AD1763" si="724">IF(C1739&lt;&gt;"FST",1,0)</f>
        <v>1</v>
      </c>
      <c r="AE1739" s="109" t="str">
        <f t="shared" ref="AE1739:AE1765" si="725">CONCATENATE(H1739,"-",I1739)</f>
        <v>0-0</v>
      </c>
      <c r="AF1739" s="109" t="str">
        <f t="shared" ref="AF1739:AF1763" si="726">IF(C1739="Field SPL","N","Y")</f>
        <v>Y</v>
      </c>
      <c r="AG1739" s="109" t="str">
        <f t="shared" ref="AG1739:AG1763" si="727">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28">VALUE(IF(C1739="FST","0",IF(C1739="REV T","1",IF(C1739="DBL REV",".5","0"))))</f>
        <v>0</v>
      </c>
      <c r="AN1739" s="109">
        <f t="shared" ref="AN1739:AN1763" si="729">VALUE(IF(C1739="FST","0",IF(C1739="REV T","0",IF(C1739="DBL REV",".5","0"))))</f>
        <v>0</v>
      </c>
      <c r="AO1739" s="109" t="str">
        <f t="shared" ref="AO1739:AO1763" si="730">IF(C1739="TPL REV","Y","")</f>
        <v/>
      </c>
      <c r="AQ1739" s="109" t="str">
        <f t="shared" ref="AQ1739:AQ1763" si="731">IF(C1739="QD REV","Y","")</f>
        <v/>
      </c>
      <c r="BA1739" s="229">
        <f>MOD(E1739,12)</f>
        <v>0</v>
      </c>
    </row>
    <row r="1740" spans="1:53" ht="15.75" thickBot="1" x14ac:dyDescent="0.3">
      <c r="A1740" s="88"/>
      <c r="B1740" s="66" t="s">
        <v>279</v>
      </c>
      <c r="C1740" s="67"/>
      <c r="D1740" s="102"/>
      <c r="E1740" s="32"/>
      <c r="F1740" s="32"/>
      <c r="G1740" s="68" t="s">
        <v>277</v>
      </c>
      <c r="H1740" s="69">
        <f t="shared" ref="H1740:H1763" si="732">IF(E1740=0,0,I1740-(E1740-1))</f>
        <v>0</v>
      </c>
      <c r="I1740" s="70">
        <f t="shared" ref="I1740:I1763" si="733">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23"/>
        <v>1</v>
      </c>
      <c r="AD1740" s="72">
        <f t="shared" si="724"/>
        <v>1</v>
      </c>
      <c r="AE1740" s="109" t="str">
        <f t="shared" si="725"/>
        <v>0-0</v>
      </c>
      <c r="AF1740" s="109" t="str">
        <f t="shared" si="726"/>
        <v>Y</v>
      </c>
      <c r="AG1740" s="109" t="str">
        <f t="shared" si="727"/>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28"/>
        <v>0</v>
      </c>
      <c r="AN1740" s="109">
        <f t="shared" si="729"/>
        <v>0</v>
      </c>
      <c r="AO1740" s="109" t="str">
        <f t="shared" si="730"/>
        <v/>
      </c>
      <c r="AQ1740" s="109" t="str">
        <f t="shared" si="731"/>
        <v/>
      </c>
      <c r="BA1740" s="229">
        <f>MOD(SUM(E1739:E1740),12)</f>
        <v>0</v>
      </c>
    </row>
    <row r="1741" spans="1:53" ht="15.75" thickBot="1" x14ac:dyDescent="0.3">
      <c r="A1741" s="88"/>
      <c r="B1741" s="74" t="s">
        <v>280</v>
      </c>
      <c r="C1741" s="67"/>
      <c r="D1741" s="102"/>
      <c r="E1741" s="32"/>
      <c r="F1741" s="32"/>
      <c r="G1741" s="75" t="s">
        <v>277</v>
      </c>
      <c r="H1741" s="69">
        <f t="shared" si="732"/>
        <v>0</v>
      </c>
      <c r="I1741" s="70">
        <f t="shared" si="733"/>
        <v>0</v>
      </c>
      <c r="J1741" s="73" t="str">
        <f t="shared" ref="J1741:J1763" si="734">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23"/>
        <v>1</v>
      </c>
      <c r="AD1741" s="72">
        <f t="shared" si="724"/>
        <v>1</v>
      </c>
      <c r="AE1741" s="109" t="str">
        <f t="shared" si="725"/>
        <v>0-0</v>
      </c>
      <c r="AF1741" s="109" t="str">
        <f t="shared" si="726"/>
        <v>Y</v>
      </c>
      <c r="AG1741" s="109" t="str">
        <f t="shared" si="727"/>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28"/>
        <v>0</v>
      </c>
      <c r="AN1741" s="109">
        <f t="shared" si="729"/>
        <v>0</v>
      </c>
      <c r="AO1741" s="109" t="str">
        <f t="shared" si="730"/>
        <v/>
      </c>
      <c r="AQ1741" s="109" t="str">
        <f t="shared" si="731"/>
        <v/>
      </c>
      <c r="BA1741" s="229">
        <f>MOD(SUM(E1739:E1742),12)</f>
        <v>0</v>
      </c>
    </row>
    <row r="1742" spans="1:53" ht="15.75" thickBot="1" x14ac:dyDescent="0.3">
      <c r="A1742" s="88"/>
      <c r="B1742" s="66" t="s">
        <v>281</v>
      </c>
      <c r="C1742" s="67"/>
      <c r="D1742" s="102"/>
      <c r="E1742" s="32"/>
      <c r="F1742" s="32"/>
      <c r="G1742" s="68" t="s">
        <v>277</v>
      </c>
      <c r="H1742" s="69">
        <f t="shared" si="732"/>
        <v>0</v>
      </c>
      <c r="I1742" s="70">
        <f t="shared" si="733"/>
        <v>0</v>
      </c>
      <c r="J1742" s="73" t="str">
        <f t="shared" si="734"/>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23"/>
        <v>1</v>
      </c>
      <c r="AD1742" s="72">
        <f t="shared" si="724"/>
        <v>1</v>
      </c>
      <c r="AE1742" s="109" t="str">
        <f t="shared" si="725"/>
        <v>0-0</v>
      </c>
      <c r="AF1742" s="109" t="str">
        <f t="shared" si="726"/>
        <v>Y</v>
      </c>
      <c r="AG1742" s="109" t="str">
        <f t="shared" si="727"/>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28"/>
        <v>0</v>
      </c>
      <c r="AN1742" s="109">
        <f t="shared" si="729"/>
        <v>0</v>
      </c>
      <c r="AO1742" s="109" t="str">
        <f t="shared" si="730"/>
        <v/>
      </c>
      <c r="AQ1742" s="109" t="str">
        <f t="shared" si="731"/>
        <v/>
      </c>
      <c r="BA1742" s="229">
        <f>MOD(SUM(E1739:E1743),12)</f>
        <v>0</v>
      </c>
    </row>
    <row r="1743" spans="1:53" ht="15.75" thickBot="1" x14ac:dyDescent="0.3">
      <c r="A1743" s="88"/>
      <c r="B1743" s="66" t="s">
        <v>282</v>
      </c>
      <c r="C1743" s="67"/>
      <c r="D1743" s="102"/>
      <c r="E1743" s="32"/>
      <c r="F1743" s="32"/>
      <c r="G1743" s="68" t="s">
        <v>277</v>
      </c>
      <c r="H1743" s="69">
        <f t="shared" si="732"/>
        <v>0</v>
      </c>
      <c r="I1743" s="70">
        <f t="shared" si="733"/>
        <v>0</v>
      </c>
      <c r="J1743" s="73" t="str">
        <f t="shared" si="734"/>
        <v>--</v>
      </c>
      <c r="K1743" s="32"/>
      <c r="L1743" s="233"/>
      <c r="M1743" s="277"/>
      <c r="N1743" s="277"/>
      <c r="O1743" s="277"/>
      <c r="P1743" s="277"/>
      <c r="Q1743" s="277"/>
      <c r="R1743" s="277"/>
      <c r="S1743" s="277"/>
      <c r="T1743" s="277"/>
      <c r="U1743" s="278"/>
      <c r="V1743" s="103"/>
      <c r="W1743" s="72"/>
      <c r="X1743" s="72"/>
      <c r="Y1743" s="72"/>
      <c r="Z1743" s="45">
        <v>13</v>
      </c>
      <c r="AA1743" s="77">
        <f t="shared" ref="AA1743:AA1748" si="735">AB1742+1</f>
        <v>145</v>
      </c>
      <c r="AB1743" s="77">
        <f t="shared" ref="AB1743:AB1748" si="736">AB1742+12</f>
        <v>156</v>
      </c>
      <c r="AC1743" s="72">
        <f t="shared" si="723"/>
        <v>1</v>
      </c>
      <c r="AD1743" s="72">
        <f t="shared" si="724"/>
        <v>1</v>
      </c>
      <c r="AE1743" s="109" t="str">
        <f t="shared" si="725"/>
        <v>0-0</v>
      </c>
      <c r="AF1743" s="109" t="str">
        <f t="shared" si="726"/>
        <v>Y</v>
      </c>
      <c r="AG1743" s="109" t="str">
        <f t="shared" si="727"/>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28"/>
        <v>0</v>
      </c>
      <c r="AN1743" s="109">
        <f t="shared" si="729"/>
        <v>0</v>
      </c>
      <c r="AO1743" s="109" t="str">
        <f t="shared" si="730"/>
        <v/>
      </c>
      <c r="AQ1743" s="109" t="str">
        <f t="shared" si="731"/>
        <v/>
      </c>
      <c r="BA1743" s="229">
        <f>MOD(SUM(E1739:E1744),12)</f>
        <v>0</v>
      </c>
    </row>
    <row r="1744" spans="1:53" ht="15.75" thickBot="1" x14ac:dyDescent="0.3">
      <c r="A1744" s="88"/>
      <c r="B1744" s="66" t="s">
        <v>283</v>
      </c>
      <c r="C1744" s="67"/>
      <c r="D1744" s="102"/>
      <c r="E1744" s="32"/>
      <c r="F1744" s="32"/>
      <c r="G1744" s="68" t="s">
        <v>277</v>
      </c>
      <c r="H1744" s="69">
        <f t="shared" si="732"/>
        <v>0</v>
      </c>
      <c r="I1744" s="70">
        <f t="shared" si="733"/>
        <v>0</v>
      </c>
      <c r="J1744" s="73" t="str">
        <f t="shared" si="734"/>
        <v>--</v>
      </c>
      <c r="K1744" s="32"/>
      <c r="L1744" s="233"/>
      <c r="M1744" s="277"/>
      <c r="N1744" s="277"/>
      <c r="O1744" s="277"/>
      <c r="P1744" s="277"/>
      <c r="Q1744" s="277"/>
      <c r="R1744" s="277"/>
      <c r="S1744" s="277"/>
      <c r="T1744" s="277"/>
      <c r="U1744" s="278"/>
      <c r="V1744" s="103"/>
      <c r="W1744" s="72"/>
      <c r="X1744" s="72"/>
      <c r="Y1744" s="72"/>
      <c r="Z1744" s="45">
        <v>14</v>
      </c>
      <c r="AA1744" s="77">
        <f t="shared" si="735"/>
        <v>157</v>
      </c>
      <c r="AB1744" s="77">
        <f t="shared" si="736"/>
        <v>168</v>
      </c>
      <c r="AC1744" s="72">
        <f t="shared" si="723"/>
        <v>1</v>
      </c>
      <c r="AD1744" s="72">
        <f t="shared" si="724"/>
        <v>1</v>
      </c>
      <c r="AE1744" s="109" t="str">
        <f t="shared" si="725"/>
        <v>0-0</v>
      </c>
      <c r="AF1744" s="109" t="str">
        <f t="shared" si="726"/>
        <v>Y</v>
      </c>
      <c r="AG1744" s="109" t="str">
        <f t="shared" si="727"/>
        <v>B</v>
      </c>
      <c r="AM1744" s="109">
        <f t="shared" si="728"/>
        <v>0</v>
      </c>
      <c r="AN1744" s="109">
        <f t="shared" si="729"/>
        <v>0</v>
      </c>
      <c r="AO1744" s="109" t="str">
        <f t="shared" si="730"/>
        <v/>
      </c>
      <c r="AQ1744" s="109" t="str">
        <f t="shared" si="731"/>
        <v/>
      </c>
      <c r="BA1744" s="229">
        <f>MOD(SUM(E1739:E1745),12)</f>
        <v>0</v>
      </c>
    </row>
    <row r="1745" spans="1:53" ht="15.75" thickBot="1" x14ac:dyDescent="0.3">
      <c r="A1745" s="88"/>
      <c r="B1745" s="66" t="s">
        <v>284</v>
      </c>
      <c r="C1745" s="67"/>
      <c r="D1745" s="102"/>
      <c r="E1745" s="32"/>
      <c r="F1745" s="32"/>
      <c r="G1745" s="68" t="s">
        <v>277</v>
      </c>
      <c r="H1745" s="69">
        <f t="shared" si="732"/>
        <v>0</v>
      </c>
      <c r="I1745" s="70">
        <f t="shared" si="733"/>
        <v>0</v>
      </c>
      <c r="J1745" s="73" t="str">
        <f t="shared" si="734"/>
        <v>--</v>
      </c>
      <c r="K1745" s="32"/>
      <c r="L1745" s="233"/>
      <c r="M1745" s="277"/>
      <c r="N1745" s="277"/>
      <c r="O1745" s="277"/>
      <c r="P1745" s="277"/>
      <c r="Q1745" s="277"/>
      <c r="R1745" s="277"/>
      <c r="S1745" s="277"/>
      <c r="T1745" s="277"/>
      <c r="U1745" s="278"/>
      <c r="V1745" s="103"/>
      <c r="W1745" s="72"/>
      <c r="X1745" s="72"/>
      <c r="Y1745" s="72"/>
      <c r="Z1745" s="45">
        <v>15</v>
      </c>
      <c r="AA1745" s="77">
        <f t="shared" si="735"/>
        <v>169</v>
      </c>
      <c r="AB1745" s="77">
        <f t="shared" si="736"/>
        <v>180</v>
      </c>
      <c r="AC1745" s="72">
        <f t="shared" si="723"/>
        <v>1</v>
      </c>
      <c r="AD1745" s="72">
        <f t="shared" si="724"/>
        <v>1</v>
      </c>
      <c r="AE1745" s="109" t="str">
        <f t="shared" si="725"/>
        <v>0-0</v>
      </c>
      <c r="AF1745" s="109" t="str">
        <f t="shared" si="726"/>
        <v>Y</v>
      </c>
      <c r="AG1745" s="109" t="str">
        <f t="shared" si="727"/>
        <v>B</v>
      </c>
      <c r="AM1745" s="109">
        <f t="shared" si="728"/>
        <v>0</v>
      </c>
      <c r="AN1745" s="109">
        <f t="shared" si="729"/>
        <v>0</v>
      </c>
      <c r="AO1745" s="109" t="str">
        <f t="shared" si="730"/>
        <v/>
      </c>
      <c r="AQ1745" s="109" t="str">
        <f t="shared" si="731"/>
        <v/>
      </c>
      <c r="BA1745" s="229">
        <f>MOD(SUM(E1739:E1746),12)</f>
        <v>0</v>
      </c>
    </row>
    <row r="1746" spans="1:53" ht="15.75" thickBot="1" x14ac:dyDescent="0.3">
      <c r="A1746" s="88"/>
      <c r="B1746" s="66" t="s">
        <v>285</v>
      </c>
      <c r="C1746" s="67"/>
      <c r="D1746" s="102"/>
      <c r="E1746" s="32"/>
      <c r="F1746" s="32"/>
      <c r="G1746" s="68" t="s">
        <v>277</v>
      </c>
      <c r="H1746" s="69">
        <f t="shared" si="732"/>
        <v>0</v>
      </c>
      <c r="I1746" s="70">
        <f t="shared" si="733"/>
        <v>0</v>
      </c>
      <c r="J1746" s="73" t="str">
        <f t="shared" si="734"/>
        <v>--</v>
      </c>
      <c r="K1746" s="32"/>
      <c r="L1746" s="233"/>
      <c r="M1746" s="277"/>
      <c r="N1746" s="277"/>
      <c r="O1746" s="277"/>
      <c r="P1746" s="277"/>
      <c r="Q1746" s="277"/>
      <c r="R1746" s="277"/>
      <c r="S1746" s="277"/>
      <c r="T1746" s="277"/>
      <c r="U1746" s="278"/>
      <c r="V1746" s="103"/>
      <c r="W1746" s="72"/>
      <c r="X1746" s="72"/>
      <c r="Y1746" s="72"/>
      <c r="Z1746" s="45">
        <f>Z1745+1</f>
        <v>16</v>
      </c>
      <c r="AA1746" s="77">
        <f t="shared" si="735"/>
        <v>181</v>
      </c>
      <c r="AB1746" s="77">
        <f t="shared" si="736"/>
        <v>192</v>
      </c>
      <c r="AC1746" s="72">
        <f t="shared" si="723"/>
        <v>1</v>
      </c>
      <c r="AD1746" s="72">
        <f t="shared" si="724"/>
        <v>1</v>
      </c>
      <c r="AE1746" s="109" t="str">
        <f t="shared" si="725"/>
        <v>0-0</v>
      </c>
      <c r="AF1746" s="109" t="str">
        <f t="shared" si="726"/>
        <v>Y</v>
      </c>
      <c r="AG1746" s="109" t="str">
        <f t="shared" si="727"/>
        <v>B</v>
      </c>
      <c r="AM1746" s="109">
        <f t="shared" si="728"/>
        <v>0</v>
      </c>
      <c r="AN1746" s="109">
        <f t="shared" si="729"/>
        <v>0</v>
      </c>
      <c r="AO1746" s="109" t="str">
        <f t="shared" si="730"/>
        <v/>
      </c>
      <c r="AQ1746" s="109" t="str">
        <f t="shared" si="731"/>
        <v/>
      </c>
      <c r="BA1746" s="229">
        <f>MOD(SUM(E1739:E1747),12)</f>
        <v>0</v>
      </c>
    </row>
    <row r="1747" spans="1:53" ht="15.75" thickBot="1" x14ac:dyDescent="0.3">
      <c r="A1747" s="88"/>
      <c r="B1747" s="66" t="s">
        <v>286</v>
      </c>
      <c r="C1747" s="67"/>
      <c r="D1747" s="102"/>
      <c r="E1747" s="32"/>
      <c r="F1747" s="32"/>
      <c r="G1747" s="68" t="s">
        <v>277</v>
      </c>
      <c r="H1747" s="69">
        <f t="shared" si="732"/>
        <v>0</v>
      </c>
      <c r="I1747" s="70">
        <f t="shared" si="733"/>
        <v>0</v>
      </c>
      <c r="J1747" s="73" t="str">
        <f t="shared" si="734"/>
        <v>--</v>
      </c>
      <c r="K1747" s="32"/>
      <c r="L1747" s="233"/>
      <c r="M1747" s="277"/>
      <c r="N1747" s="277"/>
      <c r="O1747" s="277"/>
      <c r="P1747" s="277"/>
      <c r="Q1747" s="277"/>
      <c r="R1747" s="277"/>
      <c r="S1747" s="277"/>
      <c r="T1747" s="277"/>
      <c r="U1747" s="278"/>
      <c r="V1747" s="103"/>
      <c r="W1747" s="72"/>
      <c r="X1747" s="72"/>
      <c r="Y1747" s="72"/>
      <c r="Z1747" s="45">
        <f>Z1746+1</f>
        <v>17</v>
      </c>
      <c r="AA1747" s="77">
        <f t="shared" si="735"/>
        <v>193</v>
      </c>
      <c r="AB1747" s="77">
        <f t="shared" si="736"/>
        <v>204</v>
      </c>
      <c r="AC1747" s="72">
        <f t="shared" si="723"/>
        <v>1</v>
      </c>
      <c r="AD1747" s="72">
        <f t="shared" si="724"/>
        <v>1</v>
      </c>
      <c r="AE1747" s="109" t="str">
        <f t="shared" si="725"/>
        <v>0-0</v>
      </c>
      <c r="AF1747" s="109" t="str">
        <f t="shared" si="726"/>
        <v>Y</v>
      </c>
      <c r="AG1747" s="109" t="str">
        <f t="shared" si="727"/>
        <v>B</v>
      </c>
      <c r="AM1747" s="109">
        <f t="shared" si="728"/>
        <v>0</v>
      </c>
      <c r="AN1747" s="109">
        <f t="shared" si="729"/>
        <v>0</v>
      </c>
      <c r="AO1747" s="109" t="str">
        <f t="shared" si="730"/>
        <v/>
      </c>
      <c r="AQ1747" s="109" t="str">
        <f t="shared" si="731"/>
        <v/>
      </c>
      <c r="BA1747" s="229">
        <f>MOD(SUM(E1739:E1748),12)</f>
        <v>0</v>
      </c>
    </row>
    <row r="1748" spans="1:53" ht="15.75" thickBot="1" x14ac:dyDescent="0.3">
      <c r="A1748" s="88"/>
      <c r="B1748" s="66" t="s">
        <v>287</v>
      </c>
      <c r="C1748" s="67"/>
      <c r="D1748" s="102"/>
      <c r="E1748" s="32"/>
      <c r="F1748" s="32"/>
      <c r="G1748" s="68" t="s">
        <v>277</v>
      </c>
      <c r="H1748" s="69">
        <f t="shared" si="732"/>
        <v>0</v>
      </c>
      <c r="I1748" s="70">
        <f t="shared" si="733"/>
        <v>0</v>
      </c>
      <c r="J1748" s="73" t="str">
        <f t="shared" si="734"/>
        <v>--</v>
      </c>
      <c r="K1748" s="32"/>
      <c r="L1748" s="233"/>
      <c r="M1748" s="277"/>
      <c r="N1748" s="277"/>
      <c r="O1748" s="277"/>
      <c r="P1748" s="277"/>
      <c r="Q1748" s="277"/>
      <c r="R1748" s="277"/>
      <c r="S1748" s="277"/>
      <c r="T1748" s="277"/>
      <c r="U1748" s="278"/>
      <c r="V1748" s="103"/>
      <c r="W1748" s="72"/>
      <c r="X1748" s="72"/>
      <c r="Y1748" s="72"/>
      <c r="Z1748" s="45">
        <f>Z1747+1</f>
        <v>18</v>
      </c>
      <c r="AA1748" s="77">
        <f t="shared" si="735"/>
        <v>205</v>
      </c>
      <c r="AB1748" s="77">
        <f t="shared" si="736"/>
        <v>216</v>
      </c>
      <c r="AC1748" s="72">
        <f t="shared" si="723"/>
        <v>1</v>
      </c>
      <c r="AD1748" s="72">
        <f t="shared" si="724"/>
        <v>1</v>
      </c>
      <c r="AE1748" s="109" t="str">
        <f t="shared" si="725"/>
        <v>0-0</v>
      </c>
      <c r="AF1748" s="109" t="str">
        <f t="shared" si="726"/>
        <v>Y</v>
      </c>
      <c r="AG1748" s="109" t="str">
        <f t="shared" si="727"/>
        <v>B</v>
      </c>
      <c r="AM1748" s="109">
        <f t="shared" si="728"/>
        <v>0</v>
      </c>
      <c r="AN1748" s="109">
        <f t="shared" si="729"/>
        <v>0</v>
      </c>
      <c r="AO1748" s="109" t="str">
        <f t="shared" si="730"/>
        <v/>
      </c>
      <c r="AQ1748" s="109" t="str">
        <f t="shared" si="731"/>
        <v/>
      </c>
      <c r="BA1748" s="229">
        <f>MOD(SUM(E1739:E1749),12)</f>
        <v>0</v>
      </c>
    </row>
    <row r="1749" spans="1:53" ht="15.75" thickBot="1" x14ac:dyDescent="0.3">
      <c r="A1749" s="88"/>
      <c r="B1749" s="66" t="s">
        <v>288</v>
      </c>
      <c r="C1749" s="67"/>
      <c r="D1749" s="102"/>
      <c r="E1749" s="32"/>
      <c r="F1749" s="32"/>
      <c r="G1749" s="68" t="s">
        <v>277</v>
      </c>
      <c r="H1749" s="69">
        <f t="shared" si="732"/>
        <v>0</v>
      </c>
      <c r="I1749" s="70">
        <f t="shared" si="733"/>
        <v>0</v>
      </c>
      <c r="J1749" s="73" t="str">
        <f t="shared" si="734"/>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23"/>
        <v>1</v>
      </c>
      <c r="AD1749" s="72">
        <f t="shared" si="724"/>
        <v>1</v>
      </c>
      <c r="AE1749" s="109" t="str">
        <f t="shared" si="725"/>
        <v>0-0</v>
      </c>
      <c r="AF1749" s="109" t="str">
        <f t="shared" si="726"/>
        <v>Y</v>
      </c>
      <c r="AG1749" s="109" t="str">
        <f t="shared" si="727"/>
        <v>B</v>
      </c>
      <c r="AM1749" s="109">
        <f t="shared" si="728"/>
        <v>0</v>
      </c>
      <c r="AN1749" s="109">
        <f t="shared" si="729"/>
        <v>0</v>
      </c>
      <c r="AO1749" s="109" t="str">
        <f t="shared" si="730"/>
        <v/>
      </c>
      <c r="AQ1749" s="109" t="str">
        <f t="shared" si="731"/>
        <v/>
      </c>
      <c r="BA1749" s="229">
        <f>MOD(SUM(E1739:E1750),12)</f>
        <v>0</v>
      </c>
    </row>
    <row r="1750" spans="1:53" ht="15.75" thickBot="1" x14ac:dyDescent="0.3">
      <c r="A1750" s="88"/>
      <c r="B1750" s="66" t="s">
        <v>289</v>
      </c>
      <c r="C1750" s="67"/>
      <c r="D1750" s="102"/>
      <c r="E1750" s="32"/>
      <c r="F1750" s="32"/>
      <c r="G1750" s="68" t="s">
        <v>277</v>
      </c>
      <c r="H1750" s="69">
        <f t="shared" si="732"/>
        <v>0</v>
      </c>
      <c r="I1750" s="70">
        <f t="shared" si="733"/>
        <v>0</v>
      </c>
      <c r="J1750" s="73" t="str">
        <f t="shared" si="734"/>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23"/>
        <v>1</v>
      </c>
      <c r="AD1750" s="72">
        <f t="shared" si="724"/>
        <v>1</v>
      </c>
      <c r="AE1750" s="109" t="str">
        <f t="shared" si="725"/>
        <v>0-0</v>
      </c>
      <c r="AF1750" s="109" t="str">
        <f t="shared" si="726"/>
        <v>Y</v>
      </c>
      <c r="AG1750" s="109" t="str">
        <f t="shared" si="727"/>
        <v>B</v>
      </c>
      <c r="AM1750" s="109">
        <f t="shared" si="728"/>
        <v>0</v>
      </c>
      <c r="AN1750" s="109">
        <f t="shared" si="729"/>
        <v>0</v>
      </c>
      <c r="AO1750" s="109" t="str">
        <f t="shared" si="730"/>
        <v/>
      </c>
      <c r="AQ1750" s="109" t="str">
        <f t="shared" si="731"/>
        <v/>
      </c>
      <c r="BA1750" s="229">
        <f>MOD(SUM(E1739:E1751),12)</f>
        <v>0</v>
      </c>
    </row>
    <row r="1751" spans="1:53" ht="15.75" thickBot="1" x14ac:dyDescent="0.3">
      <c r="A1751" s="88"/>
      <c r="B1751" s="66" t="s">
        <v>290</v>
      </c>
      <c r="C1751" s="67"/>
      <c r="D1751" s="102"/>
      <c r="E1751" s="32"/>
      <c r="F1751" s="32"/>
      <c r="G1751" s="68" t="s">
        <v>277</v>
      </c>
      <c r="H1751" s="69">
        <f t="shared" si="732"/>
        <v>0</v>
      </c>
      <c r="I1751" s="70">
        <f t="shared" si="733"/>
        <v>0</v>
      </c>
      <c r="J1751" s="73" t="str">
        <f t="shared" si="734"/>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37">IF(OR(AND(E$8=216,C1750="DBL REV",C1751="DBL REV",Y1750&lt;=144,Y1751&gt;144),AND(E$8=216,C1750="TPL REV",C1751="TPL REV",Y1750&lt;=144,Y1751&gt;144),AND(E$8=216,C1750="QD REV",C1751="QD REV",Y1750&lt;=144,Y1751&gt;144)),"ERROR","")</f>
        <v/>
      </c>
      <c r="AA1751" s="72"/>
      <c r="AB1751" s="72"/>
      <c r="AC1751" s="72">
        <f t="shared" si="723"/>
        <v>1</v>
      </c>
      <c r="AD1751" s="72">
        <f t="shared" si="724"/>
        <v>1</v>
      </c>
      <c r="AE1751" s="109" t="str">
        <f t="shared" si="725"/>
        <v>0-0</v>
      </c>
      <c r="AF1751" s="109" t="str">
        <f t="shared" si="726"/>
        <v>Y</v>
      </c>
      <c r="AG1751" s="109" t="str">
        <f t="shared" si="727"/>
        <v>B</v>
      </c>
      <c r="AM1751" s="109">
        <f t="shared" si="728"/>
        <v>0</v>
      </c>
      <c r="AN1751" s="109">
        <f t="shared" si="729"/>
        <v>0</v>
      </c>
      <c r="AO1751" s="109" t="str">
        <f t="shared" si="730"/>
        <v/>
      </c>
      <c r="AQ1751" s="109" t="str">
        <f t="shared" si="731"/>
        <v/>
      </c>
      <c r="BA1751" s="229">
        <f>MOD(SUM(E1739:E1752),12)</f>
        <v>0</v>
      </c>
    </row>
    <row r="1752" spans="1:53" ht="15.75" thickBot="1" x14ac:dyDescent="0.3">
      <c r="A1752" s="88"/>
      <c r="B1752" s="66" t="s">
        <v>291</v>
      </c>
      <c r="C1752" s="67"/>
      <c r="D1752" s="102"/>
      <c r="E1752" s="32"/>
      <c r="F1752" s="32"/>
      <c r="G1752" s="68" t="s">
        <v>277</v>
      </c>
      <c r="H1752" s="69">
        <f t="shared" si="732"/>
        <v>0</v>
      </c>
      <c r="I1752" s="70">
        <f t="shared" si="733"/>
        <v>0</v>
      </c>
      <c r="J1752" s="73" t="str">
        <f t="shared" si="734"/>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37"/>
        <v/>
      </c>
      <c r="AA1752" s="72"/>
      <c r="AB1752" s="72"/>
      <c r="AC1752" s="72">
        <f t="shared" si="723"/>
        <v>1</v>
      </c>
      <c r="AD1752" s="72">
        <f t="shared" si="724"/>
        <v>1</v>
      </c>
      <c r="AE1752" s="109" t="str">
        <f t="shared" si="725"/>
        <v>0-0</v>
      </c>
      <c r="AF1752" s="109" t="str">
        <f t="shared" si="726"/>
        <v>Y</v>
      </c>
      <c r="AG1752" s="109" t="str">
        <f t="shared" si="727"/>
        <v>B</v>
      </c>
      <c r="AM1752" s="109">
        <f t="shared" si="728"/>
        <v>0</v>
      </c>
      <c r="AN1752" s="109">
        <f t="shared" si="729"/>
        <v>0</v>
      </c>
      <c r="AO1752" s="109" t="str">
        <f t="shared" si="730"/>
        <v/>
      </c>
      <c r="AQ1752" s="109" t="str">
        <f t="shared" si="731"/>
        <v/>
      </c>
      <c r="BA1752" s="229">
        <f>MOD(SUM(E1739:E1753),12)</f>
        <v>0</v>
      </c>
    </row>
    <row r="1753" spans="1:53" ht="15.75" thickBot="1" x14ac:dyDescent="0.3">
      <c r="A1753" s="88"/>
      <c r="B1753" s="66" t="s">
        <v>292</v>
      </c>
      <c r="C1753" s="67"/>
      <c r="D1753" s="102"/>
      <c r="E1753" s="32"/>
      <c r="F1753" s="32"/>
      <c r="G1753" s="68" t="s">
        <v>277</v>
      </c>
      <c r="H1753" s="69">
        <f t="shared" si="732"/>
        <v>0</v>
      </c>
      <c r="I1753" s="70">
        <f t="shared" si="733"/>
        <v>0</v>
      </c>
      <c r="J1753" s="73" t="str">
        <f t="shared" si="734"/>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37"/>
        <v/>
      </c>
      <c r="AA1753" s="72" t="str">
        <f t="shared" ref="AA1753:AA1765" si="738">IF(AND(C1751&lt;&gt;"Field SPL",W1750&lt;=144,Y1751&gt;144),"ERROR","")</f>
        <v/>
      </c>
      <c r="AB1753" s="72"/>
      <c r="AC1753" s="72">
        <f t="shared" si="723"/>
        <v>1</v>
      </c>
      <c r="AD1753" s="72">
        <f t="shared" si="724"/>
        <v>1</v>
      </c>
      <c r="AE1753" s="109" t="str">
        <f t="shared" si="725"/>
        <v>0-0</v>
      </c>
      <c r="AF1753" s="109" t="str">
        <f t="shared" si="726"/>
        <v>Y</v>
      </c>
      <c r="AG1753" s="109" t="str">
        <f t="shared" si="727"/>
        <v>B</v>
      </c>
      <c r="AM1753" s="109">
        <f t="shared" si="728"/>
        <v>0</v>
      </c>
      <c r="AN1753" s="109">
        <f t="shared" si="729"/>
        <v>0</v>
      </c>
      <c r="AO1753" s="109" t="str">
        <f t="shared" si="730"/>
        <v/>
      </c>
      <c r="AQ1753" s="109" t="str">
        <f t="shared" si="731"/>
        <v/>
      </c>
      <c r="BA1753" s="229">
        <f>MOD(SUM(E1739:E1754),12)</f>
        <v>0</v>
      </c>
    </row>
    <row r="1754" spans="1:53" ht="15.75" thickBot="1" x14ac:dyDescent="0.3">
      <c r="A1754" s="88"/>
      <c r="B1754" s="66" t="s">
        <v>293</v>
      </c>
      <c r="C1754" s="67"/>
      <c r="D1754" s="102"/>
      <c r="E1754" s="32"/>
      <c r="F1754" s="32"/>
      <c r="G1754" s="68" t="s">
        <v>277</v>
      </c>
      <c r="H1754" s="69">
        <f t="shared" si="732"/>
        <v>0</v>
      </c>
      <c r="I1754" s="70">
        <f t="shared" si="733"/>
        <v>0</v>
      </c>
      <c r="J1754" s="73" t="str">
        <f t="shared" si="734"/>
        <v>--</v>
      </c>
      <c r="K1754" s="32"/>
      <c r="L1754" s="233"/>
      <c r="M1754" s="277"/>
      <c r="N1754" s="277"/>
      <c r="O1754" s="277"/>
      <c r="P1754" s="277"/>
      <c r="Q1754" s="277"/>
      <c r="R1754" s="277"/>
      <c r="S1754" s="277"/>
      <c r="T1754" s="277"/>
      <c r="U1754" s="278"/>
      <c r="V1754" s="103"/>
      <c r="W1754" s="84">
        <f t="shared" ref="W1754:W1762" si="739">Y1754+1</f>
        <v>1</v>
      </c>
      <c r="X1754" s="84"/>
      <c r="Y1754" s="78">
        <f>SUM(E1739:E1754)</f>
        <v>0</v>
      </c>
      <c r="Z1754" s="72" t="str">
        <f t="shared" si="737"/>
        <v/>
      </c>
      <c r="AA1754" s="72" t="str">
        <f t="shared" si="738"/>
        <v/>
      </c>
      <c r="AB1754" s="72"/>
      <c r="AC1754" s="72">
        <f t="shared" si="723"/>
        <v>1</v>
      </c>
      <c r="AD1754" s="72">
        <f t="shared" si="724"/>
        <v>1</v>
      </c>
      <c r="AE1754" s="109" t="str">
        <f t="shared" si="725"/>
        <v>0-0</v>
      </c>
      <c r="AF1754" s="109" t="str">
        <f t="shared" si="726"/>
        <v>Y</v>
      </c>
      <c r="AG1754" s="109" t="str">
        <f t="shared" si="727"/>
        <v>B</v>
      </c>
      <c r="AM1754" s="109">
        <f t="shared" si="728"/>
        <v>0</v>
      </c>
      <c r="AN1754" s="109">
        <f t="shared" si="729"/>
        <v>0</v>
      </c>
      <c r="AO1754" s="109" t="str">
        <f t="shared" si="730"/>
        <v/>
      </c>
      <c r="AQ1754" s="109" t="str">
        <f t="shared" si="731"/>
        <v/>
      </c>
      <c r="BA1754" s="229">
        <f>MOD(SUM(E1739:E1755),12)</f>
        <v>0</v>
      </c>
    </row>
    <row r="1755" spans="1:53" ht="15.75" thickBot="1" x14ac:dyDescent="0.3">
      <c r="A1755" s="88"/>
      <c r="B1755" s="66" t="s">
        <v>294</v>
      </c>
      <c r="C1755" s="67"/>
      <c r="D1755" s="102"/>
      <c r="E1755" s="32"/>
      <c r="F1755" s="32"/>
      <c r="G1755" s="68" t="s">
        <v>277</v>
      </c>
      <c r="H1755" s="69">
        <f t="shared" si="732"/>
        <v>0</v>
      </c>
      <c r="I1755" s="70">
        <f t="shared" si="733"/>
        <v>0</v>
      </c>
      <c r="J1755" s="73" t="str">
        <f t="shared" si="734"/>
        <v>--</v>
      </c>
      <c r="K1755" s="32"/>
      <c r="L1755" s="233"/>
      <c r="M1755" s="277"/>
      <c r="N1755" s="277"/>
      <c r="O1755" s="277"/>
      <c r="P1755" s="277"/>
      <c r="Q1755" s="277"/>
      <c r="R1755" s="277"/>
      <c r="S1755" s="277"/>
      <c r="T1755" s="277"/>
      <c r="U1755" s="278"/>
      <c r="V1755" s="103"/>
      <c r="W1755" s="84">
        <f t="shared" si="739"/>
        <v>1</v>
      </c>
      <c r="X1755" s="84"/>
      <c r="Y1755" s="78">
        <f>SUM(E1739:E1755)</f>
        <v>0</v>
      </c>
      <c r="Z1755" s="72" t="str">
        <f t="shared" si="737"/>
        <v/>
      </c>
      <c r="AA1755" s="72" t="str">
        <f t="shared" si="738"/>
        <v/>
      </c>
      <c r="AB1755" s="72"/>
      <c r="AC1755" s="72">
        <f t="shared" si="723"/>
        <v>1</v>
      </c>
      <c r="AD1755" s="72">
        <f t="shared" si="724"/>
        <v>1</v>
      </c>
      <c r="AE1755" s="109" t="str">
        <f t="shared" si="725"/>
        <v>0-0</v>
      </c>
      <c r="AF1755" s="109" t="str">
        <f t="shared" si="726"/>
        <v>Y</v>
      </c>
      <c r="AG1755" s="109" t="str">
        <f t="shared" si="727"/>
        <v>B</v>
      </c>
      <c r="AM1755" s="109">
        <f t="shared" si="728"/>
        <v>0</v>
      </c>
      <c r="AN1755" s="109">
        <f t="shared" si="729"/>
        <v>0</v>
      </c>
      <c r="AO1755" s="109" t="str">
        <f t="shared" si="730"/>
        <v/>
      </c>
      <c r="AQ1755" s="109" t="str">
        <f t="shared" si="731"/>
        <v/>
      </c>
      <c r="BA1755" s="229">
        <f>MOD(SUM(E1739:E1756),12)</f>
        <v>0</v>
      </c>
    </row>
    <row r="1756" spans="1:53" ht="15.75" thickBot="1" x14ac:dyDescent="0.3">
      <c r="A1756" s="88"/>
      <c r="B1756" s="66" t="s">
        <v>295</v>
      </c>
      <c r="C1756" s="67"/>
      <c r="D1756" s="102"/>
      <c r="E1756" s="32"/>
      <c r="F1756" s="32"/>
      <c r="G1756" s="68" t="s">
        <v>277</v>
      </c>
      <c r="H1756" s="69">
        <f t="shared" si="732"/>
        <v>0</v>
      </c>
      <c r="I1756" s="70">
        <f t="shared" si="733"/>
        <v>0</v>
      </c>
      <c r="J1756" s="73" t="str">
        <f t="shared" si="734"/>
        <v>--</v>
      </c>
      <c r="K1756" s="32"/>
      <c r="L1756" s="233"/>
      <c r="M1756" s="277"/>
      <c r="N1756" s="277"/>
      <c r="O1756" s="277"/>
      <c r="P1756" s="277"/>
      <c r="Q1756" s="277"/>
      <c r="R1756" s="277"/>
      <c r="S1756" s="277"/>
      <c r="T1756" s="277"/>
      <c r="U1756" s="278"/>
      <c r="V1756" s="103"/>
      <c r="W1756" s="84">
        <f t="shared" si="739"/>
        <v>1</v>
      </c>
      <c r="X1756" s="84"/>
      <c r="Y1756" s="78">
        <f>SUM(E1739:E1756)</f>
        <v>0</v>
      </c>
      <c r="Z1756" s="72" t="str">
        <f t="shared" si="737"/>
        <v/>
      </c>
      <c r="AA1756" s="72" t="str">
        <f t="shared" si="738"/>
        <v/>
      </c>
      <c r="AB1756" s="72"/>
      <c r="AC1756" s="72">
        <f t="shared" si="723"/>
        <v>1</v>
      </c>
      <c r="AD1756" s="72">
        <f t="shared" si="724"/>
        <v>1</v>
      </c>
      <c r="AE1756" s="109" t="str">
        <f t="shared" si="725"/>
        <v>0-0</v>
      </c>
      <c r="AF1756" s="109" t="str">
        <f t="shared" si="726"/>
        <v>Y</v>
      </c>
      <c r="AG1756" s="109" t="str">
        <f t="shared" si="727"/>
        <v>B</v>
      </c>
      <c r="AM1756" s="109">
        <f t="shared" si="728"/>
        <v>0</v>
      </c>
      <c r="AN1756" s="109">
        <f t="shared" si="729"/>
        <v>0</v>
      </c>
      <c r="AO1756" s="109" t="str">
        <f t="shared" si="730"/>
        <v/>
      </c>
      <c r="AQ1756" s="109" t="str">
        <f t="shared" si="731"/>
        <v/>
      </c>
      <c r="BA1756" s="229">
        <f>MOD(SUM(E1739:E1757),12)</f>
        <v>0</v>
      </c>
    </row>
    <row r="1757" spans="1:53" ht="15.75" thickBot="1" x14ac:dyDescent="0.3">
      <c r="A1757" s="88"/>
      <c r="B1757" s="66" t="s">
        <v>296</v>
      </c>
      <c r="C1757" s="67"/>
      <c r="D1757" s="102"/>
      <c r="E1757" s="32"/>
      <c r="F1757" s="32"/>
      <c r="G1757" s="68" t="s">
        <v>277</v>
      </c>
      <c r="H1757" s="69">
        <f t="shared" si="732"/>
        <v>0</v>
      </c>
      <c r="I1757" s="70">
        <f t="shared" si="733"/>
        <v>0</v>
      </c>
      <c r="J1757" s="73" t="str">
        <f t="shared" si="734"/>
        <v>--</v>
      </c>
      <c r="K1757" s="32"/>
      <c r="L1757" s="233"/>
      <c r="M1757" s="277"/>
      <c r="N1757" s="277"/>
      <c r="O1757" s="277"/>
      <c r="P1757" s="277"/>
      <c r="Q1757" s="277"/>
      <c r="R1757" s="277"/>
      <c r="S1757" s="277"/>
      <c r="T1757" s="277"/>
      <c r="U1757" s="278"/>
      <c r="V1757" s="103"/>
      <c r="W1757" s="84">
        <f t="shared" si="739"/>
        <v>1</v>
      </c>
      <c r="X1757" s="84"/>
      <c r="Y1757" s="78">
        <f>SUM(E1739:E1757)</f>
        <v>0</v>
      </c>
      <c r="Z1757" s="72" t="str">
        <f t="shared" si="737"/>
        <v/>
      </c>
      <c r="AA1757" s="72" t="str">
        <f t="shared" si="738"/>
        <v/>
      </c>
      <c r="AB1757" s="72"/>
      <c r="AC1757" s="72">
        <f t="shared" si="723"/>
        <v>1</v>
      </c>
      <c r="AD1757" s="72">
        <f t="shared" si="724"/>
        <v>1</v>
      </c>
      <c r="AE1757" s="109" t="str">
        <f t="shared" si="725"/>
        <v>0-0</v>
      </c>
      <c r="AF1757" s="109" t="str">
        <f t="shared" si="726"/>
        <v>Y</v>
      </c>
      <c r="AG1757" s="109" t="str">
        <f t="shared" si="727"/>
        <v>B</v>
      </c>
      <c r="AM1757" s="109">
        <f t="shared" si="728"/>
        <v>0</v>
      </c>
      <c r="AN1757" s="109">
        <f t="shared" si="729"/>
        <v>0</v>
      </c>
      <c r="AO1757" s="109" t="str">
        <f t="shared" si="730"/>
        <v/>
      </c>
      <c r="AQ1757" s="109" t="str">
        <f t="shared" si="731"/>
        <v/>
      </c>
      <c r="BA1757" s="229">
        <f>MOD(SUM(E1739:E1758),12)</f>
        <v>0</v>
      </c>
    </row>
    <row r="1758" spans="1:53" ht="15.75" thickBot="1" x14ac:dyDescent="0.3">
      <c r="A1758" s="88"/>
      <c r="B1758" s="66" t="s">
        <v>297</v>
      </c>
      <c r="C1758" s="67"/>
      <c r="D1758" s="102"/>
      <c r="E1758" s="32"/>
      <c r="F1758" s="32"/>
      <c r="G1758" s="68" t="s">
        <v>277</v>
      </c>
      <c r="H1758" s="69">
        <f t="shared" si="732"/>
        <v>0</v>
      </c>
      <c r="I1758" s="70">
        <f t="shared" si="733"/>
        <v>0</v>
      </c>
      <c r="J1758" s="73" t="str">
        <f t="shared" si="734"/>
        <v>--</v>
      </c>
      <c r="K1758" s="32"/>
      <c r="L1758" s="233"/>
      <c r="M1758" s="277"/>
      <c r="N1758" s="277"/>
      <c r="O1758" s="277"/>
      <c r="P1758" s="277"/>
      <c r="Q1758" s="277"/>
      <c r="R1758" s="277"/>
      <c r="S1758" s="277"/>
      <c r="T1758" s="277"/>
      <c r="U1758" s="278"/>
      <c r="V1758" s="103"/>
      <c r="W1758" s="84">
        <f t="shared" si="739"/>
        <v>1</v>
      </c>
      <c r="X1758" s="84"/>
      <c r="Y1758" s="78">
        <f>SUM(E1739:E1758)</f>
        <v>0</v>
      </c>
      <c r="Z1758" s="72" t="str">
        <f t="shared" si="737"/>
        <v/>
      </c>
      <c r="AA1758" s="72" t="str">
        <f t="shared" si="738"/>
        <v/>
      </c>
      <c r="AB1758" s="72"/>
      <c r="AC1758" s="72">
        <f t="shared" si="723"/>
        <v>1</v>
      </c>
      <c r="AD1758" s="72">
        <f t="shared" si="724"/>
        <v>1</v>
      </c>
      <c r="AE1758" s="109" t="str">
        <f t="shared" si="725"/>
        <v>0-0</v>
      </c>
      <c r="AF1758" s="109" t="str">
        <f t="shared" si="726"/>
        <v>Y</v>
      </c>
      <c r="AG1758" s="109" t="str">
        <f t="shared" si="727"/>
        <v>B</v>
      </c>
      <c r="AM1758" s="109">
        <f t="shared" si="728"/>
        <v>0</v>
      </c>
      <c r="AN1758" s="109">
        <f t="shared" si="729"/>
        <v>0</v>
      </c>
      <c r="AO1758" s="109" t="str">
        <f t="shared" si="730"/>
        <v/>
      </c>
      <c r="AQ1758" s="109" t="str">
        <f t="shared" si="731"/>
        <v/>
      </c>
      <c r="BA1758" s="229">
        <f>MOD(SUM(E1739:E1759),12)</f>
        <v>0</v>
      </c>
    </row>
    <row r="1759" spans="1:53" ht="15.75" thickBot="1" x14ac:dyDescent="0.3">
      <c r="A1759" s="88"/>
      <c r="B1759" s="66" t="s">
        <v>298</v>
      </c>
      <c r="C1759" s="67"/>
      <c r="D1759" s="102"/>
      <c r="E1759" s="32"/>
      <c r="F1759" s="32"/>
      <c r="G1759" s="68" t="s">
        <v>277</v>
      </c>
      <c r="H1759" s="69">
        <f t="shared" si="732"/>
        <v>0</v>
      </c>
      <c r="I1759" s="70">
        <f t="shared" si="733"/>
        <v>0</v>
      </c>
      <c r="J1759" s="73" t="str">
        <f t="shared" si="734"/>
        <v>--</v>
      </c>
      <c r="K1759" s="32"/>
      <c r="L1759" s="233"/>
      <c r="M1759" s="277"/>
      <c r="N1759" s="277"/>
      <c r="O1759" s="277"/>
      <c r="P1759" s="277"/>
      <c r="Q1759" s="277"/>
      <c r="R1759" s="277"/>
      <c r="S1759" s="277"/>
      <c r="T1759" s="277"/>
      <c r="U1759" s="278"/>
      <c r="V1759" s="103"/>
      <c r="W1759" s="84">
        <f t="shared" si="739"/>
        <v>1</v>
      </c>
      <c r="X1759" s="84"/>
      <c r="Y1759" s="78">
        <f>SUM(E1739:E1759)</f>
        <v>0</v>
      </c>
      <c r="Z1759" s="72" t="str">
        <f t="shared" si="737"/>
        <v/>
      </c>
      <c r="AA1759" s="72" t="str">
        <f t="shared" si="738"/>
        <v/>
      </c>
      <c r="AB1759" s="72"/>
      <c r="AC1759" s="72">
        <f t="shared" si="723"/>
        <v>1</v>
      </c>
      <c r="AD1759" s="72">
        <f t="shared" si="724"/>
        <v>1</v>
      </c>
      <c r="AE1759" s="109" t="str">
        <f t="shared" si="725"/>
        <v>0-0</v>
      </c>
      <c r="AF1759" s="109" t="str">
        <f t="shared" si="726"/>
        <v>Y</v>
      </c>
      <c r="AG1759" s="109" t="str">
        <f t="shared" si="727"/>
        <v>B</v>
      </c>
      <c r="AM1759" s="109">
        <f t="shared" si="728"/>
        <v>0</v>
      </c>
      <c r="AN1759" s="109">
        <f t="shared" si="729"/>
        <v>0</v>
      </c>
      <c r="AO1759" s="109" t="str">
        <f t="shared" si="730"/>
        <v/>
      </c>
      <c r="AQ1759" s="109" t="str">
        <f t="shared" si="731"/>
        <v/>
      </c>
      <c r="BA1759" s="229">
        <f>MOD(SUM(E1739:E1760),12)</f>
        <v>0</v>
      </c>
    </row>
    <row r="1760" spans="1:53" ht="15.75" thickBot="1" x14ac:dyDescent="0.3">
      <c r="A1760" s="88"/>
      <c r="B1760" s="66" t="s">
        <v>299</v>
      </c>
      <c r="C1760" s="67"/>
      <c r="D1760" s="102"/>
      <c r="E1760" s="32"/>
      <c r="F1760" s="32"/>
      <c r="G1760" s="68" t="s">
        <v>277</v>
      </c>
      <c r="H1760" s="69">
        <f t="shared" si="732"/>
        <v>0</v>
      </c>
      <c r="I1760" s="70">
        <f t="shared" si="733"/>
        <v>0</v>
      </c>
      <c r="J1760" s="73" t="str">
        <f t="shared" si="734"/>
        <v>--</v>
      </c>
      <c r="K1760" s="32"/>
      <c r="L1760" s="233"/>
      <c r="M1760" s="277"/>
      <c r="N1760" s="277"/>
      <c r="O1760" s="277"/>
      <c r="P1760" s="277"/>
      <c r="Q1760" s="277"/>
      <c r="R1760" s="277"/>
      <c r="S1760" s="277"/>
      <c r="T1760" s="277"/>
      <c r="U1760" s="278"/>
      <c r="V1760" s="103"/>
      <c r="W1760" s="84">
        <f t="shared" si="739"/>
        <v>1</v>
      </c>
      <c r="X1760" s="84"/>
      <c r="Y1760" s="78">
        <f>SUM(E1739:E1760)</f>
        <v>0</v>
      </c>
      <c r="Z1760" s="72" t="str">
        <f t="shared" si="737"/>
        <v/>
      </c>
      <c r="AA1760" s="72" t="str">
        <f t="shared" si="738"/>
        <v/>
      </c>
      <c r="AB1760" s="72"/>
      <c r="AC1760" s="72">
        <f t="shared" si="723"/>
        <v>1</v>
      </c>
      <c r="AD1760" s="72">
        <f t="shared" si="724"/>
        <v>1</v>
      </c>
      <c r="AE1760" s="109" t="str">
        <f t="shared" si="725"/>
        <v>0-0</v>
      </c>
      <c r="AF1760" s="109" t="str">
        <f t="shared" si="726"/>
        <v>Y</v>
      </c>
      <c r="AG1760" s="109" t="str">
        <f t="shared" si="727"/>
        <v>B</v>
      </c>
      <c r="AM1760" s="109">
        <f t="shared" si="728"/>
        <v>0</v>
      </c>
      <c r="AN1760" s="109">
        <f t="shared" si="729"/>
        <v>0</v>
      </c>
      <c r="AO1760" s="109" t="str">
        <f t="shared" si="730"/>
        <v/>
      </c>
      <c r="AQ1760" s="109" t="str">
        <f t="shared" si="731"/>
        <v/>
      </c>
      <c r="BA1760" s="229">
        <f>MOD(SUM(E1739:E1761),12)</f>
        <v>0</v>
      </c>
    </row>
    <row r="1761" spans="1:53" ht="15.75" thickBot="1" x14ac:dyDescent="0.3">
      <c r="A1761" s="88"/>
      <c r="B1761" s="66" t="s">
        <v>300</v>
      </c>
      <c r="C1761" s="67"/>
      <c r="D1761" s="102"/>
      <c r="E1761" s="32"/>
      <c r="F1761" s="32"/>
      <c r="G1761" s="68" t="s">
        <v>277</v>
      </c>
      <c r="H1761" s="69">
        <f t="shared" si="732"/>
        <v>0</v>
      </c>
      <c r="I1761" s="70">
        <f t="shared" si="733"/>
        <v>0</v>
      </c>
      <c r="J1761" s="73" t="str">
        <f t="shared" si="734"/>
        <v>--</v>
      </c>
      <c r="K1761" s="32"/>
      <c r="L1761" s="233"/>
      <c r="M1761" s="277"/>
      <c r="N1761" s="277"/>
      <c r="O1761" s="277"/>
      <c r="P1761" s="277"/>
      <c r="Q1761" s="277"/>
      <c r="R1761" s="277"/>
      <c r="S1761" s="277"/>
      <c r="T1761" s="277"/>
      <c r="U1761" s="278"/>
      <c r="V1761" s="103"/>
      <c r="W1761" s="84">
        <f t="shared" si="739"/>
        <v>1</v>
      </c>
      <c r="X1761" s="84"/>
      <c r="Y1761" s="78">
        <f>SUM(E1739:E1761)</f>
        <v>0</v>
      </c>
      <c r="Z1761" s="72" t="str">
        <f t="shared" si="737"/>
        <v/>
      </c>
      <c r="AA1761" s="72" t="str">
        <f t="shared" si="738"/>
        <v/>
      </c>
      <c r="AB1761" s="72"/>
      <c r="AC1761" s="72">
        <f t="shared" si="723"/>
        <v>1</v>
      </c>
      <c r="AD1761" s="72">
        <f t="shared" si="724"/>
        <v>1</v>
      </c>
      <c r="AE1761" s="109" t="str">
        <f t="shared" si="725"/>
        <v>0-0</v>
      </c>
      <c r="AF1761" s="109" t="str">
        <f t="shared" si="726"/>
        <v>Y</v>
      </c>
      <c r="AG1761" s="109" t="str">
        <f t="shared" si="727"/>
        <v>B</v>
      </c>
      <c r="AM1761" s="109">
        <f t="shared" si="728"/>
        <v>0</v>
      </c>
      <c r="AN1761" s="109">
        <f t="shared" si="729"/>
        <v>0</v>
      </c>
      <c r="AO1761" s="109" t="str">
        <f t="shared" si="730"/>
        <v/>
      </c>
      <c r="AQ1761" s="109" t="str">
        <f t="shared" si="731"/>
        <v/>
      </c>
      <c r="BA1761" s="229">
        <f>MOD(SUM(E1739:E1762),12)</f>
        <v>0</v>
      </c>
    </row>
    <row r="1762" spans="1:53" ht="15.75" thickBot="1" x14ac:dyDescent="0.3">
      <c r="A1762" s="88"/>
      <c r="B1762" s="66" t="s">
        <v>301</v>
      </c>
      <c r="C1762" s="67"/>
      <c r="D1762" s="102"/>
      <c r="E1762" s="32"/>
      <c r="F1762" s="32"/>
      <c r="G1762" s="68" t="s">
        <v>277</v>
      </c>
      <c r="H1762" s="69">
        <f t="shared" si="732"/>
        <v>0</v>
      </c>
      <c r="I1762" s="70">
        <f t="shared" si="733"/>
        <v>0</v>
      </c>
      <c r="J1762" s="73" t="str">
        <f t="shared" si="734"/>
        <v>--</v>
      </c>
      <c r="K1762" s="32"/>
      <c r="L1762" s="233"/>
      <c r="M1762" s="277"/>
      <c r="N1762" s="277"/>
      <c r="O1762" s="277"/>
      <c r="P1762" s="277"/>
      <c r="Q1762" s="277"/>
      <c r="R1762" s="277"/>
      <c r="S1762" s="277"/>
      <c r="T1762" s="277"/>
      <c r="U1762" s="278"/>
      <c r="V1762" s="103"/>
      <c r="W1762" s="84">
        <f t="shared" si="739"/>
        <v>1</v>
      </c>
      <c r="X1762" s="84"/>
      <c r="Y1762" s="78">
        <f>SUM(E1739:E1762)</f>
        <v>0</v>
      </c>
      <c r="Z1762" s="72" t="str">
        <f t="shared" si="737"/>
        <v/>
      </c>
      <c r="AA1762" s="72" t="str">
        <f t="shared" si="738"/>
        <v/>
      </c>
      <c r="AB1762" s="72"/>
      <c r="AC1762" s="72">
        <f t="shared" si="723"/>
        <v>1</v>
      </c>
      <c r="AD1762" s="72">
        <f t="shared" si="724"/>
        <v>1</v>
      </c>
      <c r="AE1762" s="109" t="str">
        <f t="shared" si="725"/>
        <v>0-0</v>
      </c>
      <c r="AF1762" s="109" t="str">
        <f t="shared" si="726"/>
        <v>Y</v>
      </c>
      <c r="AG1762" s="109" t="str">
        <f t="shared" si="727"/>
        <v>B</v>
      </c>
      <c r="AM1762" s="109">
        <f t="shared" si="728"/>
        <v>0</v>
      </c>
      <c r="AN1762" s="109">
        <f t="shared" si="729"/>
        <v>0</v>
      </c>
      <c r="AO1762" s="109" t="str">
        <f t="shared" si="730"/>
        <v/>
      </c>
      <c r="AQ1762" s="109" t="str">
        <f t="shared" si="731"/>
        <v/>
      </c>
      <c r="BA1762" s="229">
        <f>MOD(SUM(E1739:E1763),12)</f>
        <v>0</v>
      </c>
    </row>
    <row r="1763" spans="1:53" ht="15.75" thickBot="1" x14ac:dyDescent="0.3">
      <c r="A1763" s="88"/>
      <c r="B1763" s="66" t="s">
        <v>302</v>
      </c>
      <c r="C1763" s="67"/>
      <c r="D1763" s="102"/>
      <c r="E1763" s="32"/>
      <c r="F1763" s="32"/>
      <c r="G1763" s="68" t="s">
        <v>277</v>
      </c>
      <c r="H1763" s="69">
        <f t="shared" si="732"/>
        <v>0</v>
      </c>
      <c r="I1763" s="70">
        <f t="shared" si="733"/>
        <v>0</v>
      </c>
      <c r="J1763" s="73" t="str">
        <f t="shared" si="734"/>
        <v>--</v>
      </c>
      <c r="K1763" s="32"/>
      <c r="L1763" s="234"/>
      <c r="M1763" s="277"/>
      <c r="N1763" s="277"/>
      <c r="O1763" s="277"/>
      <c r="P1763" s="277"/>
      <c r="Q1763" s="277"/>
      <c r="R1763" s="277"/>
      <c r="S1763" s="277"/>
      <c r="T1763" s="277"/>
      <c r="U1763" s="278"/>
      <c r="V1763" s="103"/>
      <c r="W1763" s="72"/>
      <c r="X1763" s="72"/>
      <c r="Y1763" s="78">
        <f>SUM(E1739:E1763)</f>
        <v>0</v>
      </c>
      <c r="Z1763" s="72" t="str">
        <f t="shared" si="737"/>
        <v/>
      </c>
      <c r="AA1763" s="72" t="str">
        <f t="shared" si="738"/>
        <v/>
      </c>
      <c r="AB1763" s="72"/>
      <c r="AC1763" s="72">
        <f t="shared" si="723"/>
        <v>1</v>
      </c>
      <c r="AD1763" s="72">
        <f t="shared" si="724"/>
        <v>1</v>
      </c>
      <c r="AE1763" s="109" t="str">
        <f t="shared" si="725"/>
        <v>0-0</v>
      </c>
      <c r="AF1763" s="109" t="str">
        <f t="shared" si="726"/>
        <v>Y</v>
      </c>
      <c r="AG1763" s="109" t="str">
        <f t="shared" si="727"/>
        <v>B</v>
      </c>
      <c r="AM1763" s="109">
        <f t="shared" si="728"/>
        <v>0</v>
      </c>
      <c r="AN1763" s="109">
        <f t="shared" si="729"/>
        <v>0</v>
      </c>
      <c r="AO1763" s="109" t="str">
        <f t="shared" si="730"/>
        <v/>
      </c>
      <c r="AQ1763" s="109" t="str">
        <f t="shared" si="731"/>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38"/>
        <v/>
      </c>
      <c r="AB1764" s="72"/>
      <c r="AC1764" s="72">
        <f>SUM(AC1739:AC1763)</f>
        <v>25</v>
      </c>
      <c r="AD1764" s="72">
        <f>SUM(AD1739:AD1763)</f>
        <v>25</v>
      </c>
      <c r="AE1764" s="109" t="str">
        <f t="shared" si="725"/>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38"/>
        <v/>
      </c>
      <c r="AB1765" s="72"/>
      <c r="AC1765" s="72"/>
      <c r="AD1765" s="72"/>
      <c r="AE1765" s="109" t="str">
        <f t="shared" si="725"/>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40">IF(B1780&lt;&gt;"FST",1,0)</f>
        <v>1</v>
      </c>
      <c r="AD1780" s="72">
        <f t="shared" ref="AD1780:AD1804" si="741">IF(C1780&lt;&gt;"FST",1,0)</f>
        <v>1</v>
      </c>
      <c r="AE1780" s="109" t="str">
        <f t="shared" ref="AE1780:AE1806" si="742">CONCATENATE(H1780,"-",I1780)</f>
        <v>0-0</v>
      </c>
      <c r="AF1780" s="109" t="str">
        <f t="shared" ref="AF1780:AF1804" si="743">IF(C1780="Field SPL","N","Y")</f>
        <v>Y</v>
      </c>
      <c r="AG1780" s="109" t="str">
        <f t="shared" ref="AG1780:AG1804" si="744">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45">VALUE(IF(C1780="FST","0",IF(C1780="REV T","1",IF(C1780="DBL REV",".5","0"))))</f>
        <v>0</v>
      </c>
      <c r="AN1780" s="109">
        <f t="shared" ref="AN1780:AN1804" si="746">VALUE(IF(C1780="FST","0",IF(C1780="REV T","0",IF(C1780="DBL REV",".5","0"))))</f>
        <v>0</v>
      </c>
      <c r="AO1780" s="109" t="str">
        <f t="shared" ref="AO1780:AO1804" si="747">IF(C1780="TPL REV","Y","")</f>
        <v/>
      </c>
      <c r="AQ1780" s="109" t="str">
        <f t="shared" ref="AQ1780:AQ1804" si="748">IF(C1780="QD REV","Y","")</f>
        <v/>
      </c>
      <c r="BA1780" s="229">
        <f>MOD(E1780,12)</f>
        <v>0</v>
      </c>
    </row>
    <row r="1781" spans="1:53" ht="15.75" thickBot="1" x14ac:dyDescent="0.3">
      <c r="A1781" s="88"/>
      <c r="B1781" s="66" t="s">
        <v>279</v>
      </c>
      <c r="C1781" s="67"/>
      <c r="D1781" s="102"/>
      <c r="E1781" s="32"/>
      <c r="F1781" s="32"/>
      <c r="G1781" s="68" t="s">
        <v>277</v>
      </c>
      <c r="H1781" s="69">
        <f t="shared" ref="H1781:H1804" si="749">IF(E1781=0,0,I1781-(E1781-1))</f>
        <v>0</v>
      </c>
      <c r="I1781" s="70">
        <f t="shared" ref="I1781:I1804" si="750">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40"/>
        <v>1</v>
      </c>
      <c r="AD1781" s="72">
        <f t="shared" si="741"/>
        <v>1</v>
      </c>
      <c r="AE1781" s="109" t="str">
        <f t="shared" si="742"/>
        <v>0-0</v>
      </c>
      <c r="AF1781" s="109" t="str">
        <f t="shared" si="743"/>
        <v>Y</v>
      </c>
      <c r="AG1781" s="109" t="str">
        <f t="shared" si="744"/>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45"/>
        <v>0</v>
      </c>
      <c r="AN1781" s="109">
        <f t="shared" si="746"/>
        <v>0</v>
      </c>
      <c r="AO1781" s="109" t="str">
        <f t="shared" si="747"/>
        <v/>
      </c>
      <c r="AQ1781" s="109" t="str">
        <f t="shared" si="748"/>
        <v/>
      </c>
      <c r="BA1781" s="229">
        <f>MOD(SUM(E1780:E1781),12)</f>
        <v>0</v>
      </c>
    </row>
    <row r="1782" spans="1:53" ht="15.75" thickBot="1" x14ac:dyDescent="0.3">
      <c r="A1782" s="88"/>
      <c r="B1782" s="74" t="s">
        <v>280</v>
      </c>
      <c r="C1782" s="67"/>
      <c r="D1782" s="102"/>
      <c r="E1782" s="32"/>
      <c r="F1782" s="32"/>
      <c r="G1782" s="75" t="s">
        <v>277</v>
      </c>
      <c r="H1782" s="69">
        <f t="shared" si="749"/>
        <v>0</v>
      </c>
      <c r="I1782" s="70">
        <f t="shared" si="750"/>
        <v>0</v>
      </c>
      <c r="J1782" s="73" t="str">
        <f t="shared" ref="J1782:J1804" si="751">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40"/>
        <v>1</v>
      </c>
      <c r="AD1782" s="72">
        <f t="shared" si="741"/>
        <v>1</v>
      </c>
      <c r="AE1782" s="109" t="str">
        <f t="shared" si="742"/>
        <v>0-0</v>
      </c>
      <c r="AF1782" s="109" t="str">
        <f t="shared" si="743"/>
        <v>Y</v>
      </c>
      <c r="AG1782" s="109" t="str">
        <f t="shared" si="744"/>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45"/>
        <v>0</v>
      </c>
      <c r="AN1782" s="109">
        <f t="shared" si="746"/>
        <v>0</v>
      </c>
      <c r="AO1782" s="109" t="str">
        <f t="shared" si="747"/>
        <v/>
      </c>
      <c r="AQ1782" s="109" t="str">
        <f t="shared" si="748"/>
        <v/>
      </c>
      <c r="BA1782" s="229">
        <f>MOD(SUM(E1780:E1783),12)</f>
        <v>0</v>
      </c>
    </row>
    <row r="1783" spans="1:53" ht="15.75" thickBot="1" x14ac:dyDescent="0.3">
      <c r="A1783" s="88"/>
      <c r="B1783" s="66" t="s">
        <v>281</v>
      </c>
      <c r="C1783" s="67"/>
      <c r="D1783" s="102"/>
      <c r="E1783" s="32"/>
      <c r="F1783" s="32"/>
      <c r="G1783" s="68" t="s">
        <v>277</v>
      </c>
      <c r="H1783" s="69">
        <f t="shared" si="749"/>
        <v>0</v>
      </c>
      <c r="I1783" s="70">
        <f t="shared" si="750"/>
        <v>0</v>
      </c>
      <c r="J1783" s="73" t="str">
        <f t="shared" si="751"/>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40"/>
        <v>1</v>
      </c>
      <c r="AD1783" s="72">
        <f t="shared" si="741"/>
        <v>1</v>
      </c>
      <c r="AE1783" s="109" t="str">
        <f t="shared" si="742"/>
        <v>0-0</v>
      </c>
      <c r="AF1783" s="109" t="str">
        <f t="shared" si="743"/>
        <v>Y</v>
      </c>
      <c r="AG1783" s="109" t="str">
        <f t="shared" si="744"/>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45"/>
        <v>0</v>
      </c>
      <c r="AN1783" s="109">
        <f t="shared" si="746"/>
        <v>0</v>
      </c>
      <c r="AO1783" s="109" t="str">
        <f t="shared" si="747"/>
        <v/>
      </c>
      <c r="AQ1783" s="109" t="str">
        <f t="shared" si="748"/>
        <v/>
      </c>
      <c r="BA1783" s="229">
        <f>MOD(SUM(E1780:E1784),12)</f>
        <v>0</v>
      </c>
    </row>
    <row r="1784" spans="1:53" ht="15.75" thickBot="1" x14ac:dyDescent="0.3">
      <c r="A1784" s="88"/>
      <c r="B1784" s="66" t="s">
        <v>282</v>
      </c>
      <c r="C1784" s="67"/>
      <c r="D1784" s="102"/>
      <c r="E1784" s="32"/>
      <c r="F1784" s="32"/>
      <c r="G1784" s="68" t="s">
        <v>277</v>
      </c>
      <c r="H1784" s="69">
        <f t="shared" si="749"/>
        <v>0</v>
      </c>
      <c r="I1784" s="70">
        <f t="shared" si="750"/>
        <v>0</v>
      </c>
      <c r="J1784" s="73" t="str">
        <f t="shared" si="751"/>
        <v>--</v>
      </c>
      <c r="K1784" s="32"/>
      <c r="L1784" s="233"/>
      <c r="M1784" s="277"/>
      <c r="N1784" s="277"/>
      <c r="O1784" s="277"/>
      <c r="P1784" s="277"/>
      <c r="Q1784" s="277"/>
      <c r="R1784" s="277"/>
      <c r="S1784" s="277"/>
      <c r="T1784" s="277"/>
      <c r="U1784" s="278"/>
      <c r="V1784" s="103"/>
      <c r="W1784" s="72"/>
      <c r="X1784" s="72"/>
      <c r="Y1784" s="72"/>
      <c r="Z1784" s="45">
        <v>13</v>
      </c>
      <c r="AA1784" s="77">
        <f t="shared" ref="AA1784:AA1789" si="752">AB1783+1</f>
        <v>145</v>
      </c>
      <c r="AB1784" s="77">
        <f t="shared" ref="AB1784:AB1789" si="753">AB1783+12</f>
        <v>156</v>
      </c>
      <c r="AC1784" s="72">
        <f t="shared" si="740"/>
        <v>1</v>
      </c>
      <c r="AD1784" s="72">
        <f t="shared" si="741"/>
        <v>1</v>
      </c>
      <c r="AE1784" s="109" t="str">
        <f t="shared" si="742"/>
        <v>0-0</v>
      </c>
      <c r="AF1784" s="109" t="str">
        <f t="shared" si="743"/>
        <v>Y</v>
      </c>
      <c r="AG1784" s="109" t="str">
        <f t="shared" si="744"/>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45"/>
        <v>0</v>
      </c>
      <c r="AN1784" s="109">
        <f t="shared" si="746"/>
        <v>0</v>
      </c>
      <c r="AO1784" s="109" t="str">
        <f t="shared" si="747"/>
        <v/>
      </c>
      <c r="AQ1784" s="109" t="str">
        <f t="shared" si="748"/>
        <v/>
      </c>
      <c r="BA1784" s="229">
        <f>MOD(SUM(E1780:E1785),12)</f>
        <v>0</v>
      </c>
    </row>
    <row r="1785" spans="1:53" ht="15.75" thickBot="1" x14ac:dyDescent="0.3">
      <c r="A1785" s="88"/>
      <c r="B1785" s="66" t="s">
        <v>283</v>
      </c>
      <c r="C1785" s="67"/>
      <c r="D1785" s="102"/>
      <c r="E1785" s="32"/>
      <c r="F1785" s="32"/>
      <c r="G1785" s="68" t="s">
        <v>277</v>
      </c>
      <c r="H1785" s="69">
        <f t="shared" si="749"/>
        <v>0</v>
      </c>
      <c r="I1785" s="70">
        <f t="shared" si="750"/>
        <v>0</v>
      </c>
      <c r="J1785" s="73" t="str">
        <f t="shared" si="751"/>
        <v>--</v>
      </c>
      <c r="K1785" s="32"/>
      <c r="L1785" s="233"/>
      <c r="M1785" s="277"/>
      <c r="N1785" s="277"/>
      <c r="O1785" s="277"/>
      <c r="P1785" s="277"/>
      <c r="Q1785" s="277"/>
      <c r="R1785" s="277"/>
      <c r="S1785" s="277"/>
      <c r="T1785" s="277"/>
      <c r="U1785" s="278"/>
      <c r="V1785" s="103"/>
      <c r="W1785" s="72"/>
      <c r="X1785" s="72"/>
      <c r="Y1785" s="72"/>
      <c r="Z1785" s="45">
        <v>14</v>
      </c>
      <c r="AA1785" s="77">
        <f t="shared" si="752"/>
        <v>157</v>
      </c>
      <c r="AB1785" s="77">
        <f t="shared" si="753"/>
        <v>168</v>
      </c>
      <c r="AC1785" s="72">
        <f t="shared" si="740"/>
        <v>1</v>
      </c>
      <c r="AD1785" s="72">
        <f t="shared" si="741"/>
        <v>1</v>
      </c>
      <c r="AE1785" s="109" t="str">
        <f t="shared" si="742"/>
        <v>0-0</v>
      </c>
      <c r="AF1785" s="109" t="str">
        <f t="shared" si="743"/>
        <v>Y</v>
      </c>
      <c r="AG1785" s="109" t="str">
        <f t="shared" si="744"/>
        <v>B</v>
      </c>
      <c r="AM1785" s="109">
        <f t="shared" si="745"/>
        <v>0</v>
      </c>
      <c r="AN1785" s="109">
        <f t="shared" si="746"/>
        <v>0</v>
      </c>
      <c r="AO1785" s="109" t="str">
        <f t="shared" si="747"/>
        <v/>
      </c>
      <c r="AQ1785" s="109" t="str">
        <f t="shared" si="748"/>
        <v/>
      </c>
      <c r="BA1785" s="229">
        <f>MOD(SUM(E1780:E1786),12)</f>
        <v>0</v>
      </c>
    </row>
    <row r="1786" spans="1:53" ht="15.75" thickBot="1" x14ac:dyDescent="0.3">
      <c r="A1786" s="88"/>
      <c r="B1786" s="66" t="s">
        <v>284</v>
      </c>
      <c r="C1786" s="67"/>
      <c r="D1786" s="102"/>
      <c r="E1786" s="32"/>
      <c r="F1786" s="32"/>
      <c r="G1786" s="68" t="s">
        <v>277</v>
      </c>
      <c r="H1786" s="69">
        <f t="shared" si="749"/>
        <v>0</v>
      </c>
      <c r="I1786" s="70">
        <f t="shared" si="750"/>
        <v>0</v>
      </c>
      <c r="J1786" s="73" t="str">
        <f t="shared" si="751"/>
        <v>--</v>
      </c>
      <c r="K1786" s="32"/>
      <c r="L1786" s="233"/>
      <c r="M1786" s="277"/>
      <c r="N1786" s="277"/>
      <c r="O1786" s="277"/>
      <c r="P1786" s="277"/>
      <c r="Q1786" s="277"/>
      <c r="R1786" s="277"/>
      <c r="S1786" s="277"/>
      <c r="T1786" s="277"/>
      <c r="U1786" s="278"/>
      <c r="V1786" s="103"/>
      <c r="W1786" s="72"/>
      <c r="X1786" s="72"/>
      <c r="Y1786" s="72"/>
      <c r="Z1786" s="45">
        <v>15</v>
      </c>
      <c r="AA1786" s="77">
        <f t="shared" si="752"/>
        <v>169</v>
      </c>
      <c r="AB1786" s="77">
        <f t="shared" si="753"/>
        <v>180</v>
      </c>
      <c r="AC1786" s="72">
        <f t="shared" si="740"/>
        <v>1</v>
      </c>
      <c r="AD1786" s="72">
        <f t="shared" si="741"/>
        <v>1</v>
      </c>
      <c r="AE1786" s="109" t="str">
        <f t="shared" si="742"/>
        <v>0-0</v>
      </c>
      <c r="AF1786" s="109" t="str">
        <f t="shared" si="743"/>
        <v>Y</v>
      </c>
      <c r="AG1786" s="109" t="str">
        <f t="shared" si="744"/>
        <v>B</v>
      </c>
      <c r="AM1786" s="109">
        <f t="shared" si="745"/>
        <v>0</v>
      </c>
      <c r="AN1786" s="109">
        <f t="shared" si="746"/>
        <v>0</v>
      </c>
      <c r="AO1786" s="109" t="str">
        <f t="shared" si="747"/>
        <v/>
      </c>
      <c r="AQ1786" s="109" t="str">
        <f t="shared" si="748"/>
        <v/>
      </c>
      <c r="BA1786" s="229">
        <f>MOD(SUM(E1780:E1787),12)</f>
        <v>0</v>
      </c>
    </row>
    <row r="1787" spans="1:53" ht="15.75" thickBot="1" x14ac:dyDescent="0.3">
      <c r="A1787" s="88"/>
      <c r="B1787" s="66" t="s">
        <v>285</v>
      </c>
      <c r="C1787" s="67"/>
      <c r="D1787" s="102"/>
      <c r="E1787" s="32"/>
      <c r="F1787" s="32"/>
      <c r="G1787" s="68" t="s">
        <v>277</v>
      </c>
      <c r="H1787" s="69">
        <f t="shared" si="749"/>
        <v>0</v>
      </c>
      <c r="I1787" s="70">
        <f t="shared" si="750"/>
        <v>0</v>
      </c>
      <c r="J1787" s="73" t="str">
        <f t="shared" si="751"/>
        <v>--</v>
      </c>
      <c r="K1787" s="32"/>
      <c r="L1787" s="233"/>
      <c r="M1787" s="277"/>
      <c r="N1787" s="277"/>
      <c r="O1787" s="277"/>
      <c r="P1787" s="277"/>
      <c r="Q1787" s="277"/>
      <c r="R1787" s="277"/>
      <c r="S1787" s="277"/>
      <c r="T1787" s="277"/>
      <c r="U1787" s="278"/>
      <c r="V1787" s="103"/>
      <c r="W1787" s="72"/>
      <c r="X1787" s="72"/>
      <c r="Y1787" s="72"/>
      <c r="Z1787" s="45">
        <f>Z1786+1</f>
        <v>16</v>
      </c>
      <c r="AA1787" s="77">
        <f t="shared" si="752"/>
        <v>181</v>
      </c>
      <c r="AB1787" s="77">
        <f t="shared" si="753"/>
        <v>192</v>
      </c>
      <c r="AC1787" s="72">
        <f t="shared" si="740"/>
        <v>1</v>
      </c>
      <c r="AD1787" s="72">
        <f t="shared" si="741"/>
        <v>1</v>
      </c>
      <c r="AE1787" s="109" t="str">
        <f t="shared" si="742"/>
        <v>0-0</v>
      </c>
      <c r="AF1787" s="109" t="str">
        <f t="shared" si="743"/>
        <v>Y</v>
      </c>
      <c r="AG1787" s="109" t="str">
        <f t="shared" si="744"/>
        <v>B</v>
      </c>
      <c r="AM1787" s="109">
        <f t="shared" si="745"/>
        <v>0</v>
      </c>
      <c r="AN1787" s="109">
        <f t="shared" si="746"/>
        <v>0</v>
      </c>
      <c r="AO1787" s="109" t="str">
        <f t="shared" si="747"/>
        <v/>
      </c>
      <c r="AQ1787" s="109" t="str">
        <f t="shared" si="748"/>
        <v/>
      </c>
      <c r="BA1787" s="229">
        <f>MOD(SUM(E1780:E1788),12)</f>
        <v>0</v>
      </c>
    </row>
    <row r="1788" spans="1:53" ht="15.75" thickBot="1" x14ac:dyDescent="0.3">
      <c r="A1788" s="88"/>
      <c r="B1788" s="66" t="s">
        <v>286</v>
      </c>
      <c r="C1788" s="67"/>
      <c r="D1788" s="102"/>
      <c r="E1788" s="32"/>
      <c r="F1788" s="32"/>
      <c r="G1788" s="68" t="s">
        <v>277</v>
      </c>
      <c r="H1788" s="69">
        <f t="shared" si="749"/>
        <v>0</v>
      </c>
      <c r="I1788" s="70">
        <f t="shared" si="750"/>
        <v>0</v>
      </c>
      <c r="J1788" s="73" t="str">
        <f t="shared" si="751"/>
        <v>--</v>
      </c>
      <c r="K1788" s="32"/>
      <c r="L1788" s="233"/>
      <c r="M1788" s="277"/>
      <c r="N1788" s="277"/>
      <c r="O1788" s="277"/>
      <c r="P1788" s="277"/>
      <c r="Q1788" s="277"/>
      <c r="R1788" s="277"/>
      <c r="S1788" s="277"/>
      <c r="T1788" s="277"/>
      <c r="U1788" s="278"/>
      <c r="V1788" s="103"/>
      <c r="W1788" s="72"/>
      <c r="X1788" s="72"/>
      <c r="Y1788" s="72"/>
      <c r="Z1788" s="45">
        <f>Z1787+1</f>
        <v>17</v>
      </c>
      <c r="AA1788" s="77">
        <f t="shared" si="752"/>
        <v>193</v>
      </c>
      <c r="AB1788" s="77">
        <f t="shared" si="753"/>
        <v>204</v>
      </c>
      <c r="AC1788" s="72">
        <f t="shared" si="740"/>
        <v>1</v>
      </c>
      <c r="AD1788" s="72">
        <f t="shared" si="741"/>
        <v>1</v>
      </c>
      <c r="AE1788" s="109" t="str">
        <f t="shared" si="742"/>
        <v>0-0</v>
      </c>
      <c r="AF1788" s="109" t="str">
        <f t="shared" si="743"/>
        <v>Y</v>
      </c>
      <c r="AG1788" s="109" t="str">
        <f t="shared" si="744"/>
        <v>B</v>
      </c>
      <c r="AM1788" s="109">
        <f t="shared" si="745"/>
        <v>0</v>
      </c>
      <c r="AN1788" s="109">
        <f t="shared" si="746"/>
        <v>0</v>
      </c>
      <c r="AO1788" s="109" t="str">
        <f t="shared" si="747"/>
        <v/>
      </c>
      <c r="AQ1788" s="109" t="str">
        <f t="shared" si="748"/>
        <v/>
      </c>
      <c r="BA1788" s="229">
        <f>MOD(SUM(E1780:E1789),12)</f>
        <v>0</v>
      </c>
    </row>
    <row r="1789" spans="1:53" ht="15.75" thickBot="1" x14ac:dyDescent="0.3">
      <c r="A1789" s="88"/>
      <c r="B1789" s="66" t="s">
        <v>287</v>
      </c>
      <c r="C1789" s="67"/>
      <c r="D1789" s="102"/>
      <c r="E1789" s="32"/>
      <c r="F1789" s="32"/>
      <c r="G1789" s="68" t="s">
        <v>277</v>
      </c>
      <c r="H1789" s="69">
        <f t="shared" si="749"/>
        <v>0</v>
      </c>
      <c r="I1789" s="70">
        <f t="shared" si="750"/>
        <v>0</v>
      </c>
      <c r="J1789" s="73" t="str">
        <f t="shared" si="751"/>
        <v>--</v>
      </c>
      <c r="K1789" s="32"/>
      <c r="L1789" s="233"/>
      <c r="M1789" s="277"/>
      <c r="N1789" s="277"/>
      <c r="O1789" s="277"/>
      <c r="P1789" s="277"/>
      <c r="Q1789" s="277"/>
      <c r="R1789" s="277"/>
      <c r="S1789" s="277"/>
      <c r="T1789" s="277"/>
      <c r="U1789" s="278"/>
      <c r="V1789" s="103"/>
      <c r="W1789" s="72"/>
      <c r="X1789" s="72"/>
      <c r="Y1789" s="72"/>
      <c r="Z1789" s="45">
        <f>Z1788+1</f>
        <v>18</v>
      </c>
      <c r="AA1789" s="77">
        <f t="shared" si="752"/>
        <v>205</v>
      </c>
      <c r="AB1789" s="77">
        <f t="shared" si="753"/>
        <v>216</v>
      </c>
      <c r="AC1789" s="72">
        <f t="shared" si="740"/>
        <v>1</v>
      </c>
      <c r="AD1789" s="72">
        <f t="shared" si="741"/>
        <v>1</v>
      </c>
      <c r="AE1789" s="109" t="str">
        <f t="shared" si="742"/>
        <v>0-0</v>
      </c>
      <c r="AF1789" s="109" t="str">
        <f t="shared" si="743"/>
        <v>Y</v>
      </c>
      <c r="AG1789" s="109" t="str">
        <f t="shared" si="744"/>
        <v>B</v>
      </c>
      <c r="AM1789" s="109">
        <f t="shared" si="745"/>
        <v>0</v>
      </c>
      <c r="AN1789" s="109">
        <f t="shared" si="746"/>
        <v>0</v>
      </c>
      <c r="AO1789" s="109" t="str">
        <f t="shared" si="747"/>
        <v/>
      </c>
      <c r="AQ1789" s="109" t="str">
        <f t="shared" si="748"/>
        <v/>
      </c>
      <c r="BA1789" s="229">
        <f>MOD(SUM(E1780:E1790),12)</f>
        <v>0</v>
      </c>
    </row>
    <row r="1790" spans="1:53" ht="15.75" thickBot="1" x14ac:dyDescent="0.3">
      <c r="A1790" s="88"/>
      <c r="B1790" s="66" t="s">
        <v>288</v>
      </c>
      <c r="C1790" s="67"/>
      <c r="D1790" s="102"/>
      <c r="E1790" s="32"/>
      <c r="F1790" s="32"/>
      <c r="G1790" s="68" t="s">
        <v>277</v>
      </c>
      <c r="H1790" s="69">
        <f t="shared" si="749"/>
        <v>0</v>
      </c>
      <c r="I1790" s="70">
        <f t="shared" si="750"/>
        <v>0</v>
      </c>
      <c r="J1790" s="73" t="str">
        <f t="shared" si="751"/>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40"/>
        <v>1</v>
      </c>
      <c r="AD1790" s="72">
        <f t="shared" si="741"/>
        <v>1</v>
      </c>
      <c r="AE1790" s="109" t="str">
        <f t="shared" si="742"/>
        <v>0-0</v>
      </c>
      <c r="AF1790" s="109" t="str">
        <f t="shared" si="743"/>
        <v>Y</v>
      </c>
      <c r="AG1790" s="109" t="str">
        <f t="shared" si="744"/>
        <v>B</v>
      </c>
      <c r="AM1790" s="109">
        <f t="shared" si="745"/>
        <v>0</v>
      </c>
      <c r="AN1790" s="109">
        <f t="shared" si="746"/>
        <v>0</v>
      </c>
      <c r="AO1790" s="109" t="str">
        <f t="shared" si="747"/>
        <v/>
      </c>
      <c r="AQ1790" s="109" t="str">
        <f t="shared" si="748"/>
        <v/>
      </c>
      <c r="BA1790" s="229">
        <f>MOD(SUM(E1780:E1791),12)</f>
        <v>0</v>
      </c>
    </row>
    <row r="1791" spans="1:53" ht="15.75" thickBot="1" x14ac:dyDescent="0.3">
      <c r="A1791" s="88"/>
      <c r="B1791" s="66" t="s">
        <v>289</v>
      </c>
      <c r="C1791" s="67"/>
      <c r="D1791" s="102"/>
      <c r="E1791" s="32"/>
      <c r="F1791" s="32"/>
      <c r="G1791" s="68" t="s">
        <v>277</v>
      </c>
      <c r="H1791" s="69">
        <f t="shared" si="749"/>
        <v>0</v>
      </c>
      <c r="I1791" s="70">
        <f t="shared" si="750"/>
        <v>0</v>
      </c>
      <c r="J1791" s="73" t="str">
        <f t="shared" si="751"/>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40"/>
        <v>1</v>
      </c>
      <c r="AD1791" s="72">
        <f t="shared" si="741"/>
        <v>1</v>
      </c>
      <c r="AE1791" s="109" t="str">
        <f t="shared" si="742"/>
        <v>0-0</v>
      </c>
      <c r="AF1791" s="109" t="str">
        <f t="shared" si="743"/>
        <v>Y</v>
      </c>
      <c r="AG1791" s="109" t="str">
        <f t="shared" si="744"/>
        <v>B</v>
      </c>
      <c r="AM1791" s="109">
        <f t="shared" si="745"/>
        <v>0</v>
      </c>
      <c r="AN1791" s="109">
        <f t="shared" si="746"/>
        <v>0</v>
      </c>
      <c r="AO1791" s="109" t="str">
        <f t="shared" si="747"/>
        <v/>
      </c>
      <c r="AQ1791" s="109" t="str">
        <f t="shared" si="748"/>
        <v/>
      </c>
      <c r="BA1791" s="229">
        <f>MOD(SUM(E1780:E1792),12)</f>
        <v>0</v>
      </c>
    </row>
    <row r="1792" spans="1:53" ht="15.75" thickBot="1" x14ac:dyDescent="0.3">
      <c r="A1792" s="88"/>
      <c r="B1792" s="66" t="s">
        <v>290</v>
      </c>
      <c r="C1792" s="67"/>
      <c r="D1792" s="102"/>
      <c r="E1792" s="32"/>
      <c r="F1792" s="32"/>
      <c r="G1792" s="68" t="s">
        <v>277</v>
      </c>
      <c r="H1792" s="69">
        <f t="shared" si="749"/>
        <v>0</v>
      </c>
      <c r="I1792" s="70">
        <f t="shared" si="750"/>
        <v>0</v>
      </c>
      <c r="J1792" s="73" t="str">
        <f t="shared" si="751"/>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54">IF(OR(AND(E$8=216,C1791="DBL REV",C1792="DBL REV",Y1791&lt;=144,Y1792&gt;144),AND(E$8=216,C1791="TPL REV",C1792="TPL REV",Y1791&lt;=144,Y1792&gt;144),AND(E$8=216,C1791="QD REV",C1792="QD REV",Y1791&lt;=144,Y1792&gt;144)),"ERROR","")</f>
        <v/>
      </c>
      <c r="AA1792" s="72"/>
      <c r="AB1792" s="72"/>
      <c r="AC1792" s="72">
        <f t="shared" si="740"/>
        <v>1</v>
      </c>
      <c r="AD1792" s="72">
        <f t="shared" si="741"/>
        <v>1</v>
      </c>
      <c r="AE1792" s="109" t="str">
        <f t="shared" si="742"/>
        <v>0-0</v>
      </c>
      <c r="AF1792" s="109" t="str">
        <f t="shared" si="743"/>
        <v>Y</v>
      </c>
      <c r="AG1792" s="109" t="str">
        <f t="shared" si="744"/>
        <v>B</v>
      </c>
      <c r="AM1792" s="109">
        <f t="shared" si="745"/>
        <v>0</v>
      </c>
      <c r="AN1792" s="109">
        <f t="shared" si="746"/>
        <v>0</v>
      </c>
      <c r="AO1792" s="109" t="str">
        <f t="shared" si="747"/>
        <v/>
      </c>
      <c r="AQ1792" s="109" t="str">
        <f t="shared" si="748"/>
        <v/>
      </c>
      <c r="BA1792" s="229">
        <f>MOD(SUM(E1780:E1793),12)</f>
        <v>0</v>
      </c>
    </row>
    <row r="1793" spans="1:53" ht="15.75" thickBot="1" x14ac:dyDescent="0.3">
      <c r="A1793" s="88"/>
      <c r="B1793" s="66" t="s">
        <v>291</v>
      </c>
      <c r="C1793" s="67"/>
      <c r="D1793" s="102"/>
      <c r="E1793" s="32"/>
      <c r="F1793" s="32"/>
      <c r="G1793" s="68" t="s">
        <v>277</v>
      </c>
      <c r="H1793" s="69">
        <f t="shared" si="749"/>
        <v>0</v>
      </c>
      <c r="I1793" s="70">
        <f t="shared" si="750"/>
        <v>0</v>
      </c>
      <c r="J1793" s="73" t="str">
        <f t="shared" si="751"/>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54"/>
        <v/>
      </c>
      <c r="AA1793" s="72"/>
      <c r="AB1793" s="72"/>
      <c r="AC1793" s="72">
        <f t="shared" si="740"/>
        <v>1</v>
      </c>
      <c r="AD1793" s="72">
        <f t="shared" si="741"/>
        <v>1</v>
      </c>
      <c r="AE1793" s="109" t="str">
        <f t="shared" si="742"/>
        <v>0-0</v>
      </c>
      <c r="AF1793" s="109" t="str">
        <f t="shared" si="743"/>
        <v>Y</v>
      </c>
      <c r="AG1793" s="109" t="str">
        <f t="shared" si="744"/>
        <v>B</v>
      </c>
      <c r="AM1793" s="109">
        <f t="shared" si="745"/>
        <v>0</v>
      </c>
      <c r="AN1793" s="109">
        <f t="shared" si="746"/>
        <v>0</v>
      </c>
      <c r="AO1793" s="109" t="str">
        <f t="shared" si="747"/>
        <v/>
      </c>
      <c r="AQ1793" s="109" t="str">
        <f t="shared" si="748"/>
        <v/>
      </c>
      <c r="BA1793" s="229">
        <f>MOD(SUM(E1780:E1794),12)</f>
        <v>0</v>
      </c>
    </row>
    <row r="1794" spans="1:53" ht="15.75" thickBot="1" x14ac:dyDescent="0.3">
      <c r="A1794" s="88"/>
      <c r="B1794" s="66" t="s">
        <v>292</v>
      </c>
      <c r="C1794" s="67"/>
      <c r="D1794" s="102"/>
      <c r="E1794" s="32"/>
      <c r="F1794" s="32"/>
      <c r="G1794" s="68" t="s">
        <v>277</v>
      </c>
      <c r="H1794" s="69">
        <f t="shared" si="749"/>
        <v>0</v>
      </c>
      <c r="I1794" s="70">
        <f t="shared" si="750"/>
        <v>0</v>
      </c>
      <c r="J1794" s="73" t="str">
        <f t="shared" si="751"/>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54"/>
        <v/>
      </c>
      <c r="AA1794" s="72" t="str">
        <f t="shared" ref="AA1794:AA1806" si="755">IF(AND(C1792&lt;&gt;"Field SPL",W1791&lt;=144,Y1792&gt;144),"ERROR","")</f>
        <v/>
      </c>
      <c r="AB1794" s="72"/>
      <c r="AC1794" s="72">
        <f t="shared" si="740"/>
        <v>1</v>
      </c>
      <c r="AD1794" s="72">
        <f t="shared" si="741"/>
        <v>1</v>
      </c>
      <c r="AE1794" s="109" t="str">
        <f t="shared" si="742"/>
        <v>0-0</v>
      </c>
      <c r="AF1794" s="109" t="str">
        <f t="shared" si="743"/>
        <v>Y</v>
      </c>
      <c r="AG1794" s="109" t="str">
        <f t="shared" si="744"/>
        <v>B</v>
      </c>
      <c r="AM1794" s="109">
        <f t="shared" si="745"/>
        <v>0</v>
      </c>
      <c r="AN1794" s="109">
        <f t="shared" si="746"/>
        <v>0</v>
      </c>
      <c r="AO1794" s="109" t="str">
        <f t="shared" si="747"/>
        <v/>
      </c>
      <c r="AQ1794" s="109" t="str">
        <f t="shared" si="748"/>
        <v/>
      </c>
      <c r="BA1794" s="229">
        <f>MOD(SUM(E1780:E1795),12)</f>
        <v>0</v>
      </c>
    </row>
    <row r="1795" spans="1:53" ht="15.75" thickBot="1" x14ac:dyDescent="0.3">
      <c r="A1795" s="88"/>
      <c r="B1795" s="66" t="s">
        <v>293</v>
      </c>
      <c r="C1795" s="67"/>
      <c r="D1795" s="102"/>
      <c r="E1795" s="32"/>
      <c r="F1795" s="32"/>
      <c r="G1795" s="68" t="s">
        <v>277</v>
      </c>
      <c r="H1795" s="69">
        <f t="shared" si="749"/>
        <v>0</v>
      </c>
      <c r="I1795" s="70">
        <f t="shared" si="750"/>
        <v>0</v>
      </c>
      <c r="J1795" s="73" t="str">
        <f t="shared" si="751"/>
        <v>--</v>
      </c>
      <c r="K1795" s="32"/>
      <c r="L1795" s="233"/>
      <c r="M1795" s="277"/>
      <c r="N1795" s="277"/>
      <c r="O1795" s="277"/>
      <c r="P1795" s="277"/>
      <c r="Q1795" s="277"/>
      <c r="R1795" s="277"/>
      <c r="S1795" s="277"/>
      <c r="T1795" s="277"/>
      <c r="U1795" s="278"/>
      <c r="V1795" s="103"/>
      <c r="W1795" s="84">
        <f t="shared" ref="W1795:W1803" si="756">Y1795+1</f>
        <v>1</v>
      </c>
      <c r="X1795" s="84"/>
      <c r="Y1795" s="78">
        <f>SUM(E1780:E1795)</f>
        <v>0</v>
      </c>
      <c r="Z1795" s="72" t="str">
        <f t="shared" si="754"/>
        <v/>
      </c>
      <c r="AA1795" s="72" t="str">
        <f t="shared" si="755"/>
        <v/>
      </c>
      <c r="AB1795" s="72"/>
      <c r="AC1795" s="72">
        <f t="shared" si="740"/>
        <v>1</v>
      </c>
      <c r="AD1795" s="72">
        <f t="shared" si="741"/>
        <v>1</v>
      </c>
      <c r="AE1795" s="109" t="str">
        <f t="shared" si="742"/>
        <v>0-0</v>
      </c>
      <c r="AF1795" s="109" t="str">
        <f t="shared" si="743"/>
        <v>Y</v>
      </c>
      <c r="AG1795" s="109" t="str">
        <f t="shared" si="744"/>
        <v>B</v>
      </c>
      <c r="AM1795" s="109">
        <f t="shared" si="745"/>
        <v>0</v>
      </c>
      <c r="AN1795" s="109">
        <f t="shared" si="746"/>
        <v>0</v>
      </c>
      <c r="AO1795" s="109" t="str">
        <f t="shared" si="747"/>
        <v/>
      </c>
      <c r="AQ1795" s="109" t="str">
        <f t="shared" si="748"/>
        <v/>
      </c>
      <c r="BA1795" s="229">
        <f>MOD(SUM(E1780:E1796),12)</f>
        <v>0</v>
      </c>
    </row>
    <row r="1796" spans="1:53" ht="15.75" thickBot="1" x14ac:dyDescent="0.3">
      <c r="A1796" s="88"/>
      <c r="B1796" s="66" t="s">
        <v>294</v>
      </c>
      <c r="C1796" s="67"/>
      <c r="D1796" s="102"/>
      <c r="E1796" s="32"/>
      <c r="F1796" s="32"/>
      <c r="G1796" s="68" t="s">
        <v>277</v>
      </c>
      <c r="H1796" s="69">
        <f t="shared" si="749"/>
        <v>0</v>
      </c>
      <c r="I1796" s="70">
        <f t="shared" si="750"/>
        <v>0</v>
      </c>
      <c r="J1796" s="73" t="str">
        <f t="shared" si="751"/>
        <v>--</v>
      </c>
      <c r="K1796" s="32"/>
      <c r="L1796" s="233"/>
      <c r="M1796" s="277"/>
      <c r="N1796" s="277"/>
      <c r="O1796" s="277"/>
      <c r="P1796" s="277"/>
      <c r="Q1796" s="277"/>
      <c r="R1796" s="277"/>
      <c r="S1796" s="277"/>
      <c r="T1796" s="277"/>
      <c r="U1796" s="278"/>
      <c r="V1796" s="103"/>
      <c r="W1796" s="84">
        <f t="shared" si="756"/>
        <v>1</v>
      </c>
      <c r="X1796" s="84"/>
      <c r="Y1796" s="78">
        <f>SUM(E1780:E1796)</f>
        <v>0</v>
      </c>
      <c r="Z1796" s="72" t="str">
        <f t="shared" si="754"/>
        <v/>
      </c>
      <c r="AA1796" s="72" t="str">
        <f t="shared" si="755"/>
        <v/>
      </c>
      <c r="AB1796" s="72"/>
      <c r="AC1796" s="72">
        <f t="shared" si="740"/>
        <v>1</v>
      </c>
      <c r="AD1796" s="72">
        <f t="shared" si="741"/>
        <v>1</v>
      </c>
      <c r="AE1796" s="109" t="str">
        <f t="shared" si="742"/>
        <v>0-0</v>
      </c>
      <c r="AF1796" s="109" t="str">
        <f t="shared" si="743"/>
        <v>Y</v>
      </c>
      <c r="AG1796" s="109" t="str">
        <f t="shared" si="744"/>
        <v>B</v>
      </c>
      <c r="AM1796" s="109">
        <f t="shared" si="745"/>
        <v>0</v>
      </c>
      <c r="AN1796" s="109">
        <f t="shared" si="746"/>
        <v>0</v>
      </c>
      <c r="AO1796" s="109" t="str">
        <f t="shared" si="747"/>
        <v/>
      </c>
      <c r="AQ1796" s="109" t="str">
        <f t="shared" si="748"/>
        <v/>
      </c>
      <c r="BA1796" s="229">
        <f>MOD(SUM(E1780:E1797),12)</f>
        <v>0</v>
      </c>
    </row>
    <row r="1797" spans="1:53" ht="15.75" thickBot="1" x14ac:dyDescent="0.3">
      <c r="A1797" s="88"/>
      <c r="B1797" s="66" t="s">
        <v>295</v>
      </c>
      <c r="C1797" s="67"/>
      <c r="D1797" s="102"/>
      <c r="E1797" s="32"/>
      <c r="F1797" s="32"/>
      <c r="G1797" s="68" t="s">
        <v>277</v>
      </c>
      <c r="H1797" s="69">
        <f t="shared" si="749"/>
        <v>0</v>
      </c>
      <c r="I1797" s="70">
        <f t="shared" si="750"/>
        <v>0</v>
      </c>
      <c r="J1797" s="73" t="str">
        <f t="shared" si="751"/>
        <v>--</v>
      </c>
      <c r="K1797" s="32"/>
      <c r="L1797" s="233"/>
      <c r="M1797" s="277"/>
      <c r="N1797" s="277"/>
      <c r="O1797" s="277"/>
      <c r="P1797" s="277"/>
      <c r="Q1797" s="277"/>
      <c r="R1797" s="277"/>
      <c r="S1797" s="277"/>
      <c r="T1797" s="277"/>
      <c r="U1797" s="278"/>
      <c r="V1797" s="103"/>
      <c r="W1797" s="84">
        <f t="shared" si="756"/>
        <v>1</v>
      </c>
      <c r="X1797" s="84"/>
      <c r="Y1797" s="78">
        <f>SUM(E1780:E1797)</f>
        <v>0</v>
      </c>
      <c r="Z1797" s="72" t="str">
        <f t="shared" si="754"/>
        <v/>
      </c>
      <c r="AA1797" s="72" t="str">
        <f t="shared" si="755"/>
        <v/>
      </c>
      <c r="AB1797" s="72"/>
      <c r="AC1797" s="72">
        <f t="shared" si="740"/>
        <v>1</v>
      </c>
      <c r="AD1797" s="72">
        <f t="shared" si="741"/>
        <v>1</v>
      </c>
      <c r="AE1797" s="109" t="str">
        <f t="shared" si="742"/>
        <v>0-0</v>
      </c>
      <c r="AF1797" s="109" t="str">
        <f t="shared" si="743"/>
        <v>Y</v>
      </c>
      <c r="AG1797" s="109" t="str">
        <f t="shared" si="744"/>
        <v>B</v>
      </c>
      <c r="AM1797" s="109">
        <f t="shared" si="745"/>
        <v>0</v>
      </c>
      <c r="AN1797" s="109">
        <f t="shared" si="746"/>
        <v>0</v>
      </c>
      <c r="AO1797" s="109" t="str">
        <f t="shared" si="747"/>
        <v/>
      </c>
      <c r="AQ1797" s="109" t="str">
        <f t="shared" si="748"/>
        <v/>
      </c>
      <c r="BA1797" s="229">
        <f>MOD(SUM(E1780:E1798),12)</f>
        <v>0</v>
      </c>
    </row>
    <row r="1798" spans="1:53" ht="15.75" thickBot="1" x14ac:dyDescent="0.3">
      <c r="A1798" s="88"/>
      <c r="B1798" s="66" t="s">
        <v>296</v>
      </c>
      <c r="C1798" s="67"/>
      <c r="D1798" s="102"/>
      <c r="E1798" s="32"/>
      <c r="F1798" s="32"/>
      <c r="G1798" s="68" t="s">
        <v>277</v>
      </c>
      <c r="H1798" s="69">
        <f t="shared" si="749"/>
        <v>0</v>
      </c>
      <c r="I1798" s="70">
        <f t="shared" si="750"/>
        <v>0</v>
      </c>
      <c r="J1798" s="73" t="str">
        <f t="shared" si="751"/>
        <v>--</v>
      </c>
      <c r="K1798" s="32"/>
      <c r="L1798" s="233"/>
      <c r="M1798" s="277"/>
      <c r="N1798" s="277"/>
      <c r="O1798" s="277"/>
      <c r="P1798" s="277"/>
      <c r="Q1798" s="277"/>
      <c r="R1798" s="277"/>
      <c r="S1798" s="277"/>
      <c r="T1798" s="277"/>
      <c r="U1798" s="278"/>
      <c r="V1798" s="103"/>
      <c r="W1798" s="84">
        <f t="shared" si="756"/>
        <v>1</v>
      </c>
      <c r="X1798" s="84"/>
      <c r="Y1798" s="78">
        <f>SUM(E1780:E1798)</f>
        <v>0</v>
      </c>
      <c r="Z1798" s="72" t="str">
        <f t="shared" si="754"/>
        <v/>
      </c>
      <c r="AA1798" s="72" t="str">
        <f t="shared" si="755"/>
        <v/>
      </c>
      <c r="AB1798" s="72"/>
      <c r="AC1798" s="72">
        <f t="shared" si="740"/>
        <v>1</v>
      </c>
      <c r="AD1798" s="72">
        <f t="shared" si="741"/>
        <v>1</v>
      </c>
      <c r="AE1798" s="109" t="str">
        <f t="shared" si="742"/>
        <v>0-0</v>
      </c>
      <c r="AF1798" s="109" t="str">
        <f t="shared" si="743"/>
        <v>Y</v>
      </c>
      <c r="AG1798" s="109" t="str">
        <f t="shared" si="744"/>
        <v>B</v>
      </c>
      <c r="AM1798" s="109">
        <f t="shared" si="745"/>
        <v>0</v>
      </c>
      <c r="AN1798" s="109">
        <f t="shared" si="746"/>
        <v>0</v>
      </c>
      <c r="AO1798" s="109" t="str">
        <f t="shared" si="747"/>
        <v/>
      </c>
      <c r="AQ1798" s="109" t="str">
        <f t="shared" si="748"/>
        <v/>
      </c>
      <c r="BA1798" s="229">
        <f>MOD(SUM(E1780:E1799),12)</f>
        <v>0</v>
      </c>
    </row>
    <row r="1799" spans="1:53" ht="15.75" thickBot="1" x14ac:dyDescent="0.3">
      <c r="A1799" s="88"/>
      <c r="B1799" s="66" t="s">
        <v>297</v>
      </c>
      <c r="C1799" s="67"/>
      <c r="D1799" s="102"/>
      <c r="E1799" s="32"/>
      <c r="F1799" s="32"/>
      <c r="G1799" s="68" t="s">
        <v>277</v>
      </c>
      <c r="H1799" s="69">
        <f t="shared" si="749"/>
        <v>0</v>
      </c>
      <c r="I1799" s="70">
        <f t="shared" si="750"/>
        <v>0</v>
      </c>
      <c r="J1799" s="73" t="str">
        <f t="shared" si="751"/>
        <v>--</v>
      </c>
      <c r="K1799" s="32"/>
      <c r="L1799" s="233"/>
      <c r="M1799" s="277"/>
      <c r="N1799" s="277"/>
      <c r="O1799" s="277"/>
      <c r="P1799" s="277"/>
      <c r="Q1799" s="277"/>
      <c r="R1799" s="277"/>
      <c r="S1799" s="277"/>
      <c r="T1799" s="277"/>
      <c r="U1799" s="278"/>
      <c r="V1799" s="103"/>
      <c r="W1799" s="84">
        <f t="shared" si="756"/>
        <v>1</v>
      </c>
      <c r="X1799" s="84"/>
      <c r="Y1799" s="78">
        <f>SUM(E1780:E1799)</f>
        <v>0</v>
      </c>
      <c r="Z1799" s="72" t="str">
        <f t="shared" si="754"/>
        <v/>
      </c>
      <c r="AA1799" s="72" t="str">
        <f t="shared" si="755"/>
        <v/>
      </c>
      <c r="AB1799" s="72"/>
      <c r="AC1799" s="72">
        <f t="shared" si="740"/>
        <v>1</v>
      </c>
      <c r="AD1799" s="72">
        <f t="shared" si="741"/>
        <v>1</v>
      </c>
      <c r="AE1799" s="109" t="str">
        <f t="shared" si="742"/>
        <v>0-0</v>
      </c>
      <c r="AF1799" s="109" t="str">
        <f t="shared" si="743"/>
        <v>Y</v>
      </c>
      <c r="AG1799" s="109" t="str">
        <f t="shared" si="744"/>
        <v>B</v>
      </c>
      <c r="AM1799" s="109">
        <f t="shared" si="745"/>
        <v>0</v>
      </c>
      <c r="AN1799" s="109">
        <f t="shared" si="746"/>
        <v>0</v>
      </c>
      <c r="AO1799" s="109" t="str">
        <f t="shared" si="747"/>
        <v/>
      </c>
      <c r="AQ1799" s="109" t="str">
        <f t="shared" si="748"/>
        <v/>
      </c>
      <c r="BA1799" s="229">
        <f>MOD(SUM(E1780:E1800),12)</f>
        <v>0</v>
      </c>
    </row>
    <row r="1800" spans="1:53" ht="15.75" thickBot="1" x14ac:dyDescent="0.3">
      <c r="A1800" s="88"/>
      <c r="B1800" s="66" t="s">
        <v>298</v>
      </c>
      <c r="C1800" s="67"/>
      <c r="D1800" s="102"/>
      <c r="E1800" s="32"/>
      <c r="F1800" s="32"/>
      <c r="G1800" s="68" t="s">
        <v>277</v>
      </c>
      <c r="H1800" s="69">
        <f t="shared" si="749"/>
        <v>0</v>
      </c>
      <c r="I1800" s="70">
        <f t="shared" si="750"/>
        <v>0</v>
      </c>
      <c r="J1800" s="73" t="str">
        <f t="shared" si="751"/>
        <v>--</v>
      </c>
      <c r="K1800" s="32"/>
      <c r="L1800" s="233"/>
      <c r="M1800" s="277"/>
      <c r="N1800" s="277"/>
      <c r="O1800" s="277"/>
      <c r="P1800" s="277"/>
      <c r="Q1800" s="277"/>
      <c r="R1800" s="277"/>
      <c r="S1800" s="277"/>
      <c r="T1800" s="277"/>
      <c r="U1800" s="278"/>
      <c r="V1800" s="103"/>
      <c r="W1800" s="84">
        <f t="shared" si="756"/>
        <v>1</v>
      </c>
      <c r="X1800" s="84"/>
      <c r="Y1800" s="78">
        <f>SUM(E1780:E1800)</f>
        <v>0</v>
      </c>
      <c r="Z1800" s="72" t="str">
        <f t="shared" si="754"/>
        <v/>
      </c>
      <c r="AA1800" s="72" t="str">
        <f t="shared" si="755"/>
        <v/>
      </c>
      <c r="AB1800" s="72"/>
      <c r="AC1800" s="72">
        <f t="shared" si="740"/>
        <v>1</v>
      </c>
      <c r="AD1800" s="72">
        <f t="shared" si="741"/>
        <v>1</v>
      </c>
      <c r="AE1800" s="109" t="str">
        <f t="shared" si="742"/>
        <v>0-0</v>
      </c>
      <c r="AF1800" s="109" t="str">
        <f t="shared" si="743"/>
        <v>Y</v>
      </c>
      <c r="AG1800" s="109" t="str">
        <f t="shared" si="744"/>
        <v>B</v>
      </c>
      <c r="AM1800" s="109">
        <f t="shared" si="745"/>
        <v>0</v>
      </c>
      <c r="AN1800" s="109">
        <f t="shared" si="746"/>
        <v>0</v>
      </c>
      <c r="AO1800" s="109" t="str">
        <f t="shared" si="747"/>
        <v/>
      </c>
      <c r="AQ1800" s="109" t="str">
        <f t="shared" si="748"/>
        <v/>
      </c>
      <c r="BA1800" s="229">
        <f>MOD(SUM(E1780:E1801),12)</f>
        <v>0</v>
      </c>
    </row>
    <row r="1801" spans="1:53" ht="15.75" thickBot="1" x14ac:dyDescent="0.3">
      <c r="A1801" s="88"/>
      <c r="B1801" s="66" t="s">
        <v>299</v>
      </c>
      <c r="C1801" s="67"/>
      <c r="D1801" s="102"/>
      <c r="E1801" s="32"/>
      <c r="F1801" s="32"/>
      <c r="G1801" s="68" t="s">
        <v>277</v>
      </c>
      <c r="H1801" s="69">
        <f t="shared" si="749"/>
        <v>0</v>
      </c>
      <c r="I1801" s="70">
        <f t="shared" si="750"/>
        <v>0</v>
      </c>
      <c r="J1801" s="73" t="str">
        <f t="shared" si="751"/>
        <v>--</v>
      </c>
      <c r="K1801" s="32"/>
      <c r="L1801" s="233"/>
      <c r="M1801" s="277"/>
      <c r="N1801" s="277"/>
      <c r="O1801" s="277"/>
      <c r="P1801" s="277"/>
      <c r="Q1801" s="277"/>
      <c r="R1801" s="277"/>
      <c r="S1801" s="277"/>
      <c r="T1801" s="277"/>
      <c r="U1801" s="278"/>
      <c r="V1801" s="103"/>
      <c r="W1801" s="84">
        <f t="shared" si="756"/>
        <v>1</v>
      </c>
      <c r="X1801" s="84"/>
      <c r="Y1801" s="78">
        <f>SUM(E1780:E1801)</f>
        <v>0</v>
      </c>
      <c r="Z1801" s="72" t="str">
        <f t="shared" si="754"/>
        <v/>
      </c>
      <c r="AA1801" s="72" t="str">
        <f t="shared" si="755"/>
        <v/>
      </c>
      <c r="AB1801" s="72"/>
      <c r="AC1801" s="72">
        <f t="shared" si="740"/>
        <v>1</v>
      </c>
      <c r="AD1801" s="72">
        <f t="shared" si="741"/>
        <v>1</v>
      </c>
      <c r="AE1801" s="109" t="str">
        <f t="shared" si="742"/>
        <v>0-0</v>
      </c>
      <c r="AF1801" s="109" t="str">
        <f t="shared" si="743"/>
        <v>Y</v>
      </c>
      <c r="AG1801" s="109" t="str">
        <f t="shared" si="744"/>
        <v>B</v>
      </c>
      <c r="AM1801" s="109">
        <f t="shared" si="745"/>
        <v>0</v>
      </c>
      <c r="AN1801" s="109">
        <f t="shared" si="746"/>
        <v>0</v>
      </c>
      <c r="AO1801" s="109" t="str">
        <f t="shared" si="747"/>
        <v/>
      </c>
      <c r="AQ1801" s="109" t="str">
        <f t="shared" si="748"/>
        <v/>
      </c>
      <c r="BA1801" s="229">
        <f>MOD(SUM(E1780:E1802),12)</f>
        <v>0</v>
      </c>
    </row>
    <row r="1802" spans="1:53" ht="15.75" thickBot="1" x14ac:dyDescent="0.3">
      <c r="A1802" s="88"/>
      <c r="B1802" s="66" t="s">
        <v>300</v>
      </c>
      <c r="C1802" s="67"/>
      <c r="D1802" s="102"/>
      <c r="E1802" s="32"/>
      <c r="F1802" s="32"/>
      <c r="G1802" s="68" t="s">
        <v>277</v>
      </c>
      <c r="H1802" s="69">
        <f t="shared" si="749"/>
        <v>0</v>
      </c>
      <c r="I1802" s="70">
        <f t="shared" si="750"/>
        <v>0</v>
      </c>
      <c r="J1802" s="73" t="str">
        <f t="shared" si="751"/>
        <v>--</v>
      </c>
      <c r="K1802" s="32"/>
      <c r="L1802" s="233"/>
      <c r="M1802" s="277"/>
      <c r="N1802" s="277"/>
      <c r="O1802" s="277"/>
      <c r="P1802" s="277"/>
      <c r="Q1802" s="277"/>
      <c r="R1802" s="277"/>
      <c r="S1802" s="277"/>
      <c r="T1802" s="277"/>
      <c r="U1802" s="278"/>
      <c r="V1802" s="103"/>
      <c r="W1802" s="84">
        <f t="shared" si="756"/>
        <v>1</v>
      </c>
      <c r="X1802" s="84"/>
      <c r="Y1802" s="78">
        <f>SUM(E1780:E1802)</f>
        <v>0</v>
      </c>
      <c r="Z1802" s="72" t="str">
        <f t="shared" si="754"/>
        <v/>
      </c>
      <c r="AA1802" s="72" t="str">
        <f t="shared" si="755"/>
        <v/>
      </c>
      <c r="AB1802" s="72"/>
      <c r="AC1802" s="72">
        <f t="shared" si="740"/>
        <v>1</v>
      </c>
      <c r="AD1802" s="72">
        <f t="shared" si="741"/>
        <v>1</v>
      </c>
      <c r="AE1802" s="109" t="str">
        <f t="shared" si="742"/>
        <v>0-0</v>
      </c>
      <c r="AF1802" s="109" t="str">
        <f t="shared" si="743"/>
        <v>Y</v>
      </c>
      <c r="AG1802" s="109" t="str">
        <f t="shared" si="744"/>
        <v>B</v>
      </c>
      <c r="AM1802" s="109">
        <f t="shared" si="745"/>
        <v>0</v>
      </c>
      <c r="AN1802" s="109">
        <f t="shared" si="746"/>
        <v>0</v>
      </c>
      <c r="AO1802" s="109" t="str">
        <f t="shared" si="747"/>
        <v/>
      </c>
      <c r="AQ1802" s="109" t="str">
        <f t="shared" si="748"/>
        <v/>
      </c>
      <c r="BA1802" s="229">
        <f>MOD(SUM(E1780:E1803),12)</f>
        <v>0</v>
      </c>
    </row>
    <row r="1803" spans="1:53" ht="15.75" thickBot="1" x14ac:dyDescent="0.3">
      <c r="A1803" s="88"/>
      <c r="B1803" s="66" t="s">
        <v>301</v>
      </c>
      <c r="C1803" s="67"/>
      <c r="D1803" s="102"/>
      <c r="E1803" s="32"/>
      <c r="F1803" s="32"/>
      <c r="G1803" s="68" t="s">
        <v>277</v>
      </c>
      <c r="H1803" s="69">
        <f t="shared" si="749"/>
        <v>0</v>
      </c>
      <c r="I1803" s="70">
        <f t="shared" si="750"/>
        <v>0</v>
      </c>
      <c r="J1803" s="73" t="str">
        <f t="shared" si="751"/>
        <v>--</v>
      </c>
      <c r="K1803" s="32"/>
      <c r="L1803" s="233"/>
      <c r="M1803" s="277"/>
      <c r="N1803" s="277"/>
      <c r="O1803" s="277"/>
      <c r="P1803" s="277"/>
      <c r="Q1803" s="277"/>
      <c r="R1803" s="277"/>
      <c r="S1803" s="277"/>
      <c r="T1803" s="277"/>
      <c r="U1803" s="278"/>
      <c r="V1803" s="103"/>
      <c r="W1803" s="84">
        <f t="shared" si="756"/>
        <v>1</v>
      </c>
      <c r="X1803" s="84"/>
      <c r="Y1803" s="78">
        <f>SUM(E1780:E1803)</f>
        <v>0</v>
      </c>
      <c r="Z1803" s="72" t="str">
        <f t="shared" si="754"/>
        <v/>
      </c>
      <c r="AA1803" s="72" t="str">
        <f t="shared" si="755"/>
        <v/>
      </c>
      <c r="AB1803" s="72"/>
      <c r="AC1803" s="72">
        <f t="shared" si="740"/>
        <v>1</v>
      </c>
      <c r="AD1803" s="72">
        <f t="shared" si="741"/>
        <v>1</v>
      </c>
      <c r="AE1803" s="109" t="str">
        <f t="shared" si="742"/>
        <v>0-0</v>
      </c>
      <c r="AF1803" s="109" t="str">
        <f t="shared" si="743"/>
        <v>Y</v>
      </c>
      <c r="AG1803" s="109" t="str">
        <f t="shared" si="744"/>
        <v>B</v>
      </c>
      <c r="AM1803" s="109">
        <f t="shared" si="745"/>
        <v>0</v>
      </c>
      <c r="AN1803" s="109">
        <f t="shared" si="746"/>
        <v>0</v>
      </c>
      <c r="AO1803" s="109" t="str">
        <f t="shared" si="747"/>
        <v/>
      </c>
      <c r="AQ1803" s="109" t="str">
        <f t="shared" si="748"/>
        <v/>
      </c>
      <c r="BA1803" s="229">
        <f>MOD(SUM(E1780:E1804),12)</f>
        <v>0</v>
      </c>
    </row>
    <row r="1804" spans="1:53" ht="15.75" thickBot="1" x14ac:dyDescent="0.3">
      <c r="A1804" s="88"/>
      <c r="B1804" s="66" t="s">
        <v>302</v>
      </c>
      <c r="C1804" s="67"/>
      <c r="D1804" s="102"/>
      <c r="E1804" s="32"/>
      <c r="F1804" s="32"/>
      <c r="G1804" s="68" t="s">
        <v>277</v>
      </c>
      <c r="H1804" s="69">
        <f t="shared" si="749"/>
        <v>0</v>
      </c>
      <c r="I1804" s="70">
        <f t="shared" si="750"/>
        <v>0</v>
      </c>
      <c r="J1804" s="73" t="str">
        <f t="shared" si="751"/>
        <v>--</v>
      </c>
      <c r="K1804" s="32"/>
      <c r="L1804" s="234"/>
      <c r="M1804" s="277"/>
      <c r="N1804" s="277"/>
      <c r="O1804" s="277"/>
      <c r="P1804" s="277"/>
      <c r="Q1804" s="277"/>
      <c r="R1804" s="277"/>
      <c r="S1804" s="277"/>
      <c r="T1804" s="277"/>
      <c r="U1804" s="278"/>
      <c r="V1804" s="103"/>
      <c r="W1804" s="72"/>
      <c r="X1804" s="72"/>
      <c r="Y1804" s="78">
        <f>SUM(E1780:E1804)</f>
        <v>0</v>
      </c>
      <c r="Z1804" s="72" t="str">
        <f t="shared" si="754"/>
        <v/>
      </c>
      <c r="AA1804" s="72" t="str">
        <f t="shared" si="755"/>
        <v/>
      </c>
      <c r="AB1804" s="72"/>
      <c r="AC1804" s="72">
        <f t="shared" si="740"/>
        <v>1</v>
      </c>
      <c r="AD1804" s="72">
        <f t="shared" si="741"/>
        <v>1</v>
      </c>
      <c r="AE1804" s="109" t="str">
        <f t="shared" si="742"/>
        <v>0-0</v>
      </c>
      <c r="AF1804" s="109" t="str">
        <f t="shared" si="743"/>
        <v>Y</v>
      </c>
      <c r="AG1804" s="109" t="str">
        <f t="shared" si="744"/>
        <v>B</v>
      </c>
      <c r="AM1804" s="109">
        <f t="shared" si="745"/>
        <v>0</v>
      </c>
      <c r="AN1804" s="109">
        <f t="shared" si="746"/>
        <v>0</v>
      </c>
      <c r="AO1804" s="109" t="str">
        <f t="shared" si="747"/>
        <v/>
      </c>
      <c r="AQ1804" s="109" t="str">
        <f t="shared" si="748"/>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55"/>
        <v/>
      </c>
      <c r="AB1805" s="72"/>
      <c r="AC1805" s="72">
        <f>SUM(AC1780:AC1804)</f>
        <v>25</v>
      </c>
      <c r="AD1805" s="72">
        <f>SUM(AD1780:AD1804)</f>
        <v>25</v>
      </c>
      <c r="AE1805" s="109" t="str">
        <f t="shared" si="742"/>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55"/>
        <v/>
      </c>
      <c r="AB1806" s="72"/>
      <c r="AC1806" s="72"/>
      <c r="AD1806" s="72"/>
      <c r="AE1806" s="109" t="str">
        <f t="shared" si="742"/>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57">IF(B1821&lt;&gt;"FST",1,0)</f>
        <v>1</v>
      </c>
      <c r="AD1821" s="72">
        <f t="shared" ref="AD1821:AD1845" si="758">IF(C1821&lt;&gt;"FST",1,0)</f>
        <v>1</v>
      </c>
      <c r="AE1821" s="109" t="str">
        <f t="shared" ref="AE1821:AE1847" si="759">CONCATENATE(H1821,"-",I1821)</f>
        <v>0-0</v>
      </c>
      <c r="AF1821" s="109" t="str">
        <f t="shared" ref="AF1821:AF1845" si="760">IF(C1821="Field SPL","N","Y")</f>
        <v>Y</v>
      </c>
      <c r="AG1821" s="109" t="str">
        <f t="shared" ref="AG1821:AG1845" si="761">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62">VALUE(IF(C1821="FST","0",IF(C1821="REV T","1",IF(C1821="DBL REV",".5","0"))))</f>
        <v>0</v>
      </c>
      <c r="AN1821" s="109">
        <f t="shared" ref="AN1821:AN1845" si="763">VALUE(IF(C1821="FST","0",IF(C1821="REV T","0",IF(C1821="DBL REV",".5","0"))))</f>
        <v>0</v>
      </c>
      <c r="AO1821" s="109" t="str">
        <f t="shared" ref="AO1821:AO1845" si="764">IF(C1821="TPL REV","Y","")</f>
        <v/>
      </c>
      <c r="AQ1821" s="109" t="str">
        <f t="shared" ref="AQ1821:AQ1845" si="765">IF(C1821="QD REV","Y","")</f>
        <v/>
      </c>
      <c r="BA1821" s="229">
        <f>MOD(E1821,12)</f>
        <v>0</v>
      </c>
    </row>
    <row r="1822" spans="1:53" ht="15.75" thickBot="1" x14ac:dyDescent="0.3">
      <c r="A1822" s="88"/>
      <c r="B1822" s="66" t="s">
        <v>279</v>
      </c>
      <c r="C1822" s="67"/>
      <c r="D1822" s="102"/>
      <c r="E1822" s="32"/>
      <c r="F1822" s="32"/>
      <c r="G1822" s="68" t="s">
        <v>277</v>
      </c>
      <c r="H1822" s="69">
        <f t="shared" ref="H1822:H1845" si="766">IF(E1822=0,0,I1822-(E1822-1))</f>
        <v>0</v>
      </c>
      <c r="I1822" s="70">
        <f t="shared" ref="I1822:I1845" si="767">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57"/>
        <v>1</v>
      </c>
      <c r="AD1822" s="72">
        <f t="shared" si="758"/>
        <v>1</v>
      </c>
      <c r="AE1822" s="109" t="str">
        <f t="shared" si="759"/>
        <v>0-0</v>
      </c>
      <c r="AF1822" s="109" t="str">
        <f t="shared" si="760"/>
        <v>Y</v>
      </c>
      <c r="AG1822" s="109" t="str">
        <f t="shared" si="761"/>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62"/>
        <v>0</v>
      </c>
      <c r="AN1822" s="109">
        <f t="shared" si="763"/>
        <v>0</v>
      </c>
      <c r="AO1822" s="109" t="str">
        <f t="shared" si="764"/>
        <v/>
      </c>
      <c r="AQ1822" s="109" t="str">
        <f t="shared" si="765"/>
        <v/>
      </c>
      <c r="BA1822" s="229">
        <f>MOD(SUM(E1821:E1822),12)</f>
        <v>0</v>
      </c>
    </row>
    <row r="1823" spans="1:53" ht="15.75" thickBot="1" x14ac:dyDescent="0.3">
      <c r="A1823" s="88"/>
      <c r="B1823" s="74" t="s">
        <v>280</v>
      </c>
      <c r="C1823" s="67"/>
      <c r="D1823" s="102"/>
      <c r="E1823" s="32"/>
      <c r="F1823" s="32"/>
      <c r="G1823" s="75" t="s">
        <v>277</v>
      </c>
      <c r="H1823" s="69">
        <f t="shared" si="766"/>
        <v>0</v>
      </c>
      <c r="I1823" s="70">
        <f t="shared" si="767"/>
        <v>0</v>
      </c>
      <c r="J1823" s="73" t="str">
        <f t="shared" ref="J1823:J1845" si="768">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57"/>
        <v>1</v>
      </c>
      <c r="AD1823" s="72">
        <f t="shared" si="758"/>
        <v>1</v>
      </c>
      <c r="AE1823" s="109" t="str">
        <f t="shared" si="759"/>
        <v>0-0</v>
      </c>
      <c r="AF1823" s="109" t="str">
        <f t="shared" si="760"/>
        <v>Y</v>
      </c>
      <c r="AG1823" s="109" t="str">
        <f t="shared" si="761"/>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62"/>
        <v>0</v>
      </c>
      <c r="AN1823" s="109">
        <f t="shared" si="763"/>
        <v>0</v>
      </c>
      <c r="AO1823" s="109" t="str">
        <f t="shared" si="764"/>
        <v/>
      </c>
      <c r="AQ1823" s="109" t="str">
        <f t="shared" si="765"/>
        <v/>
      </c>
      <c r="BA1823" s="229">
        <f>MOD(SUM(E1821:E1824),12)</f>
        <v>0</v>
      </c>
    </row>
    <row r="1824" spans="1:53" ht="15.75" thickBot="1" x14ac:dyDescent="0.3">
      <c r="A1824" s="88"/>
      <c r="B1824" s="66" t="s">
        <v>281</v>
      </c>
      <c r="C1824" s="67"/>
      <c r="D1824" s="102"/>
      <c r="E1824" s="32"/>
      <c r="F1824" s="32"/>
      <c r="G1824" s="68" t="s">
        <v>277</v>
      </c>
      <c r="H1824" s="69">
        <f t="shared" si="766"/>
        <v>0</v>
      </c>
      <c r="I1824" s="70">
        <f t="shared" si="767"/>
        <v>0</v>
      </c>
      <c r="J1824" s="73" t="str">
        <f t="shared" si="768"/>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57"/>
        <v>1</v>
      </c>
      <c r="AD1824" s="72">
        <f t="shared" si="758"/>
        <v>1</v>
      </c>
      <c r="AE1824" s="109" t="str">
        <f t="shared" si="759"/>
        <v>0-0</v>
      </c>
      <c r="AF1824" s="109" t="str">
        <f t="shared" si="760"/>
        <v>Y</v>
      </c>
      <c r="AG1824" s="109" t="str">
        <f t="shared" si="761"/>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62"/>
        <v>0</v>
      </c>
      <c r="AN1824" s="109">
        <f t="shared" si="763"/>
        <v>0</v>
      </c>
      <c r="AO1824" s="109" t="str">
        <f t="shared" si="764"/>
        <v/>
      </c>
      <c r="AQ1824" s="109" t="str">
        <f t="shared" si="765"/>
        <v/>
      </c>
      <c r="BA1824" s="229">
        <f>MOD(SUM(E1821:E1825),12)</f>
        <v>0</v>
      </c>
    </row>
    <row r="1825" spans="1:53" ht="15.75" thickBot="1" x14ac:dyDescent="0.3">
      <c r="A1825" s="88"/>
      <c r="B1825" s="66" t="s">
        <v>282</v>
      </c>
      <c r="C1825" s="67"/>
      <c r="D1825" s="102"/>
      <c r="E1825" s="32"/>
      <c r="F1825" s="32"/>
      <c r="G1825" s="68" t="s">
        <v>277</v>
      </c>
      <c r="H1825" s="69">
        <f t="shared" si="766"/>
        <v>0</v>
      </c>
      <c r="I1825" s="70">
        <f t="shared" si="767"/>
        <v>0</v>
      </c>
      <c r="J1825" s="73" t="str">
        <f t="shared" si="768"/>
        <v>--</v>
      </c>
      <c r="K1825" s="32"/>
      <c r="L1825" s="233"/>
      <c r="M1825" s="277"/>
      <c r="N1825" s="277"/>
      <c r="O1825" s="277"/>
      <c r="P1825" s="277"/>
      <c r="Q1825" s="277"/>
      <c r="R1825" s="277"/>
      <c r="S1825" s="277"/>
      <c r="T1825" s="277"/>
      <c r="U1825" s="278"/>
      <c r="V1825" s="103"/>
      <c r="W1825" s="72"/>
      <c r="X1825" s="72"/>
      <c r="Y1825" s="72"/>
      <c r="Z1825" s="45">
        <v>13</v>
      </c>
      <c r="AA1825" s="77">
        <f t="shared" ref="AA1825:AA1830" si="769">AB1824+1</f>
        <v>145</v>
      </c>
      <c r="AB1825" s="77">
        <f t="shared" ref="AB1825:AB1830" si="770">AB1824+12</f>
        <v>156</v>
      </c>
      <c r="AC1825" s="72">
        <f t="shared" si="757"/>
        <v>1</v>
      </c>
      <c r="AD1825" s="72">
        <f t="shared" si="758"/>
        <v>1</v>
      </c>
      <c r="AE1825" s="109" t="str">
        <f t="shared" si="759"/>
        <v>0-0</v>
      </c>
      <c r="AF1825" s="109" t="str">
        <f t="shared" si="760"/>
        <v>Y</v>
      </c>
      <c r="AG1825" s="109" t="str">
        <f t="shared" si="761"/>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62"/>
        <v>0</v>
      </c>
      <c r="AN1825" s="109">
        <f t="shared" si="763"/>
        <v>0</v>
      </c>
      <c r="AO1825" s="109" t="str">
        <f t="shared" si="764"/>
        <v/>
      </c>
      <c r="AQ1825" s="109" t="str">
        <f t="shared" si="765"/>
        <v/>
      </c>
      <c r="BA1825" s="229">
        <f>MOD(SUM(E1821:E1826),12)</f>
        <v>0</v>
      </c>
    </row>
    <row r="1826" spans="1:53" ht="15.75" thickBot="1" x14ac:dyDescent="0.3">
      <c r="A1826" s="88"/>
      <c r="B1826" s="66" t="s">
        <v>283</v>
      </c>
      <c r="C1826" s="67"/>
      <c r="D1826" s="102"/>
      <c r="E1826" s="32"/>
      <c r="F1826" s="32"/>
      <c r="G1826" s="68" t="s">
        <v>277</v>
      </c>
      <c r="H1826" s="69">
        <f t="shared" si="766"/>
        <v>0</v>
      </c>
      <c r="I1826" s="70">
        <f t="shared" si="767"/>
        <v>0</v>
      </c>
      <c r="J1826" s="73" t="str">
        <f t="shared" si="768"/>
        <v>--</v>
      </c>
      <c r="K1826" s="32"/>
      <c r="L1826" s="233"/>
      <c r="M1826" s="277"/>
      <c r="N1826" s="277"/>
      <c r="O1826" s="277"/>
      <c r="P1826" s="277"/>
      <c r="Q1826" s="277"/>
      <c r="R1826" s="277"/>
      <c r="S1826" s="277"/>
      <c r="T1826" s="277"/>
      <c r="U1826" s="278"/>
      <c r="V1826" s="103"/>
      <c r="W1826" s="72"/>
      <c r="X1826" s="72"/>
      <c r="Y1826" s="72"/>
      <c r="Z1826" s="45">
        <v>14</v>
      </c>
      <c r="AA1826" s="77">
        <f t="shared" si="769"/>
        <v>157</v>
      </c>
      <c r="AB1826" s="77">
        <f t="shared" si="770"/>
        <v>168</v>
      </c>
      <c r="AC1826" s="72">
        <f t="shared" si="757"/>
        <v>1</v>
      </c>
      <c r="AD1826" s="72">
        <f t="shared" si="758"/>
        <v>1</v>
      </c>
      <c r="AE1826" s="109" t="str">
        <f t="shared" si="759"/>
        <v>0-0</v>
      </c>
      <c r="AF1826" s="109" t="str">
        <f t="shared" si="760"/>
        <v>Y</v>
      </c>
      <c r="AG1826" s="109" t="str">
        <f t="shared" si="761"/>
        <v>B</v>
      </c>
      <c r="AM1826" s="109">
        <f t="shared" si="762"/>
        <v>0</v>
      </c>
      <c r="AN1826" s="109">
        <f t="shared" si="763"/>
        <v>0</v>
      </c>
      <c r="AO1826" s="109" t="str">
        <f t="shared" si="764"/>
        <v/>
      </c>
      <c r="AQ1826" s="109" t="str">
        <f t="shared" si="765"/>
        <v/>
      </c>
      <c r="BA1826" s="229">
        <f>MOD(SUM(E1821:E1827),12)</f>
        <v>0</v>
      </c>
    </row>
    <row r="1827" spans="1:53" ht="15.75" thickBot="1" x14ac:dyDescent="0.3">
      <c r="A1827" s="88"/>
      <c r="B1827" s="66" t="s">
        <v>284</v>
      </c>
      <c r="C1827" s="67"/>
      <c r="D1827" s="102"/>
      <c r="E1827" s="32"/>
      <c r="F1827" s="32"/>
      <c r="G1827" s="68" t="s">
        <v>277</v>
      </c>
      <c r="H1827" s="69">
        <f t="shared" si="766"/>
        <v>0</v>
      </c>
      <c r="I1827" s="70">
        <f t="shared" si="767"/>
        <v>0</v>
      </c>
      <c r="J1827" s="73" t="str">
        <f t="shared" si="768"/>
        <v>--</v>
      </c>
      <c r="K1827" s="32"/>
      <c r="L1827" s="233"/>
      <c r="M1827" s="277"/>
      <c r="N1827" s="277"/>
      <c r="O1827" s="277"/>
      <c r="P1827" s="277"/>
      <c r="Q1827" s="277"/>
      <c r="R1827" s="277"/>
      <c r="S1827" s="277"/>
      <c r="T1827" s="277"/>
      <c r="U1827" s="278"/>
      <c r="V1827" s="103"/>
      <c r="W1827" s="72"/>
      <c r="X1827" s="72"/>
      <c r="Y1827" s="72"/>
      <c r="Z1827" s="45">
        <v>15</v>
      </c>
      <c r="AA1827" s="77">
        <f t="shared" si="769"/>
        <v>169</v>
      </c>
      <c r="AB1827" s="77">
        <f t="shared" si="770"/>
        <v>180</v>
      </c>
      <c r="AC1827" s="72">
        <f t="shared" si="757"/>
        <v>1</v>
      </c>
      <c r="AD1827" s="72">
        <f t="shared" si="758"/>
        <v>1</v>
      </c>
      <c r="AE1827" s="109" t="str">
        <f t="shared" si="759"/>
        <v>0-0</v>
      </c>
      <c r="AF1827" s="109" t="str">
        <f t="shared" si="760"/>
        <v>Y</v>
      </c>
      <c r="AG1827" s="109" t="str">
        <f t="shared" si="761"/>
        <v>B</v>
      </c>
      <c r="AM1827" s="109">
        <f t="shared" si="762"/>
        <v>0</v>
      </c>
      <c r="AN1827" s="109">
        <f t="shared" si="763"/>
        <v>0</v>
      </c>
      <c r="AO1827" s="109" t="str">
        <f t="shared" si="764"/>
        <v/>
      </c>
      <c r="AQ1827" s="109" t="str">
        <f t="shared" si="765"/>
        <v/>
      </c>
      <c r="BA1827" s="229">
        <f>MOD(SUM(E1821:E1828),12)</f>
        <v>0</v>
      </c>
    </row>
    <row r="1828" spans="1:53" ht="15.75" thickBot="1" x14ac:dyDescent="0.3">
      <c r="A1828" s="88"/>
      <c r="B1828" s="66" t="s">
        <v>285</v>
      </c>
      <c r="C1828" s="67"/>
      <c r="D1828" s="102"/>
      <c r="E1828" s="32"/>
      <c r="F1828" s="32"/>
      <c r="G1828" s="68" t="s">
        <v>277</v>
      </c>
      <c r="H1828" s="69">
        <f t="shared" si="766"/>
        <v>0</v>
      </c>
      <c r="I1828" s="70">
        <f t="shared" si="767"/>
        <v>0</v>
      </c>
      <c r="J1828" s="73" t="str">
        <f t="shared" si="768"/>
        <v>--</v>
      </c>
      <c r="K1828" s="32"/>
      <c r="L1828" s="233"/>
      <c r="M1828" s="277"/>
      <c r="N1828" s="277"/>
      <c r="O1828" s="277"/>
      <c r="P1828" s="277"/>
      <c r="Q1828" s="277"/>
      <c r="R1828" s="277"/>
      <c r="S1828" s="277"/>
      <c r="T1828" s="277"/>
      <c r="U1828" s="278"/>
      <c r="V1828" s="103"/>
      <c r="W1828" s="72"/>
      <c r="X1828" s="72"/>
      <c r="Y1828" s="72"/>
      <c r="Z1828" s="45">
        <f>Z1827+1</f>
        <v>16</v>
      </c>
      <c r="AA1828" s="77">
        <f t="shared" si="769"/>
        <v>181</v>
      </c>
      <c r="AB1828" s="77">
        <f t="shared" si="770"/>
        <v>192</v>
      </c>
      <c r="AC1828" s="72">
        <f t="shared" si="757"/>
        <v>1</v>
      </c>
      <c r="AD1828" s="72">
        <f t="shared" si="758"/>
        <v>1</v>
      </c>
      <c r="AE1828" s="109" t="str">
        <f t="shared" si="759"/>
        <v>0-0</v>
      </c>
      <c r="AF1828" s="109" t="str">
        <f t="shared" si="760"/>
        <v>Y</v>
      </c>
      <c r="AG1828" s="109" t="str">
        <f t="shared" si="761"/>
        <v>B</v>
      </c>
      <c r="AM1828" s="109">
        <f t="shared" si="762"/>
        <v>0</v>
      </c>
      <c r="AN1828" s="109">
        <f t="shared" si="763"/>
        <v>0</v>
      </c>
      <c r="AO1828" s="109" t="str">
        <f t="shared" si="764"/>
        <v/>
      </c>
      <c r="AQ1828" s="109" t="str">
        <f t="shared" si="765"/>
        <v/>
      </c>
      <c r="BA1828" s="229">
        <f>MOD(SUM(E1821:E1829),12)</f>
        <v>0</v>
      </c>
    </row>
    <row r="1829" spans="1:53" ht="15.75" thickBot="1" x14ac:dyDescent="0.3">
      <c r="A1829" s="88"/>
      <c r="B1829" s="66" t="s">
        <v>286</v>
      </c>
      <c r="C1829" s="67"/>
      <c r="D1829" s="102"/>
      <c r="E1829" s="32"/>
      <c r="F1829" s="32"/>
      <c r="G1829" s="68" t="s">
        <v>277</v>
      </c>
      <c r="H1829" s="69">
        <f t="shared" si="766"/>
        <v>0</v>
      </c>
      <c r="I1829" s="70">
        <f t="shared" si="767"/>
        <v>0</v>
      </c>
      <c r="J1829" s="73" t="str">
        <f t="shared" si="768"/>
        <v>--</v>
      </c>
      <c r="K1829" s="32"/>
      <c r="L1829" s="233"/>
      <c r="M1829" s="277"/>
      <c r="N1829" s="277"/>
      <c r="O1829" s="277"/>
      <c r="P1829" s="277"/>
      <c r="Q1829" s="277"/>
      <c r="R1829" s="277"/>
      <c r="S1829" s="277"/>
      <c r="T1829" s="277"/>
      <c r="U1829" s="278"/>
      <c r="V1829" s="103"/>
      <c r="W1829" s="72"/>
      <c r="X1829" s="72"/>
      <c r="Y1829" s="72"/>
      <c r="Z1829" s="45">
        <f>Z1828+1</f>
        <v>17</v>
      </c>
      <c r="AA1829" s="77">
        <f t="shared" si="769"/>
        <v>193</v>
      </c>
      <c r="AB1829" s="77">
        <f t="shared" si="770"/>
        <v>204</v>
      </c>
      <c r="AC1829" s="72">
        <f t="shared" si="757"/>
        <v>1</v>
      </c>
      <c r="AD1829" s="72">
        <f t="shared" si="758"/>
        <v>1</v>
      </c>
      <c r="AE1829" s="109" t="str">
        <f t="shared" si="759"/>
        <v>0-0</v>
      </c>
      <c r="AF1829" s="109" t="str">
        <f t="shared" si="760"/>
        <v>Y</v>
      </c>
      <c r="AG1829" s="109" t="str">
        <f t="shared" si="761"/>
        <v>B</v>
      </c>
      <c r="AM1829" s="109">
        <f t="shared" si="762"/>
        <v>0</v>
      </c>
      <c r="AN1829" s="109">
        <f t="shared" si="763"/>
        <v>0</v>
      </c>
      <c r="AO1829" s="109" t="str">
        <f t="shared" si="764"/>
        <v/>
      </c>
      <c r="AQ1829" s="109" t="str">
        <f t="shared" si="765"/>
        <v/>
      </c>
      <c r="BA1829" s="229">
        <f>MOD(SUM(E1821:E1830),12)</f>
        <v>0</v>
      </c>
    </row>
    <row r="1830" spans="1:53" ht="15.75" thickBot="1" x14ac:dyDescent="0.3">
      <c r="A1830" s="88"/>
      <c r="B1830" s="66" t="s">
        <v>287</v>
      </c>
      <c r="C1830" s="67"/>
      <c r="D1830" s="102"/>
      <c r="E1830" s="32"/>
      <c r="F1830" s="32"/>
      <c r="G1830" s="68" t="s">
        <v>277</v>
      </c>
      <c r="H1830" s="69">
        <f t="shared" si="766"/>
        <v>0</v>
      </c>
      <c r="I1830" s="70">
        <f t="shared" si="767"/>
        <v>0</v>
      </c>
      <c r="J1830" s="73" t="str">
        <f t="shared" si="768"/>
        <v>--</v>
      </c>
      <c r="K1830" s="32"/>
      <c r="L1830" s="233"/>
      <c r="M1830" s="277"/>
      <c r="N1830" s="277"/>
      <c r="O1830" s="277"/>
      <c r="P1830" s="277"/>
      <c r="Q1830" s="277"/>
      <c r="R1830" s="277"/>
      <c r="S1830" s="277"/>
      <c r="T1830" s="277"/>
      <c r="U1830" s="278"/>
      <c r="V1830" s="103"/>
      <c r="W1830" s="72"/>
      <c r="X1830" s="72"/>
      <c r="Y1830" s="72"/>
      <c r="Z1830" s="45">
        <f>Z1829+1</f>
        <v>18</v>
      </c>
      <c r="AA1830" s="77">
        <f t="shared" si="769"/>
        <v>205</v>
      </c>
      <c r="AB1830" s="77">
        <f t="shared" si="770"/>
        <v>216</v>
      </c>
      <c r="AC1830" s="72">
        <f t="shared" si="757"/>
        <v>1</v>
      </c>
      <c r="AD1830" s="72">
        <f t="shared" si="758"/>
        <v>1</v>
      </c>
      <c r="AE1830" s="109" t="str">
        <f t="shared" si="759"/>
        <v>0-0</v>
      </c>
      <c r="AF1830" s="109" t="str">
        <f t="shared" si="760"/>
        <v>Y</v>
      </c>
      <c r="AG1830" s="109" t="str">
        <f t="shared" si="761"/>
        <v>B</v>
      </c>
      <c r="AM1830" s="109">
        <f t="shared" si="762"/>
        <v>0</v>
      </c>
      <c r="AN1830" s="109">
        <f t="shared" si="763"/>
        <v>0</v>
      </c>
      <c r="AO1830" s="109" t="str">
        <f t="shared" si="764"/>
        <v/>
      </c>
      <c r="AQ1830" s="109" t="str">
        <f t="shared" si="765"/>
        <v/>
      </c>
      <c r="BA1830" s="229">
        <f>MOD(SUM(E1821:E1831),12)</f>
        <v>0</v>
      </c>
    </row>
    <row r="1831" spans="1:53" ht="15.75" thickBot="1" x14ac:dyDescent="0.3">
      <c r="A1831" s="88"/>
      <c r="B1831" s="66" t="s">
        <v>288</v>
      </c>
      <c r="C1831" s="67"/>
      <c r="D1831" s="102"/>
      <c r="E1831" s="32"/>
      <c r="F1831" s="32"/>
      <c r="G1831" s="68" t="s">
        <v>277</v>
      </c>
      <c r="H1831" s="69">
        <f t="shared" si="766"/>
        <v>0</v>
      </c>
      <c r="I1831" s="70">
        <f t="shared" si="767"/>
        <v>0</v>
      </c>
      <c r="J1831" s="73" t="str">
        <f t="shared" si="768"/>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57"/>
        <v>1</v>
      </c>
      <c r="AD1831" s="72">
        <f t="shared" si="758"/>
        <v>1</v>
      </c>
      <c r="AE1831" s="109" t="str">
        <f t="shared" si="759"/>
        <v>0-0</v>
      </c>
      <c r="AF1831" s="109" t="str">
        <f t="shared" si="760"/>
        <v>Y</v>
      </c>
      <c r="AG1831" s="109" t="str">
        <f t="shared" si="761"/>
        <v>B</v>
      </c>
      <c r="AM1831" s="109">
        <f t="shared" si="762"/>
        <v>0</v>
      </c>
      <c r="AN1831" s="109">
        <f t="shared" si="763"/>
        <v>0</v>
      </c>
      <c r="AO1831" s="109" t="str">
        <f t="shared" si="764"/>
        <v/>
      </c>
      <c r="AQ1831" s="109" t="str">
        <f t="shared" si="765"/>
        <v/>
      </c>
      <c r="BA1831" s="229">
        <f>MOD(SUM(E1821:E1832),12)</f>
        <v>0</v>
      </c>
    </row>
    <row r="1832" spans="1:53" ht="15.75" thickBot="1" x14ac:dyDescent="0.3">
      <c r="A1832" s="88"/>
      <c r="B1832" s="66" t="s">
        <v>289</v>
      </c>
      <c r="C1832" s="67"/>
      <c r="D1832" s="102"/>
      <c r="E1832" s="32"/>
      <c r="F1832" s="32"/>
      <c r="G1832" s="68" t="s">
        <v>277</v>
      </c>
      <c r="H1832" s="69">
        <f t="shared" si="766"/>
        <v>0</v>
      </c>
      <c r="I1832" s="70">
        <f t="shared" si="767"/>
        <v>0</v>
      </c>
      <c r="J1832" s="73" t="str">
        <f t="shared" si="768"/>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57"/>
        <v>1</v>
      </c>
      <c r="AD1832" s="72">
        <f t="shared" si="758"/>
        <v>1</v>
      </c>
      <c r="AE1832" s="109" t="str">
        <f t="shared" si="759"/>
        <v>0-0</v>
      </c>
      <c r="AF1832" s="109" t="str">
        <f t="shared" si="760"/>
        <v>Y</v>
      </c>
      <c r="AG1832" s="109" t="str">
        <f t="shared" si="761"/>
        <v>B</v>
      </c>
      <c r="AM1832" s="109">
        <f t="shared" si="762"/>
        <v>0</v>
      </c>
      <c r="AN1832" s="109">
        <f t="shared" si="763"/>
        <v>0</v>
      </c>
      <c r="AO1832" s="109" t="str">
        <f t="shared" si="764"/>
        <v/>
      </c>
      <c r="AQ1832" s="109" t="str">
        <f t="shared" si="765"/>
        <v/>
      </c>
      <c r="BA1832" s="229">
        <f>MOD(SUM(E1821:E1833),12)</f>
        <v>0</v>
      </c>
    </row>
    <row r="1833" spans="1:53" ht="15.75" thickBot="1" x14ac:dyDescent="0.3">
      <c r="A1833" s="88"/>
      <c r="B1833" s="66" t="s">
        <v>290</v>
      </c>
      <c r="C1833" s="67"/>
      <c r="D1833" s="102"/>
      <c r="E1833" s="32"/>
      <c r="F1833" s="32"/>
      <c r="G1833" s="68" t="s">
        <v>277</v>
      </c>
      <c r="H1833" s="69">
        <f t="shared" si="766"/>
        <v>0</v>
      </c>
      <c r="I1833" s="70">
        <f t="shared" si="767"/>
        <v>0</v>
      </c>
      <c r="J1833" s="73" t="str">
        <f t="shared" si="768"/>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71">IF(OR(AND(E$8=216,C1832="DBL REV",C1833="DBL REV",Y1832&lt;=144,Y1833&gt;144),AND(E$8=216,C1832="TPL REV",C1833="TPL REV",Y1832&lt;=144,Y1833&gt;144),AND(E$8=216,C1832="QD REV",C1833="QD REV",Y1832&lt;=144,Y1833&gt;144)),"ERROR","")</f>
        <v/>
      </c>
      <c r="AA1833" s="72"/>
      <c r="AB1833" s="72"/>
      <c r="AC1833" s="72">
        <f t="shared" si="757"/>
        <v>1</v>
      </c>
      <c r="AD1833" s="72">
        <f t="shared" si="758"/>
        <v>1</v>
      </c>
      <c r="AE1833" s="109" t="str">
        <f t="shared" si="759"/>
        <v>0-0</v>
      </c>
      <c r="AF1833" s="109" t="str">
        <f t="shared" si="760"/>
        <v>Y</v>
      </c>
      <c r="AG1833" s="109" t="str">
        <f t="shared" si="761"/>
        <v>B</v>
      </c>
      <c r="AM1833" s="109">
        <f t="shared" si="762"/>
        <v>0</v>
      </c>
      <c r="AN1833" s="109">
        <f t="shared" si="763"/>
        <v>0</v>
      </c>
      <c r="AO1833" s="109" t="str">
        <f t="shared" si="764"/>
        <v/>
      </c>
      <c r="AQ1833" s="109" t="str">
        <f t="shared" si="765"/>
        <v/>
      </c>
      <c r="BA1833" s="229">
        <f>MOD(SUM(E1821:E1834),12)</f>
        <v>0</v>
      </c>
    </row>
    <row r="1834" spans="1:53" ht="15.75" thickBot="1" x14ac:dyDescent="0.3">
      <c r="A1834" s="88"/>
      <c r="B1834" s="66" t="s">
        <v>291</v>
      </c>
      <c r="C1834" s="67"/>
      <c r="D1834" s="102"/>
      <c r="E1834" s="32"/>
      <c r="F1834" s="32"/>
      <c r="G1834" s="68" t="s">
        <v>277</v>
      </c>
      <c r="H1834" s="69">
        <f t="shared" si="766"/>
        <v>0</v>
      </c>
      <c r="I1834" s="70">
        <f t="shared" si="767"/>
        <v>0</v>
      </c>
      <c r="J1834" s="73" t="str">
        <f t="shared" si="768"/>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71"/>
        <v/>
      </c>
      <c r="AA1834" s="72"/>
      <c r="AB1834" s="72"/>
      <c r="AC1834" s="72">
        <f t="shared" si="757"/>
        <v>1</v>
      </c>
      <c r="AD1834" s="72">
        <f t="shared" si="758"/>
        <v>1</v>
      </c>
      <c r="AE1834" s="109" t="str">
        <f t="shared" si="759"/>
        <v>0-0</v>
      </c>
      <c r="AF1834" s="109" t="str">
        <f t="shared" si="760"/>
        <v>Y</v>
      </c>
      <c r="AG1834" s="109" t="str">
        <f t="shared" si="761"/>
        <v>B</v>
      </c>
      <c r="AM1834" s="109">
        <f t="shared" si="762"/>
        <v>0</v>
      </c>
      <c r="AN1834" s="109">
        <f t="shared" si="763"/>
        <v>0</v>
      </c>
      <c r="AO1834" s="109" t="str">
        <f t="shared" si="764"/>
        <v/>
      </c>
      <c r="AQ1834" s="109" t="str">
        <f t="shared" si="765"/>
        <v/>
      </c>
      <c r="BA1834" s="229">
        <f>MOD(SUM(E1821:E1835),12)</f>
        <v>0</v>
      </c>
    </row>
    <row r="1835" spans="1:53" ht="15.75" thickBot="1" x14ac:dyDescent="0.3">
      <c r="A1835" s="88"/>
      <c r="B1835" s="66" t="s">
        <v>292</v>
      </c>
      <c r="C1835" s="67"/>
      <c r="D1835" s="102"/>
      <c r="E1835" s="32"/>
      <c r="F1835" s="32"/>
      <c r="G1835" s="68" t="s">
        <v>277</v>
      </c>
      <c r="H1835" s="69">
        <f t="shared" si="766"/>
        <v>0</v>
      </c>
      <c r="I1835" s="70">
        <f t="shared" si="767"/>
        <v>0</v>
      </c>
      <c r="J1835" s="73" t="str">
        <f t="shared" si="768"/>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71"/>
        <v/>
      </c>
      <c r="AA1835" s="72" t="str">
        <f t="shared" ref="AA1835:AA1847" si="772">IF(AND(C1833&lt;&gt;"Field SPL",W1832&lt;=144,Y1833&gt;144),"ERROR","")</f>
        <v/>
      </c>
      <c r="AB1835" s="72"/>
      <c r="AC1835" s="72">
        <f t="shared" si="757"/>
        <v>1</v>
      </c>
      <c r="AD1835" s="72">
        <f t="shared" si="758"/>
        <v>1</v>
      </c>
      <c r="AE1835" s="109" t="str">
        <f t="shared" si="759"/>
        <v>0-0</v>
      </c>
      <c r="AF1835" s="109" t="str">
        <f t="shared" si="760"/>
        <v>Y</v>
      </c>
      <c r="AG1835" s="109" t="str">
        <f t="shared" si="761"/>
        <v>B</v>
      </c>
      <c r="AM1835" s="109">
        <f t="shared" si="762"/>
        <v>0</v>
      </c>
      <c r="AN1835" s="109">
        <f t="shared" si="763"/>
        <v>0</v>
      </c>
      <c r="AO1835" s="109" t="str">
        <f t="shared" si="764"/>
        <v/>
      </c>
      <c r="AQ1835" s="109" t="str">
        <f t="shared" si="765"/>
        <v/>
      </c>
      <c r="BA1835" s="229">
        <f>MOD(SUM(E1821:E1836),12)</f>
        <v>0</v>
      </c>
    </row>
    <row r="1836" spans="1:53" ht="15.75" thickBot="1" x14ac:dyDescent="0.3">
      <c r="A1836" s="88"/>
      <c r="B1836" s="66" t="s">
        <v>293</v>
      </c>
      <c r="C1836" s="67"/>
      <c r="D1836" s="102"/>
      <c r="E1836" s="32"/>
      <c r="F1836" s="32"/>
      <c r="G1836" s="68" t="s">
        <v>277</v>
      </c>
      <c r="H1836" s="69">
        <f t="shared" si="766"/>
        <v>0</v>
      </c>
      <c r="I1836" s="70">
        <f t="shared" si="767"/>
        <v>0</v>
      </c>
      <c r="J1836" s="73" t="str">
        <f t="shared" si="768"/>
        <v>--</v>
      </c>
      <c r="K1836" s="32"/>
      <c r="L1836" s="233"/>
      <c r="M1836" s="277"/>
      <c r="N1836" s="277"/>
      <c r="O1836" s="277"/>
      <c r="P1836" s="277"/>
      <c r="Q1836" s="277"/>
      <c r="R1836" s="277"/>
      <c r="S1836" s="277"/>
      <c r="T1836" s="277"/>
      <c r="U1836" s="278"/>
      <c r="V1836" s="103"/>
      <c r="W1836" s="84">
        <f t="shared" ref="W1836:W1844" si="773">Y1836+1</f>
        <v>1</v>
      </c>
      <c r="X1836" s="84"/>
      <c r="Y1836" s="78">
        <f>SUM(E1821:E1836)</f>
        <v>0</v>
      </c>
      <c r="Z1836" s="72" t="str">
        <f t="shared" si="771"/>
        <v/>
      </c>
      <c r="AA1836" s="72" t="str">
        <f t="shared" si="772"/>
        <v/>
      </c>
      <c r="AB1836" s="72"/>
      <c r="AC1836" s="72">
        <f t="shared" si="757"/>
        <v>1</v>
      </c>
      <c r="AD1836" s="72">
        <f t="shared" si="758"/>
        <v>1</v>
      </c>
      <c r="AE1836" s="109" t="str">
        <f t="shared" si="759"/>
        <v>0-0</v>
      </c>
      <c r="AF1836" s="109" t="str">
        <f t="shared" si="760"/>
        <v>Y</v>
      </c>
      <c r="AG1836" s="109" t="str">
        <f t="shared" si="761"/>
        <v>B</v>
      </c>
      <c r="AM1836" s="109">
        <f t="shared" si="762"/>
        <v>0</v>
      </c>
      <c r="AN1836" s="109">
        <f t="shared" si="763"/>
        <v>0</v>
      </c>
      <c r="AO1836" s="109" t="str">
        <f t="shared" si="764"/>
        <v/>
      </c>
      <c r="AQ1836" s="109" t="str">
        <f t="shared" si="765"/>
        <v/>
      </c>
      <c r="BA1836" s="229">
        <f>MOD(SUM(E1821:E1837),12)</f>
        <v>0</v>
      </c>
    </row>
    <row r="1837" spans="1:53" ht="15.75" thickBot="1" x14ac:dyDescent="0.3">
      <c r="A1837" s="88"/>
      <c r="B1837" s="66" t="s">
        <v>294</v>
      </c>
      <c r="C1837" s="67"/>
      <c r="D1837" s="102"/>
      <c r="E1837" s="32"/>
      <c r="F1837" s="32"/>
      <c r="G1837" s="68" t="s">
        <v>277</v>
      </c>
      <c r="H1837" s="69">
        <f t="shared" si="766"/>
        <v>0</v>
      </c>
      <c r="I1837" s="70">
        <f t="shared" si="767"/>
        <v>0</v>
      </c>
      <c r="J1837" s="73" t="str">
        <f t="shared" si="768"/>
        <v>--</v>
      </c>
      <c r="K1837" s="32"/>
      <c r="L1837" s="233"/>
      <c r="M1837" s="277"/>
      <c r="N1837" s="277"/>
      <c r="O1837" s="277"/>
      <c r="P1837" s="277"/>
      <c r="Q1837" s="277"/>
      <c r="R1837" s="277"/>
      <c r="S1837" s="277"/>
      <c r="T1837" s="277"/>
      <c r="U1837" s="278"/>
      <c r="V1837" s="103"/>
      <c r="W1837" s="84">
        <f t="shared" si="773"/>
        <v>1</v>
      </c>
      <c r="X1837" s="84"/>
      <c r="Y1837" s="78">
        <f>SUM(E1821:E1837)</f>
        <v>0</v>
      </c>
      <c r="Z1837" s="72" t="str">
        <f t="shared" si="771"/>
        <v/>
      </c>
      <c r="AA1837" s="72" t="str">
        <f t="shared" si="772"/>
        <v/>
      </c>
      <c r="AB1837" s="72"/>
      <c r="AC1837" s="72">
        <f t="shared" si="757"/>
        <v>1</v>
      </c>
      <c r="AD1837" s="72">
        <f t="shared" si="758"/>
        <v>1</v>
      </c>
      <c r="AE1837" s="109" t="str">
        <f t="shared" si="759"/>
        <v>0-0</v>
      </c>
      <c r="AF1837" s="109" t="str">
        <f t="shared" si="760"/>
        <v>Y</v>
      </c>
      <c r="AG1837" s="109" t="str">
        <f t="shared" si="761"/>
        <v>B</v>
      </c>
      <c r="AM1837" s="109">
        <f t="shared" si="762"/>
        <v>0</v>
      </c>
      <c r="AN1837" s="109">
        <f t="shared" si="763"/>
        <v>0</v>
      </c>
      <c r="AO1837" s="109" t="str">
        <f t="shared" si="764"/>
        <v/>
      </c>
      <c r="AQ1837" s="109" t="str">
        <f t="shared" si="765"/>
        <v/>
      </c>
      <c r="BA1837" s="229">
        <f>MOD(SUM(E1821:E1838),12)</f>
        <v>0</v>
      </c>
    </row>
    <row r="1838" spans="1:53" ht="15.75" thickBot="1" x14ac:dyDescent="0.3">
      <c r="A1838" s="88"/>
      <c r="B1838" s="66" t="s">
        <v>295</v>
      </c>
      <c r="C1838" s="67"/>
      <c r="D1838" s="102"/>
      <c r="E1838" s="32"/>
      <c r="F1838" s="32"/>
      <c r="G1838" s="68" t="s">
        <v>277</v>
      </c>
      <c r="H1838" s="69">
        <f t="shared" si="766"/>
        <v>0</v>
      </c>
      <c r="I1838" s="70">
        <f t="shared" si="767"/>
        <v>0</v>
      </c>
      <c r="J1838" s="73" t="str">
        <f t="shared" si="768"/>
        <v>--</v>
      </c>
      <c r="K1838" s="32"/>
      <c r="L1838" s="233"/>
      <c r="M1838" s="277"/>
      <c r="N1838" s="277"/>
      <c r="O1838" s="277"/>
      <c r="P1838" s="277"/>
      <c r="Q1838" s="277"/>
      <c r="R1838" s="277"/>
      <c r="S1838" s="277"/>
      <c r="T1838" s="277"/>
      <c r="U1838" s="278"/>
      <c r="V1838" s="103"/>
      <c r="W1838" s="84">
        <f t="shared" si="773"/>
        <v>1</v>
      </c>
      <c r="X1838" s="84"/>
      <c r="Y1838" s="78">
        <f>SUM(E1821:E1838)</f>
        <v>0</v>
      </c>
      <c r="Z1838" s="72" t="str">
        <f t="shared" si="771"/>
        <v/>
      </c>
      <c r="AA1838" s="72" t="str">
        <f t="shared" si="772"/>
        <v/>
      </c>
      <c r="AB1838" s="72"/>
      <c r="AC1838" s="72">
        <f t="shared" si="757"/>
        <v>1</v>
      </c>
      <c r="AD1838" s="72">
        <f t="shared" si="758"/>
        <v>1</v>
      </c>
      <c r="AE1838" s="109" t="str">
        <f t="shared" si="759"/>
        <v>0-0</v>
      </c>
      <c r="AF1838" s="109" t="str">
        <f t="shared" si="760"/>
        <v>Y</v>
      </c>
      <c r="AG1838" s="109" t="str">
        <f t="shared" si="761"/>
        <v>B</v>
      </c>
      <c r="AM1838" s="109">
        <f t="shared" si="762"/>
        <v>0</v>
      </c>
      <c r="AN1838" s="109">
        <f t="shared" si="763"/>
        <v>0</v>
      </c>
      <c r="AO1838" s="109" t="str">
        <f t="shared" si="764"/>
        <v/>
      </c>
      <c r="AQ1838" s="109" t="str">
        <f t="shared" si="765"/>
        <v/>
      </c>
      <c r="BA1838" s="229">
        <f>MOD(SUM(E1821:E1839),12)</f>
        <v>0</v>
      </c>
    </row>
    <row r="1839" spans="1:53" ht="15.75" thickBot="1" x14ac:dyDescent="0.3">
      <c r="A1839" s="88"/>
      <c r="B1839" s="66" t="s">
        <v>296</v>
      </c>
      <c r="C1839" s="67"/>
      <c r="D1839" s="102"/>
      <c r="E1839" s="32"/>
      <c r="F1839" s="32"/>
      <c r="G1839" s="68" t="s">
        <v>277</v>
      </c>
      <c r="H1839" s="69">
        <f t="shared" si="766"/>
        <v>0</v>
      </c>
      <c r="I1839" s="70">
        <f t="shared" si="767"/>
        <v>0</v>
      </c>
      <c r="J1839" s="73" t="str">
        <f t="shared" si="768"/>
        <v>--</v>
      </c>
      <c r="K1839" s="32"/>
      <c r="L1839" s="233"/>
      <c r="M1839" s="277"/>
      <c r="N1839" s="277"/>
      <c r="O1839" s="277"/>
      <c r="P1839" s="277"/>
      <c r="Q1839" s="277"/>
      <c r="R1839" s="277"/>
      <c r="S1839" s="277"/>
      <c r="T1839" s="277"/>
      <c r="U1839" s="278"/>
      <c r="V1839" s="103"/>
      <c r="W1839" s="84">
        <f t="shared" si="773"/>
        <v>1</v>
      </c>
      <c r="X1839" s="84"/>
      <c r="Y1839" s="78">
        <f>SUM(E1821:E1839)</f>
        <v>0</v>
      </c>
      <c r="Z1839" s="72" t="str">
        <f t="shared" si="771"/>
        <v/>
      </c>
      <c r="AA1839" s="72" t="str">
        <f t="shared" si="772"/>
        <v/>
      </c>
      <c r="AB1839" s="72"/>
      <c r="AC1839" s="72">
        <f t="shared" si="757"/>
        <v>1</v>
      </c>
      <c r="AD1839" s="72">
        <f t="shared" si="758"/>
        <v>1</v>
      </c>
      <c r="AE1839" s="109" t="str">
        <f t="shared" si="759"/>
        <v>0-0</v>
      </c>
      <c r="AF1839" s="109" t="str">
        <f t="shared" si="760"/>
        <v>Y</v>
      </c>
      <c r="AG1839" s="109" t="str">
        <f t="shared" si="761"/>
        <v>B</v>
      </c>
      <c r="AM1839" s="109">
        <f t="shared" si="762"/>
        <v>0</v>
      </c>
      <c r="AN1839" s="109">
        <f t="shared" si="763"/>
        <v>0</v>
      </c>
      <c r="AO1839" s="109" t="str">
        <f t="shared" si="764"/>
        <v/>
      </c>
      <c r="AQ1839" s="109" t="str">
        <f t="shared" si="765"/>
        <v/>
      </c>
      <c r="BA1839" s="229">
        <f>MOD(SUM(E1821:E1840),12)</f>
        <v>0</v>
      </c>
    </row>
    <row r="1840" spans="1:53" ht="15.75" thickBot="1" x14ac:dyDescent="0.3">
      <c r="A1840" s="88"/>
      <c r="B1840" s="66" t="s">
        <v>297</v>
      </c>
      <c r="C1840" s="67"/>
      <c r="D1840" s="102"/>
      <c r="E1840" s="32"/>
      <c r="F1840" s="32"/>
      <c r="G1840" s="68" t="s">
        <v>277</v>
      </c>
      <c r="H1840" s="69">
        <f t="shared" si="766"/>
        <v>0</v>
      </c>
      <c r="I1840" s="70">
        <f t="shared" si="767"/>
        <v>0</v>
      </c>
      <c r="J1840" s="73" t="str">
        <f t="shared" si="768"/>
        <v>--</v>
      </c>
      <c r="K1840" s="32"/>
      <c r="L1840" s="233"/>
      <c r="M1840" s="277"/>
      <c r="N1840" s="277"/>
      <c r="O1840" s="277"/>
      <c r="P1840" s="277"/>
      <c r="Q1840" s="277"/>
      <c r="R1840" s="277"/>
      <c r="S1840" s="277"/>
      <c r="T1840" s="277"/>
      <c r="U1840" s="278"/>
      <c r="V1840" s="103"/>
      <c r="W1840" s="84">
        <f t="shared" si="773"/>
        <v>1</v>
      </c>
      <c r="X1840" s="84"/>
      <c r="Y1840" s="78">
        <f>SUM(E1821:E1840)</f>
        <v>0</v>
      </c>
      <c r="Z1840" s="72" t="str">
        <f t="shared" si="771"/>
        <v/>
      </c>
      <c r="AA1840" s="72" t="str">
        <f t="shared" si="772"/>
        <v/>
      </c>
      <c r="AB1840" s="72"/>
      <c r="AC1840" s="72">
        <f t="shared" si="757"/>
        <v>1</v>
      </c>
      <c r="AD1840" s="72">
        <f t="shared" si="758"/>
        <v>1</v>
      </c>
      <c r="AE1840" s="109" t="str">
        <f t="shared" si="759"/>
        <v>0-0</v>
      </c>
      <c r="AF1840" s="109" t="str">
        <f t="shared" si="760"/>
        <v>Y</v>
      </c>
      <c r="AG1840" s="109" t="str">
        <f t="shared" si="761"/>
        <v>B</v>
      </c>
      <c r="AM1840" s="109">
        <f t="shared" si="762"/>
        <v>0</v>
      </c>
      <c r="AN1840" s="109">
        <f t="shared" si="763"/>
        <v>0</v>
      </c>
      <c r="AO1840" s="109" t="str">
        <f t="shared" si="764"/>
        <v/>
      </c>
      <c r="AQ1840" s="109" t="str">
        <f t="shared" si="765"/>
        <v/>
      </c>
      <c r="BA1840" s="229">
        <f>MOD(SUM(E1821:E1841),12)</f>
        <v>0</v>
      </c>
    </row>
    <row r="1841" spans="1:53" ht="15.75" thickBot="1" x14ac:dyDescent="0.3">
      <c r="A1841" s="88"/>
      <c r="B1841" s="66" t="s">
        <v>298</v>
      </c>
      <c r="C1841" s="67"/>
      <c r="D1841" s="102"/>
      <c r="E1841" s="32"/>
      <c r="F1841" s="32"/>
      <c r="G1841" s="68" t="s">
        <v>277</v>
      </c>
      <c r="H1841" s="69">
        <f t="shared" si="766"/>
        <v>0</v>
      </c>
      <c r="I1841" s="70">
        <f t="shared" si="767"/>
        <v>0</v>
      </c>
      <c r="J1841" s="73" t="str">
        <f t="shared" si="768"/>
        <v>--</v>
      </c>
      <c r="K1841" s="32"/>
      <c r="L1841" s="233"/>
      <c r="M1841" s="277"/>
      <c r="N1841" s="277"/>
      <c r="O1841" s="277"/>
      <c r="P1841" s="277"/>
      <c r="Q1841" s="277"/>
      <c r="R1841" s="277"/>
      <c r="S1841" s="277"/>
      <c r="T1841" s="277"/>
      <c r="U1841" s="278"/>
      <c r="V1841" s="103"/>
      <c r="W1841" s="84">
        <f t="shared" si="773"/>
        <v>1</v>
      </c>
      <c r="X1841" s="84"/>
      <c r="Y1841" s="78">
        <f>SUM(E1821:E1841)</f>
        <v>0</v>
      </c>
      <c r="Z1841" s="72" t="str">
        <f t="shared" si="771"/>
        <v/>
      </c>
      <c r="AA1841" s="72" t="str">
        <f t="shared" si="772"/>
        <v/>
      </c>
      <c r="AB1841" s="72"/>
      <c r="AC1841" s="72">
        <f t="shared" si="757"/>
        <v>1</v>
      </c>
      <c r="AD1841" s="72">
        <f t="shared" si="758"/>
        <v>1</v>
      </c>
      <c r="AE1841" s="109" t="str">
        <f t="shared" si="759"/>
        <v>0-0</v>
      </c>
      <c r="AF1841" s="109" t="str">
        <f t="shared" si="760"/>
        <v>Y</v>
      </c>
      <c r="AG1841" s="109" t="str">
        <f t="shared" si="761"/>
        <v>B</v>
      </c>
      <c r="AM1841" s="109">
        <f t="shared" si="762"/>
        <v>0</v>
      </c>
      <c r="AN1841" s="109">
        <f t="shared" si="763"/>
        <v>0</v>
      </c>
      <c r="AO1841" s="109" t="str">
        <f t="shared" si="764"/>
        <v/>
      </c>
      <c r="AQ1841" s="109" t="str">
        <f t="shared" si="765"/>
        <v/>
      </c>
      <c r="BA1841" s="229">
        <f>MOD(SUM(E1821:E1842),12)</f>
        <v>0</v>
      </c>
    </row>
    <row r="1842" spans="1:53" ht="15.75" thickBot="1" x14ac:dyDescent="0.3">
      <c r="A1842" s="88"/>
      <c r="B1842" s="66" t="s">
        <v>299</v>
      </c>
      <c r="C1842" s="67"/>
      <c r="D1842" s="102"/>
      <c r="E1842" s="32"/>
      <c r="F1842" s="32"/>
      <c r="G1842" s="68" t="s">
        <v>277</v>
      </c>
      <c r="H1842" s="69">
        <f t="shared" si="766"/>
        <v>0</v>
      </c>
      <c r="I1842" s="70">
        <f t="shared" si="767"/>
        <v>0</v>
      </c>
      <c r="J1842" s="73" t="str">
        <f t="shared" si="768"/>
        <v>--</v>
      </c>
      <c r="K1842" s="32"/>
      <c r="L1842" s="233"/>
      <c r="M1842" s="277"/>
      <c r="N1842" s="277"/>
      <c r="O1842" s="277"/>
      <c r="P1842" s="277"/>
      <c r="Q1842" s="277"/>
      <c r="R1842" s="277"/>
      <c r="S1842" s="277"/>
      <c r="T1842" s="277"/>
      <c r="U1842" s="278"/>
      <c r="V1842" s="103"/>
      <c r="W1842" s="84">
        <f t="shared" si="773"/>
        <v>1</v>
      </c>
      <c r="X1842" s="84"/>
      <c r="Y1842" s="78">
        <f>SUM(E1821:E1842)</f>
        <v>0</v>
      </c>
      <c r="Z1842" s="72" t="str">
        <f t="shared" si="771"/>
        <v/>
      </c>
      <c r="AA1842" s="72" t="str">
        <f t="shared" si="772"/>
        <v/>
      </c>
      <c r="AB1842" s="72"/>
      <c r="AC1842" s="72">
        <f t="shared" si="757"/>
        <v>1</v>
      </c>
      <c r="AD1842" s="72">
        <f t="shared" si="758"/>
        <v>1</v>
      </c>
      <c r="AE1842" s="109" t="str">
        <f t="shared" si="759"/>
        <v>0-0</v>
      </c>
      <c r="AF1842" s="109" t="str">
        <f t="shared" si="760"/>
        <v>Y</v>
      </c>
      <c r="AG1842" s="109" t="str">
        <f t="shared" si="761"/>
        <v>B</v>
      </c>
      <c r="AM1842" s="109">
        <f t="shared" si="762"/>
        <v>0</v>
      </c>
      <c r="AN1842" s="109">
        <f t="shared" si="763"/>
        <v>0</v>
      </c>
      <c r="AO1842" s="109" t="str">
        <f t="shared" si="764"/>
        <v/>
      </c>
      <c r="AQ1842" s="109" t="str">
        <f t="shared" si="765"/>
        <v/>
      </c>
      <c r="BA1842" s="229">
        <f>MOD(SUM(E1821:E1843),12)</f>
        <v>0</v>
      </c>
    </row>
    <row r="1843" spans="1:53" ht="15.75" thickBot="1" x14ac:dyDescent="0.3">
      <c r="A1843" s="88"/>
      <c r="B1843" s="66" t="s">
        <v>300</v>
      </c>
      <c r="C1843" s="67"/>
      <c r="D1843" s="102"/>
      <c r="E1843" s="32"/>
      <c r="F1843" s="32"/>
      <c r="G1843" s="68" t="s">
        <v>277</v>
      </c>
      <c r="H1843" s="69">
        <f t="shared" si="766"/>
        <v>0</v>
      </c>
      <c r="I1843" s="70">
        <f t="shared" si="767"/>
        <v>0</v>
      </c>
      <c r="J1843" s="73" t="str">
        <f t="shared" si="768"/>
        <v>--</v>
      </c>
      <c r="K1843" s="32"/>
      <c r="L1843" s="233"/>
      <c r="M1843" s="277"/>
      <c r="N1843" s="277"/>
      <c r="O1843" s="277"/>
      <c r="P1843" s="277"/>
      <c r="Q1843" s="277"/>
      <c r="R1843" s="277"/>
      <c r="S1843" s="277"/>
      <c r="T1843" s="277"/>
      <c r="U1843" s="278"/>
      <c r="V1843" s="103"/>
      <c r="W1843" s="84">
        <f t="shared" si="773"/>
        <v>1</v>
      </c>
      <c r="X1843" s="84"/>
      <c r="Y1843" s="78">
        <f>SUM(E1821:E1843)</f>
        <v>0</v>
      </c>
      <c r="Z1843" s="72" t="str">
        <f t="shared" si="771"/>
        <v/>
      </c>
      <c r="AA1843" s="72" t="str">
        <f t="shared" si="772"/>
        <v/>
      </c>
      <c r="AB1843" s="72"/>
      <c r="AC1843" s="72">
        <f t="shared" si="757"/>
        <v>1</v>
      </c>
      <c r="AD1843" s="72">
        <f t="shared" si="758"/>
        <v>1</v>
      </c>
      <c r="AE1843" s="109" t="str">
        <f t="shared" si="759"/>
        <v>0-0</v>
      </c>
      <c r="AF1843" s="109" t="str">
        <f t="shared" si="760"/>
        <v>Y</v>
      </c>
      <c r="AG1843" s="109" t="str">
        <f t="shared" si="761"/>
        <v>B</v>
      </c>
      <c r="AM1843" s="109">
        <f t="shared" si="762"/>
        <v>0</v>
      </c>
      <c r="AN1843" s="109">
        <f t="shared" si="763"/>
        <v>0</v>
      </c>
      <c r="AO1843" s="109" t="str">
        <f t="shared" si="764"/>
        <v/>
      </c>
      <c r="AQ1843" s="109" t="str">
        <f t="shared" si="765"/>
        <v/>
      </c>
      <c r="BA1843" s="229">
        <f>MOD(SUM(E1821:E1844),12)</f>
        <v>0</v>
      </c>
    </row>
    <row r="1844" spans="1:53" ht="15.75" thickBot="1" x14ac:dyDescent="0.3">
      <c r="A1844" s="88"/>
      <c r="B1844" s="66" t="s">
        <v>301</v>
      </c>
      <c r="C1844" s="67"/>
      <c r="D1844" s="102"/>
      <c r="E1844" s="32"/>
      <c r="F1844" s="32"/>
      <c r="G1844" s="68" t="s">
        <v>277</v>
      </c>
      <c r="H1844" s="69">
        <f t="shared" si="766"/>
        <v>0</v>
      </c>
      <c r="I1844" s="70">
        <f t="shared" si="767"/>
        <v>0</v>
      </c>
      <c r="J1844" s="73" t="str">
        <f t="shared" si="768"/>
        <v>--</v>
      </c>
      <c r="K1844" s="32"/>
      <c r="L1844" s="233"/>
      <c r="M1844" s="277"/>
      <c r="N1844" s="277"/>
      <c r="O1844" s="277"/>
      <c r="P1844" s="277"/>
      <c r="Q1844" s="277"/>
      <c r="R1844" s="277"/>
      <c r="S1844" s="277"/>
      <c r="T1844" s="277"/>
      <c r="U1844" s="278"/>
      <c r="V1844" s="103"/>
      <c r="W1844" s="84">
        <f t="shared" si="773"/>
        <v>1</v>
      </c>
      <c r="X1844" s="84"/>
      <c r="Y1844" s="78">
        <f>SUM(E1821:E1844)</f>
        <v>0</v>
      </c>
      <c r="Z1844" s="72" t="str">
        <f t="shared" si="771"/>
        <v/>
      </c>
      <c r="AA1844" s="72" t="str">
        <f t="shared" si="772"/>
        <v/>
      </c>
      <c r="AB1844" s="72"/>
      <c r="AC1844" s="72">
        <f t="shared" si="757"/>
        <v>1</v>
      </c>
      <c r="AD1844" s="72">
        <f t="shared" si="758"/>
        <v>1</v>
      </c>
      <c r="AE1844" s="109" t="str">
        <f t="shared" si="759"/>
        <v>0-0</v>
      </c>
      <c r="AF1844" s="109" t="str">
        <f t="shared" si="760"/>
        <v>Y</v>
      </c>
      <c r="AG1844" s="109" t="str">
        <f t="shared" si="761"/>
        <v>B</v>
      </c>
      <c r="AM1844" s="109">
        <f t="shared" si="762"/>
        <v>0</v>
      </c>
      <c r="AN1844" s="109">
        <f t="shared" si="763"/>
        <v>0</v>
      </c>
      <c r="AO1844" s="109" t="str">
        <f t="shared" si="764"/>
        <v/>
      </c>
      <c r="AQ1844" s="109" t="str">
        <f t="shared" si="765"/>
        <v/>
      </c>
      <c r="BA1844" s="229">
        <f>MOD(SUM(E1821:E1845),12)</f>
        <v>0</v>
      </c>
    </row>
    <row r="1845" spans="1:53" ht="15.75" thickBot="1" x14ac:dyDescent="0.3">
      <c r="A1845" s="88"/>
      <c r="B1845" s="66" t="s">
        <v>302</v>
      </c>
      <c r="C1845" s="67"/>
      <c r="D1845" s="102"/>
      <c r="E1845" s="32"/>
      <c r="F1845" s="32"/>
      <c r="G1845" s="68" t="s">
        <v>277</v>
      </c>
      <c r="H1845" s="69">
        <f t="shared" si="766"/>
        <v>0</v>
      </c>
      <c r="I1845" s="70">
        <f t="shared" si="767"/>
        <v>0</v>
      </c>
      <c r="J1845" s="73" t="str">
        <f t="shared" si="768"/>
        <v>--</v>
      </c>
      <c r="K1845" s="32"/>
      <c r="L1845" s="234"/>
      <c r="M1845" s="277"/>
      <c r="N1845" s="277"/>
      <c r="O1845" s="277"/>
      <c r="P1845" s="277"/>
      <c r="Q1845" s="277"/>
      <c r="R1845" s="277"/>
      <c r="S1845" s="277"/>
      <c r="T1845" s="277"/>
      <c r="U1845" s="278"/>
      <c r="V1845" s="103"/>
      <c r="W1845" s="72"/>
      <c r="X1845" s="72"/>
      <c r="Y1845" s="78">
        <f>SUM(E1821:E1845)</f>
        <v>0</v>
      </c>
      <c r="Z1845" s="72" t="str">
        <f t="shared" si="771"/>
        <v/>
      </c>
      <c r="AA1845" s="72" t="str">
        <f t="shared" si="772"/>
        <v/>
      </c>
      <c r="AB1845" s="72"/>
      <c r="AC1845" s="72">
        <f t="shared" si="757"/>
        <v>1</v>
      </c>
      <c r="AD1845" s="72">
        <f t="shared" si="758"/>
        <v>1</v>
      </c>
      <c r="AE1845" s="109" t="str">
        <f t="shared" si="759"/>
        <v>0-0</v>
      </c>
      <c r="AF1845" s="109" t="str">
        <f t="shared" si="760"/>
        <v>Y</v>
      </c>
      <c r="AG1845" s="109" t="str">
        <f t="shared" si="761"/>
        <v>B</v>
      </c>
      <c r="AM1845" s="109">
        <f t="shared" si="762"/>
        <v>0</v>
      </c>
      <c r="AN1845" s="109">
        <f t="shared" si="763"/>
        <v>0</v>
      </c>
      <c r="AO1845" s="109" t="str">
        <f t="shared" si="764"/>
        <v/>
      </c>
      <c r="AQ1845" s="109" t="str">
        <f t="shared" si="765"/>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72"/>
        <v/>
      </c>
      <c r="AB1846" s="72"/>
      <c r="AC1846" s="72">
        <f>SUM(AC1821:AC1845)</f>
        <v>25</v>
      </c>
      <c r="AD1846" s="72">
        <f>SUM(AD1821:AD1845)</f>
        <v>25</v>
      </c>
      <c r="AE1846" s="109" t="str">
        <f t="shared" si="759"/>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72"/>
        <v/>
      </c>
      <c r="AB1847" s="72"/>
      <c r="AC1847" s="72"/>
      <c r="AD1847" s="72"/>
      <c r="AE1847" s="109" t="str">
        <f t="shared" si="759"/>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74">IF(B1862&lt;&gt;"FST",1,0)</f>
        <v>1</v>
      </c>
      <c r="AD1862" s="72">
        <f t="shared" ref="AD1862:AD1886" si="775">IF(C1862&lt;&gt;"FST",1,0)</f>
        <v>1</v>
      </c>
      <c r="AE1862" s="109" t="str">
        <f t="shared" ref="AE1862:AE1888" si="776">CONCATENATE(H1862,"-",I1862)</f>
        <v>0-0</v>
      </c>
      <c r="AF1862" s="109" t="str">
        <f t="shared" ref="AF1862:AF1886" si="777">IF(C1862="Field SPL","N","Y")</f>
        <v>Y</v>
      </c>
      <c r="AG1862" s="109" t="str">
        <f t="shared" ref="AG1862:AG1886" si="778">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9">VALUE(IF(C1862="FST","0",IF(C1862="REV T","1",IF(C1862="DBL REV",".5","0"))))</f>
        <v>0</v>
      </c>
      <c r="AN1862" s="109">
        <f t="shared" ref="AN1862:AN1886" si="780">VALUE(IF(C1862="FST","0",IF(C1862="REV T","0",IF(C1862="DBL REV",".5","0"))))</f>
        <v>0</v>
      </c>
      <c r="AO1862" s="109" t="str">
        <f t="shared" ref="AO1862:AO1886" si="781">IF(C1862="TPL REV","Y","")</f>
        <v/>
      </c>
      <c r="AQ1862" s="109" t="str">
        <f t="shared" ref="AQ1862:AQ1886" si="782">IF(C1862="QD REV","Y","")</f>
        <v/>
      </c>
      <c r="BA1862" s="229">
        <f>MOD(E1862,12)</f>
        <v>0</v>
      </c>
    </row>
    <row r="1863" spans="1:53" ht="15.75" thickBot="1" x14ac:dyDescent="0.3">
      <c r="A1863" s="88"/>
      <c r="B1863" s="66" t="s">
        <v>279</v>
      </c>
      <c r="C1863" s="67"/>
      <c r="D1863" s="102"/>
      <c r="E1863" s="32"/>
      <c r="F1863" s="32"/>
      <c r="G1863" s="68" t="s">
        <v>277</v>
      </c>
      <c r="H1863" s="69">
        <f t="shared" ref="H1863:H1886" si="783">IF(E1863=0,0,I1863-(E1863-1))</f>
        <v>0</v>
      </c>
      <c r="I1863" s="70">
        <f t="shared" ref="I1863:I1886" si="784">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74"/>
        <v>1</v>
      </c>
      <c r="AD1863" s="72">
        <f t="shared" si="775"/>
        <v>1</v>
      </c>
      <c r="AE1863" s="109" t="str">
        <f t="shared" si="776"/>
        <v>0-0</v>
      </c>
      <c r="AF1863" s="109" t="str">
        <f t="shared" si="777"/>
        <v>Y</v>
      </c>
      <c r="AG1863" s="109" t="str">
        <f t="shared" si="778"/>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9"/>
        <v>0</v>
      </c>
      <c r="AN1863" s="109">
        <f t="shared" si="780"/>
        <v>0</v>
      </c>
      <c r="AO1863" s="109" t="str">
        <f t="shared" si="781"/>
        <v/>
      </c>
      <c r="AQ1863" s="109" t="str">
        <f t="shared" si="782"/>
        <v/>
      </c>
      <c r="BA1863" s="229">
        <f>MOD(SUM(E1862:E1863),12)</f>
        <v>0</v>
      </c>
    </row>
    <row r="1864" spans="1:53" ht="15.75" thickBot="1" x14ac:dyDescent="0.3">
      <c r="A1864" s="88"/>
      <c r="B1864" s="74" t="s">
        <v>280</v>
      </c>
      <c r="C1864" s="67"/>
      <c r="D1864" s="102"/>
      <c r="E1864" s="32"/>
      <c r="F1864" s="32"/>
      <c r="G1864" s="75" t="s">
        <v>277</v>
      </c>
      <c r="H1864" s="69">
        <f t="shared" si="783"/>
        <v>0</v>
      </c>
      <c r="I1864" s="70">
        <f t="shared" si="784"/>
        <v>0</v>
      </c>
      <c r="J1864" s="73" t="str">
        <f t="shared" ref="J1864:J1886" si="785">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74"/>
        <v>1</v>
      </c>
      <c r="AD1864" s="72">
        <f t="shared" si="775"/>
        <v>1</v>
      </c>
      <c r="AE1864" s="109" t="str">
        <f t="shared" si="776"/>
        <v>0-0</v>
      </c>
      <c r="AF1864" s="109" t="str">
        <f t="shared" si="777"/>
        <v>Y</v>
      </c>
      <c r="AG1864" s="109" t="str">
        <f t="shared" si="778"/>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9"/>
        <v>0</v>
      </c>
      <c r="AN1864" s="109">
        <f t="shared" si="780"/>
        <v>0</v>
      </c>
      <c r="AO1864" s="109" t="str">
        <f t="shared" si="781"/>
        <v/>
      </c>
      <c r="AQ1864" s="109" t="str">
        <f t="shared" si="782"/>
        <v/>
      </c>
      <c r="BA1864" s="229">
        <f>MOD(SUM(E1862:E1865),12)</f>
        <v>0</v>
      </c>
    </row>
    <row r="1865" spans="1:53" ht="15.75" thickBot="1" x14ac:dyDescent="0.3">
      <c r="A1865" s="88"/>
      <c r="B1865" s="66" t="s">
        <v>281</v>
      </c>
      <c r="C1865" s="67"/>
      <c r="D1865" s="102"/>
      <c r="E1865" s="32"/>
      <c r="F1865" s="32"/>
      <c r="G1865" s="68" t="s">
        <v>277</v>
      </c>
      <c r="H1865" s="69">
        <f t="shared" si="783"/>
        <v>0</v>
      </c>
      <c r="I1865" s="70">
        <f t="shared" si="784"/>
        <v>0</v>
      </c>
      <c r="J1865" s="73" t="str">
        <f t="shared" si="785"/>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74"/>
        <v>1</v>
      </c>
      <c r="AD1865" s="72">
        <f t="shared" si="775"/>
        <v>1</v>
      </c>
      <c r="AE1865" s="109" t="str">
        <f t="shared" si="776"/>
        <v>0-0</v>
      </c>
      <c r="AF1865" s="109" t="str">
        <f t="shared" si="777"/>
        <v>Y</v>
      </c>
      <c r="AG1865" s="109" t="str">
        <f t="shared" si="778"/>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9"/>
        <v>0</v>
      </c>
      <c r="AN1865" s="109">
        <f t="shared" si="780"/>
        <v>0</v>
      </c>
      <c r="AO1865" s="109" t="str">
        <f t="shared" si="781"/>
        <v/>
      </c>
      <c r="AQ1865" s="109" t="str">
        <f t="shared" si="782"/>
        <v/>
      </c>
      <c r="BA1865" s="229">
        <f>MOD(SUM(E1862:E1866),12)</f>
        <v>0</v>
      </c>
    </row>
    <row r="1866" spans="1:53" ht="15.75" thickBot="1" x14ac:dyDescent="0.3">
      <c r="A1866" s="88"/>
      <c r="B1866" s="66" t="s">
        <v>282</v>
      </c>
      <c r="C1866" s="67"/>
      <c r="D1866" s="102"/>
      <c r="E1866" s="32"/>
      <c r="F1866" s="32"/>
      <c r="G1866" s="68" t="s">
        <v>277</v>
      </c>
      <c r="H1866" s="69">
        <f t="shared" si="783"/>
        <v>0</v>
      </c>
      <c r="I1866" s="70">
        <f t="shared" si="784"/>
        <v>0</v>
      </c>
      <c r="J1866" s="73" t="str">
        <f t="shared" si="785"/>
        <v>--</v>
      </c>
      <c r="K1866" s="32"/>
      <c r="L1866" s="233"/>
      <c r="M1866" s="277"/>
      <c r="N1866" s="277"/>
      <c r="O1866" s="277"/>
      <c r="P1866" s="277"/>
      <c r="Q1866" s="277"/>
      <c r="R1866" s="277"/>
      <c r="S1866" s="277"/>
      <c r="T1866" s="277"/>
      <c r="U1866" s="278"/>
      <c r="V1866" s="103"/>
      <c r="W1866" s="72"/>
      <c r="X1866" s="72"/>
      <c r="Y1866" s="72"/>
      <c r="Z1866" s="45">
        <v>13</v>
      </c>
      <c r="AA1866" s="77">
        <f t="shared" ref="AA1866:AA1871" si="786">AB1865+1</f>
        <v>145</v>
      </c>
      <c r="AB1866" s="77">
        <f t="shared" ref="AB1866:AB1871" si="787">AB1865+12</f>
        <v>156</v>
      </c>
      <c r="AC1866" s="72">
        <f t="shared" si="774"/>
        <v>1</v>
      </c>
      <c r="AD1866" s="72">
        <f t="shared" si="775"/>
        <v>1</v>
      </c>
      <c r="AE1866" s="109" t="str">
        <f t="shared" si="776"/>
        <v>0-0</v>
      </c>
      <c r="AF1866" s="109" t="str">
        <f t="shared" si="777"/>
        <v>Y</v>
      </c>
      <c r="AG1866" s="109" t="str">
        <f t="shared" si="778"/>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9"/>
        <v>0</v>
      </c>
      <c r="AN1866" s="109">
        <f t="shared" si="780"/>
        <v>0</v>
      </c>
      <c r="AO1866" s="109" t="str">
        <f t="shared" si="781"/>
        <v/>
      </c>
      <c r="AQ1866" s="109" t="str">
        <f t="shared" si="782"/>
        <v/>
      </c>
      <c r="BA1866" s="229">
        <f>MOD(SUM(E1862:E1867),12)</f>
        <v>0</v>
      </c>
    </row>
    <row r="1867" spans="1:53" ht="15.75" thickBot="1" x14ac:dyDescent="0.3">
      <c r="A1867" s="88"/>
      <c r="B1867" s="66" t="s">
        <v>283</v>
      </c>
      <c r="C1867" s="67"/>
      <c r="D1867" s="102"/>
      <c r="E1867" s="32"/>
      <c r="F1867" s="32"/>
      <c r="G1867" s="68" t="s">
        <v>277</v>
      </c>
      <c r="H1867" s="69">
        <f t="shared" si="783"/>
        <v>0</v>
      </c>
      <c r="I1867" s="70">
        <f t="shared" si="784"/>
        <v>0</v>
      </c>
      <c r="J1867" s="73" t="str">
        <f t="shared" si="785"/>
        <v>--</v>
      </c>
      <c r="K1867" s="32"/>
      <c r="L1867" s="233"/>
      <c r="M1867" s="277"/>
      <c r="N1867" s="277"/>
      <c r="O1867" s="277"/>
      <c r="P1867" s="277"/>
      <c r="Q1867" s="277"/>
      <c r="R1867" s="277"/>
      <c r="S1867" s="277"/>
      <c r="T1867" s="277"/>
      <c r="U1867" s="278"/>
      <c r="V1867" s="103"/>
      <c r="W1867" s="72"/>
      <c r="X1867" s="72"/>
      <c r="Y1867" s="72"/>
      <c r="Z1867" s="45">
        <v>14</v>
      </c>
      <c r="AA1867" s="77">
        <f t="shared" si="786"/>
        <v>157</v>
      </c>
      <c r="AB1867" s="77">
        <f t="shared" si="787"/>
        <v>168</v>
      </c>
      <c r="AC1867" s="72">
        <f t="shared" si="774"/>
        <v>1</v>
      </c>
      <c r="AD1867" s="72">
        <f t="shared" si="775"/>
        <v>1</v>
      </c>
      <c r="AE1867" s="109" t="str">
        <f t="shared" si="776"/>
        <v>0-0</v>
      </c>
      <c r="AF1867" s="109" t="str">
        <f t="shared" si="777"/>
        <v>Y</v>
      </c>
      <c r="AG1867" s="109" t="str">
        <f t="shared" si="778"/>
        <v>B</v>
      </c>
      <c r="AM1867" s="109">
        <f t="shared" si="779"/>
        <v>0</v>
      </c>
      <c r="AN1867" s="109">
        <f t="shared" si="780"/>
        <v>0</v>
      </c>
      <c r="AO1867" s="109" t="str">
        <f t="shared" si="781"/>
        <v/>
      </c>
      <c r="AQ1867" s="109" t="str">
        <f t="shared" si="782"/>
        <v/>
      </c>
      <c r="BA1867" s="229">
        <f>MOD(SUM(E1862:E1868),12)</f>
        <v>0</v>
      </c>
    </row>
    <row r="1868" spans="1:53" ht="15.75" thickBot="1" x14ac:dyDescent="0.3">
      <c r="A1868" s="88"/>
      <c r="B1868" s="66" t="s">
        <v>284</v>
      </c>
      <c r="C1868" s="67"/>
      <c r="D1868" s="102"/>
      <c r="E1868" s="32"/>
      <c r="F1868" s="32"/>
      <c r="G1868" s="68" t="s">
        <v>277</v>
      </c>
      <c r="H1868" s="69">
        <f t="shared" si="783"/>
        <v>0</v>
      </c>
      <c r="I1868" s="70">
        <f t="shared" si="784"/>
        <v>0</v>
      </c>
      <c r="J1868" s="73" t="str">
        <f t="shared" si="785"/>
        <v>--</v>
      </c>
      <c r="K1868" s="32"/>
      <c r="L1868" s="233"/>
      <c r="M1868" s="277"/>
      <c r="N1868" s="277"/>
      <c r="O1868" s="277"/>
      <c r="P1868" s="277"/>
      <c r="Q1868" s="277"/>
      <c r="R1868" s="277"/>
      <c r="S1868" s="277"/>
      <c r="T1868" s="277"/>
      <c r="U1868" s="278"/>
      <c r="V1868" s="103"/>
      <c r="W1868" s="72"/>
      <c r="X1868" s="72"/>
      <c r="Y1868" s="72"/>
      <c r="Z1868" s="45">
        <v>15</v>
      </c>
      <c r="AA1868" s="77">
        <f t="shared" si="786"/>
        <v>169</v>
      </c>
      <c r="AB1868" s="77">
        <f t="shared" si="787"/>
        <v>180</v>
      </c>
      <c r="AC1868" s="72">
        <f t="shared" si="774"/>
        <v>1</v>
      </c>
      <c r="AD1868" s="72">
        <f t="shared" si="775"/>
        <v>1</v>
      </c>
      <c r="AE1868" s="109" t="str">
        <f t="shared" si="776"/>
        <v>0-0</v>
      </c>
      <c r="AF1868" s="109" t="str">
        <f t="shared" si="777"/>
        <v>Y</v>
      </c>
      <c r="AG1868" s="109" t="str">
        <f t="shared" si="778"/>
        <v>B</v>
      </c>
      <c r="AM1868" s="109">
        <f t="shared" si="779"/>
        <v>0</v>
      </c>
      <c r="AN1868" s="109">
        <f t="shared" si="780"/>
        <v>0</v>
      </c>
      <c r="AO1868" s="109" t="str">
        <f t="shared" si="781"/>
        <v/>
      </c>
      <c r="AQ1868" s="109" t="str">
        <f t="shared" si="782"/>
        <v/>
      </c>
      <c r="BA1868" s="229">
        <f>MOD(SUM(E1862:E1869),12)</f>
        <v>0</v>
      </c>
    </row>
    <row r="1869" spans="1:53" ht="15.75" thickBot="1" x14ac:dyDescent="0.3">
      <c r="A1869" s="88"/>
      <c r="B1869" s="66" t="s">
        <v>285</v>
      </c>
      <c r="C1869" s="67"/>
      <c r="D1869" s="102"/>
      <c r="E1869" s="32"/>
      <c r="F1869" s="32"/>
      <c r="G1869" s="68" t="s">
        <v>277</v>
      </c>
      <c r="H1869" s="69">
        <f t="shared" si="783"/>
        <v>0</v>
      </c>
      <c r="I1869" s="70">
        <f t="shared" si="784"/>
        <v>0</v>
      </c>
      <c r="J1869" s="73" t="str">
        <f t="shared" si="785"/>
        <v>--</v>
      </c>
      <c r="K1869" s="32"/>
      <c r="L1869" s="233"/>
      <c r="M1869" s="277"/>
      <c r="N1869" s="277"/>
      <c r="O1869" s="277"/>
      <c r="P1869" s="277"/>
      <c r="Q1869" s="277"/>
      <c r="R1869" s="277"/>
      <c r="S1869" s="277"/>
      <c r="T1869" s="277"/>
      <c r="U1869" s="278"/>
      <c r="V1869" s="103"/>
      <c r="W1869" s="72"/>
      <c r="X1869" s="72"/>
      <c r="Y1869" s="72"/>
      <c r="Z1869" s="45">
        <f>Z1868+1</f>
        <v>16</v>
      </c>
      <c r="AA1869" s="77">
        <f t="shared" si="786"/>
        <v>181</v>
      </c>
      <c r="AB1869" s="77">
        <f t="shared" si="787"/>
        <v>192</v>
      </c>
      <c r="AC1869" s="72">
        <f t="shared" si="774"/>
        <v>1</v>
      </c>
      <c r="AD1869" s="72">
        <f t="shared" si="775"/>
        <v>1</v>
      </c>
      <c r="AE1869" s="109" t="str">
        <f t="shared" si="776"/>
        <v>0-0</v>
      </c>
      <c r="AF1869" s="109" t="str">
        <f t="shared" si="777"/>
        <v>Y</v>
      </c>
      <c r="AG1869" s="109" t="str">
        <f t="shared" si="778"/>
        <v>B</v>
      </c>
      <c r="AM1869" s="109">
        <f t="shared" si="779"/>
        <v>0</v>
      </c>
      <c r="AN1869" s="109">
        <f t="shared" si="780"/>
        <v>0</v>
      </c>
      <c r="AO1869" s="109" t="str">
        <f t="shared" si="781"/>
        <v/>
      </c>
      <c r="AQ1869" s="109" t="str">
        <f t="shared" si="782"/>
        <v/>
      </c>
      <c r="BA1869" s="229">
        <f>MOD(SUM(E1862:E1870),12)</f>
        <v>0</v>
      </c>
    </row>
    <row r="1870" spans="1:53" ht="15.75" thickBot="1" x14ac:dyDescent="0.3">
      <c r="A1870" s="88"/>
      <c r="B1870" s="66" t="s">
        <v>286</v>
      </c>
      <c r="C1870" s="67"/>
      <c r="D1870" s="102"/>
      <c r="E1870" s="32"/>
      <c r="F1870" s="32"/>
      <c r="G1870" s="68" t="s">
        <v>277</v>
      </c>
      <c r="H1870" s="69">
        <f t="shared" si="783"/>
        <v>0</v>
      </c>
      <c r="I1870" s="70">
        <f t="shared" si="784"/>
        <v>0</v>
      </c>
      <c r="J1870" s="73" t="str">
        <f t="shared" si="785"/>
        <v>--</v>
      </c>
      <c r="K1870" s="32"/>
      <c r="L1870" s="233"/>
      <c r="M1870" s="277"/>
      <c r="N1870" s="277"/>
      <c r="O1870" s="277"/>
      <c r="P1870" s="277"/>
      <c r="Q1870" s="277"/>
      <c r="R1870" s="277"/>
      <c r="S1870" s="277"/>
      <c r="T1870" s="277"/>
      <c r="U1870" s="278"/>
      <c r="V1870" s="103"/>
      <c r="W1870" s="72"/>
      <c r="X1870" s="72"/>
      <c r="Y1870" s="72"/>
      <c r="Z1870" s="45">
        <f>Z1869+1</f>
        <v>17</v>
      </c>
      <c r="AA1870" s="77">
        <f t="shared" si="786"/>
        <v>193</v>
      </c>
      <c r="AB1870" s="77">
        <f t="shared" si="787"/>
        <v>204</v>
      </c>
      <c r="AC1870" s="72">
        <f t="shared" si="774"/>
        <v>1</v>
      </c>
      <c r="AD1870" s="72">
        <f t="shared" si="775"/>
        <v>1</v>
      </c>
      <c r="AE1870" s="109" t="str">
        <f t="shared" si="776"/>
        <v>0-0</v>
      </c>
      <c r="AF1870" s="109" t="str">
        <f t="shared" si="777"/>
        <v>Y</v>
      </c>
      <c r="AG1870" s="109" t="str">
        <f t="shared" si="778"/>
        <v>B</v>
      </c>
      <c r="AM1870" s="109">
        <f t="shared" si="779"/>
        <v>0</v>
      </c>
      <c r="AN1870" s="109">
        <f t="shared" si="780"/>
        <v>0</v>
      </c>
      <c r="AO1870" s="109" t="str">
        <f t="shared" si="781"/>
        <v/>
      </c>
      <c r="AQ1870" s="109" t="str">
        <f t="shared" si="782"/>
        <v/>
      </c>
      <c r="BA1870" s="229">
        <f>MOD(SUM(E1862:E1871),12)</f>
        <v>0</v>
      </c>
    </row>
    <row r="1871" spans="1:53" ht="15.75" thickBot="1" x14ac:dyDescent="0.3">
      <c r="A1871" s="88"/>
      <c r="B1871" s="66" t="s">
        <v>287</v>
      </c>
      <c r="C1871" s="67"/>
      <c r="D1871" s="102"/>
      <c r="E1871" s="32"/>
      <c r="F1871" s="32"/>
      <c r="G1871" s="68" t="s">
        <v>277</v>
      </c>
      <c r="H1871" s="69">
        <f t="shared" si="783"/>
        <v>0</v>
      </c>
      <c r="I1871" s="70">
        <f t="shared" si="784"/>
        <v>0</v>
      </c>
      <c r="J1871" s="73" t="str">
        <f t="shared" si="785"/>
        <v>--</v>
      </c>
      <c r="K1871" s="32"/>
      <c r="L1871" s="233"/>
      <c r="M1871" s="277"/>
      <c r="N1871" s="277"/>
      <c r="O1871" s="277"/>
      <c r="P1871" s="277"/>
      <c r="Q1871" s="277"/>
      <c r="R1871" s="277"/>
      <c r="S1871" s="277"/>
      <c r="T1871" s="277"/>
      <c r="U1871" s="278"/>
      <c r="V1871" s="103"/>
      <c r="W1871" s="72"/>
      <c r="X1871" s="72"/>
      <c r="Y1871" s="72"/>
      <c r="Z1871" s="45">
        <f>Z1870+1</f>
        <v>18</v>
      </c>
      <c r="AA1871" s="77">
        <f t="shared" si="786"/>
        <v>205</v>
      </c>
      <c r="AB1871" s="77">
        <f t="shared" si="787"/>
        <v>216</v>
      </c>
      <c r="AC1871" s="72">
        <f t="shared" si="774"/>
        <v>1</v>
      </c>
      <c r="AD1871" s="72">
        <f t="shared" si="775"/>
        <v>1</v>
      </c>
      <c r="AE1871" s="109" t="str">
        <f t="shared" si="776"/>
        <v>0-0</v>
      </c>
      <c r="AF1871" s="109" t="str">
        <f t="shared" si="777"/>
        <v>Y</v>
      </c>
      <c r="AG1871" s="109" t="str">
        <f t="shared" si="778"/>
        <v>B</v>
      </c>
      <c r="AM1871" s="109">
        <f t="shared" si="779"/>
        <v>0</v>
      </c>
      <c r="AN1871" s="109">
        <f t="shared" si="780"/>
        <v>0</v>
      </c>
      <c r="AO1871" s="109" t="str">
        <f t="shared" si="781"/>
        <v/>
      </c>
      <c r="AQ1871" s="109" t="str">
        <f t="shared" si="782"/>
        <v/>
      </c>
      <c r="BA1871" s="229">
        <f>MOD(SUM(E1862:E1872),12)</f>
        <v>0</v>
      </c>
    </row>
    <row r="1872" spans="1:53" ht="15.75" thickBot="1" x14ac:dyDescent="0.3">
      <c r="A1872" s="88"/>
      <c r="B1872" s="66" t="s">
        <v>288</v>
      </c>
      <c r="C1872" s="67"/>
      <c r="D1872" s="102"/>
      <c r="E1872" s="32"/>
      <c r="F1872" s="32"/>
      <c r="G1872" s="68" t="s">
        <v>277</v>
      </c>
      <c r="H1872" s="69">
        <f t="shared" si="783"/>
        <v>0</v>
      </c>
      <c r="I1872" s="70">
        <f t="shared" si="784"/>
        <v>0</v>
      </c>
      <c r="J1872" s="73" t="str">
        <f t="shared" si="785"/>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74"/>
        <v>1</v>
      </c>
      <c r="AD1872" s="72">
        <f t="shared" si="775"/>
        <v>1</v>
      </c>
      <c r="AE1872" s="109" t="str">
        <f t="shared" si="776"/>
        <v>0-0</v>
      </c>
      <c r="AF1872" s="109" t="str">
        <f t="shared" si="777"/>
        <v>Y</v>
      </c>
      <c r="AG1872" s="109" t="str">
        <f t="shared" si="778"/>
        <v>B</v>
      </c>
      <c r="AM1872" s="109">
        <f t="shared" si="779"/>
        <v>0</v>
      </c>
      <c r="AN1872" s="109">
        <f t="shared" si="780"/>
        <v>0</v>
      </c>
      <c r="AO1872" s="109" t="str">
        <f t="shared" si="781"/>
        <v/>
      </c>
      <c r="AQ1872" s="109" t="str">
        <f t="shared" si="782"/>
        <v/>
      </c>
      <c r="BA1872" s="229">
        <f>MOD(SUM(E1862:E1873),12)</f>
        <v>0</v>
      </c>
    </row>
    <row r="1873" spans="1:53" ht="15.75" thickBot="1" x14ac:dyDescent="0.3">
      <c r="A1873" s="88"/>
      <c r="B1873" s="66" t="s">
        <v>289</v>
      </c>
      <c r="C1873" s="67"/>
      <c r="D1873" s="102"/>
      <c r="E1873" s="32"/>
      <c r="F1873" s="32"/>
      <c r="G1873" s="68" t="s">
        <v>277</v>
      </c>
      <c r="H1873" s="69">
        <f t="shared" si="783"/>
        <v>0</v>
      </c>
      <c r="I1873" s="70">
        <f t="shared" si="784"/>
        <v>0</v>
      </c>
      <c r="J1873" s="73" t="str">
        <f t="shared" si="785"/>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74"/>
        <v>1</v>
      </c>
      <c r="AD1873" s="72">
        <f t="shared" si="775"/>
        <v>1</v>
      </c>
      <c r="AE1873" s="109" t="str">
        <f t="shared" si="776"/>
        <v>0-0</v>
      </c>
      <c r="AF1873" s="109" t="str">
        <f t="shared" si="777"/>
        <v>Y</v>
      </c>
      <c r="AG1873" s="109" t="str">
        <f t="shared" si="778"/>
        <v>B</v>
      </c>
      <c r="AM1873" s="109">
        <f t="shared" si="779"/>
        <v>0</v>
      </c>
      <c r="AN1873" s="109">
        <f t="shared" si="780"/>
        <v>0</v>
      </c>
      <c r="AO1873" s="109" t="str">
        <f t="shared" si="781"/>
        <v/>
      </c>
      <c r="AQ1873" s="109" t="str">
        <f t="shared" si="782"/>
        <v/>
      </c>
      <c r="BA1873" s="229">
        <f>MOD(SUM(E1862:E1874),12)</f>
        <v>0</v>
      </c>
    </row>
    <row r="1874" spans="1:53" ht="15.75" thickBot="1" x14ac:dyDescent="0.3">
      <c r="A1874" s="88"/>
      <c r="B1874" s="66" t="s">
        <v>290</v>
      </c>
      <c r="C1874" s="67"/>
      <c r="D1874" s="102"/>
      <c r="E1874" s="32"/>
      <c r="F1874" s="32"/>
      <c r="G1874" s="68" t="s">
        <v>277</v>
      </c>
      <c r="H1874" s="69">
        <f t="shared" si="783"/>
        <v>0</v>
      </c>
      <c r="I1874" s="70">
        <f t="shared" si="784"/>
        <v>0</v>
      </c>
      <c r="J1874" s="73" t="str">
        <f t="shared" si="785"/>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88">IF(OR(AND(E$8=216,C1873="DBL REV",C1874="DBL REV",Y1873&lt;=144,Y1874&gt;144),AND(E$8=216,C1873="TPL REV",C1874="TPL REV",Y1873&lt;=144,Y1874&gt;144),AND(E$8=216,C1873="QD REV",C1874="QD REV",Y1873&lt;=144,Y1874&gt;144)),"ERROR","")</f>
        <v/>
      </c>
      <c r="AA1874" s="72"/>
      <c r="AB1874" s="72"/>
      <c r="AC1874" s="72">
        <f t="shared" si="774"/>
        <v>1</v>
      </c>
      <c r="AD1874" s="72">
        <f t="shared" si="775"/>
        <v>1</v>
      </c>
      <c r="AE1874" s="109" t="str">
        <f t="shared" si="776"/>
        <v>0-0</v>
      </c>
      <c r="AF1874" s="109" t="str">
        <f t="shared" si="777"/>
        <v>Y</v>
      </c>
      <c r="AG1874" s="109" t="str">
        <f t="shared" si="778"/>
        <v>B</v>
      </c>
      <c r="AM1874" s="109">
        <f t="shared" si="779"/>
        <v>0</v>
      </c>
      <c r="AN1874" s="109">
        <f t="shared" si="780"/>
        <v>0</v>
      </c>
      <c r="AO1874" s="109" t="str">
        <f t="shared" si="781"/>
        <v/>
      </c>
      <c r="AQ1874" s="109" t="str">
        <f t="shared" si="782"/>
        <v/>
      </c>
      <c r="BA1874" s="229">
        <f>MOD(SUM(E1862:E1875),12)</f>
        <v>0</v>
      </c>
    </row>
    <row r="1875" spans="1:53" ht="15.75" thickBot="1" x14ac:dyDescent="0.3">
      <c r="A1875" s="88"/>
      <c r="B1875" s="66" t="s">
        <v>291</v>
      </c>
      <c r="C1875" s="67"/>
      <c r="D1875" s="102"/>
      <c r="E1875" s="32"/>
      <c r="F1875" s="32"/>
      <c r="G1875" s="68" t="s">
        <v>277</v>
      </c>
      <c r="H1875" s="69">
        <f t="shared" si="783"/>
        <v>0</v>
      </c>
      <c r="I1875" s="70">
        <f t="shared" si="784"/>
        <v>0</v>
      </c>
      <c r="J1875" s="73" t="str">
        <f t="shared" si="785"/>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88"/>
        <v/>
      </c>
      <c r="AA1875" s="72"/>
      <c r="AB1875" s="72"/>
      <c r="AC1875" s="72">
        <f t="shared" si="774"/>
        <v>1</v>
      </c>
      <c r="AD1875" s="72">
        <f t="shared" si="775"/>
        <v>1</v>
      </c>
      <c r="AE1875" s="109" t="str">
        <f t="shared" si="776"/>
        <v>0-0</v>
      </c>
      <c r="AF1875" s="109" t="str">
        <f t="shared" si="777"/>
        <v>Y</v>
      </c>
      <c r="AG1875" s="109" t="str">
        <f t="shared" si="778"/>
        <v>B</v>
      </c>
      <c r="AM1875" s="109">
        <f t="shared" si="779"/>
        <v>0</v>
      </c>
      <c r="AN1875" s="109">
        <f t="shared" si="780"/>
        <v>0</v>
      </c>
      <c r="AO1875" s="109" t="str">
        <f t="shared" si="781"/>
        <v/>
      </c>
      <c r="AQ1875" s="109" t="str">
        <f t="shared" si="782"/>
        <v/>
      </c>
      <c r="BA1875" s="229">
        <f>MOD(SUM(E1862:E1876),12)</f>
        <v>0</v>
      </c>
    </row>
    <row r="1876" spans="1:53" ht="15.75" thickBot="1" x14ac:dyDescent="0.3">
      <c r="A1876" s="88"/>
      <c r="B1876" s="66" t="s">
        <v>292</v>
      </c>
      <c r="C1876" s="67"/>
      <c r="D1876" s="102"/>
      <c r="E1876" s="32"/>
      <c r="F1876" s="32"/>
      <c r="G1876" s="68" t="s">
        <v>277</v>
      </c>
      <c r="H1876" s="69">
        <f t="shared" si="783"/>
        <v>0</v>
      </c>
      <c r="I1876" s="70">
        <f t="shared" si="784"/>
        <v>0</v>
      </c>
      <c r="J1876" s="73" t="str">
        <f t="shared" si="785"/>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88"/>
        <v/>
      </c>
      <c r="AA1876" s="72" t="str">
        <f t="shared" ref="AA1876:AA1888" si="789">IF(AND(C1874&lt;&gt;"Field SPL",W1873&lt;=144,Y1874&gt;144),"ERROR","")</f>
        <v/>
      </c>
      <c r="AB1876" s="72"/>
      <c r="AC1876" s="72">
        <f t="shared" si="774"/>
        <v>1</v>
      </c>
      <c r="AD1876" s="72">
        <f t="shared" si="775"/>
        <v>1</v>
      </c>
      <c r="AE1876" s="109" t="str">
        <f t="shared" si="776"/>
        <v>0-0</v>
      </c>
      <c r="AF1876" s="109" t="str">
        <f t="shared" si="777"/>
        <v>Y</v>
      </c>
      <c r="AG1876" s="109" t="str">
        <f t="shared" si="778"/>
        <v>B</v>
      </c>
      <c r="AM1876" s="109">
        <f t="shared" si="779"/>
        <v>0</v>
      </c>
      <c r="AN1876" s="109">
        <f t="shared" si="780"/>
        <v>0</v>
      </c>
      <c r="AO1876" s="109" t="str">
        <f t="shared" si="781"/>
        <v/>
      </c>
      <c r="AQ1876" s="109" t="str">
        <f t="shared" si="782"/>
        <v/>
      </c>
      <c r="BA1876" s="229">
        <f>MOD(SUM(E1862:E1877),12)</f>
        <v>0</v>
      </c>
    </row>
    <row r="1877" spans="1:53" ht="15.75" thickBot="1" x14ac:dyDescent="0.3">
      <c r="A1877" s="88"/>
      <c r="B1877" s="66" t="s">
        <v>293</v>
      </c>
      <c r="C1877" s="67"/>
      <c r="D1877" s="102"/>
      <c r="E1877" s="32"/>
      <c r="F1877" s="32"/>
      <c r="G1877" s="68" t="s">
        <v>277</v>
      </c>
      <c r="H1877" s="69">
        <f t="shared" si="783"/>
        <v>0</v>
      </c>
      <c r="I1877" s="70">
        <f t="shared" si="784"/>
        <v>0</v>
      </c>
      <c r="J1877" s="73" t="str">
        <f t="shared" si="785"/>
        <v>--</v>
      </c>
      <c r="K1877" s="32"/>
      <c r="L1877" s="233"/>
      <c r="M1877" s="277"/>
      <c r="N1877" s="277"/>
      <c r="O1877" s="277"/>
      <c r="P1877" s="277"/>
      <c r="Q1877" s="277"/>
      <c r="R1877" s="277"/>
      <c r="S1877" s="277"/>
      <c r="T1877" s="277"/>
      <c r="U1877" s="278"/>
      <c r="V1877" s="103"/>
      <c r="W1877" s="84">
        <f t="shared" ref="W1877:W1885" si="790">Y1877+1</f>
        <v>1</v>
      </c>
      <c r="X1877" s="84"/>
      <c r="Y1877" s="78">
        <f>SUM(E1862:E1877)</f>
        <v>0</v>
      </c>
      <c r="Z1877" s="72" t="str">
        <f t="shared" si="788"/>
        <v/>
      </c>
      <c r="AA1877" s="72" t="str">
        <f t="shared" si="789"/>
        <v/>
      </c>
      <c r="AB1877" s="72"/>
      <c r="AC1877" s="72">
        <f t="shared" si="774"/>
        <v>1</v>
      </c>
      <c r="AD1877" s="72">
        <f t="shared" si="775"/>
        <v>1</v>
      </c>
      <c r="AE1877" s="109" t="str">
        <f t="shared" si="776"/>
        <v>0-0</v>
      </c>
      <c r="AF1877" s="109" t="str">
        <f t="shared" si="777"/>
        <v>Y</v>
      </c>
      <c r="AG1877" s="109" t="str">
        <f t="shared" si="778"/>
        <v>B</v>
      </c>
      <c r="AM1877" s="109">
        <f t="shared" si="779"/>
        <v>0</v>
      </c>
      <c r="AN1877" s="109">
        <f t="shared" si="780"/>
        <v>0</v>
      </c>
      <c r="AO1877" s="109" t="str">
        <f t="shared" si="781"/>
        <v/>
      </c>
      <c r="AQ1877" s="109" t="str">
        <f t="shared" si="782"/>
        <v/>
      </c>
      <c r="BA1877" s="229">
        <f>MOD(SUM(E1862:E1878),12)</f>
        <v>0</v>
      </c>
    </row>
    <row r="1878" spans="1:53" ht="15.75" thickBot="1" x14ac:dyDescent="0.3">
      <c r="A1878" s="88"/>
      <c r="B1878" s="66" t="s">
        <v>294</v>
      </c>
      <c r="C1878" s="67"/>
      <c r="D1878" s="102"/>
      <c r="E1878" s="32"/>
      <c r="F1878" s="32"/>
      <c r="G1878" s="68" t="s">
        <v>277</v>
      </c>
      <c r="H1878" s="69">
        <f t="shared" si="783"/>
        <v>0</v>
      </c>
      <c r="I1878" s="70">
        <f t="shared" si="784"/>
        <v>0</v>
      </c>
      <c r="J1878" s="73" t="str">
        <f t="shared" si="785"/>
        <v>--</v>
      </c>
      <c r="K1878" s="32"/>
      <c r="L1878" s="233"/>
      <c r="M1878" s="277"/>
      <c r="N1878" s="277"/>
      <c r="O1878" s="277"/>
      <c r="P1878" s="277"/>
      <c r="Q1878" s="277"/>
      <c r="R1878" s="277"/>
      <c r="S1878" s="277"/>
      <c r="T1878" s="277"/>
      <c r="U1878" s="278"/>
      <c r="V1878" s="103"/>
      <c r="W1878" s="84">
        <f t="shared" si="790"/>
        <v>1</v>
      </c>
      <c r="X1878" s="84"/>
      <c r="Y1878" s="78">
        <f>SUM(E1862:E1878)</f>
        <v>0</v>
      </c>
      <c r="Z1878" s="72" t="str">
        <f t="shared" si="788"/>
        <v/>
      </c>
      <c r="AA1878" s="72" t="str">
        <f t="shared" si="789"/>
        <v/>
      </c>
      <c r="AB1878" s="72"/>
      <c r="AC1878" s="72">
        <f t="shared" si="774"/>
        <v>1</v>
      </c>
      <c r="AD1878" s="72">
        <f t="shared" si="775"/>
        <v>1</v>
      </c>
      <c r="AE1878" s="109" t="str">
        <f t="shared" si="776"/>
        <v>0-0</v>
      </c>
      <c r="AF1878" s="109" t="str">
        <f t="shared" si="777"/>
        <v>Y</v>
      </c>
      <c r="AG1878" s="109" t="str">
        <f t="shared" si="778"/>
        <v>B</v>
      </c>
      <c r="AM1878" s="109">
        <f t="shared" si="779"/>
        <v>0</v>
      </c>
      <c r="AN1878" s="109">
        <f t="shared" si="780"/>
        <v>0</v>
      </c>
      <c r="AO1878" s="109" t="str">
        <f t="shared" si="781"/>
        <v/>
      </c>
      <c r="AQ1878" s="109" t="str">
        <f t="shared" si="782"/>
        <v/>
      </c>
      <c r="BA1878" s="229">
        <f>MOD(SUM(E1862:E1879),12)</f>
        <v>0</v>
      </c>
    </row>
    <row r="1879" spans="1:53" ht="15.75" thickBot="1" x14ac:dyDescent="0.3">
      <c r="A1879" s="88"/>
      <c r="B1879" s="66" t="s">
        <v>295</v>
      </c>
      <c r="C1879" s="67"/>
      <c r="D1879" s="102"/>
      <c r="E1879" s="32"/>
      <c r="F1879" s="32"/>
      <c r="G1879" s="68" t="s">
        <v>277</v>
      </c>
      <c r="H1879" s="69">
        <f t="shared" si="783"/>
        <v>0</v>
      </c>
      <c r="I1879" s="70">
        <f t="shared" si="784"/>
        <v>0</v>
      </c>
      <c r="J1879" s="73" t="str">
        <f t="shared" si="785"/>
        <v>--</v>
      </c>
      <c r="K1879" s="32"/>
      <c r="L1879" s="233"/>
      <c r="M1879" s="277"/>
      <c r="N1879" s="277"/>
      <c r="O1879" s="277"/>
      <c r="P1879" s="277"/>
      <c r="Q1879" s="277"/>
      <c r="R1879" s="277"/>
      <c r="S1879" s="277"/>
      <c r="T1879" s="277"/>
      <c r="U1879" s="278"/>
      <c r="V1879" s="103"/>
      <c r="W1879" s="84">
        <f t="shared" si="790"/>
        <v>1</v>
      </c>
      <c r="X1879" s="84"/>
      <c r="Y1879" s="78">
        <f>SUM(E1862:E1879)</f>
        <v>0</v>
      </c>
      <c r="Z1879" s="72" t="str">
        <f t="shared" si="788"/>
        <v/>
      </c>
      <c r="AA1879" s="72" t="str">
        <f t="shared" si="789"/>
        <v/>
      </c>
      <c r="AB1879" s="72"/>
      <c r="AC1879" s="72">
        <f t="shared" si="774"/>
        <v>1</v>
      </c>
      <c r="AD1879" s="72">
        <f t="shared" si="775"/>
        <v>1</v>
      </c>
      <c r="AE1879" s="109" t="str">
        <f t="shared" si="776"/>
        <v>0-0</v>
      </c>
      <c r="AF1879" s="109" t="str">
        <f t="shared" si="777"/>
        <v>Y</v>
      </c>
      <c r="AG1879" s="109" t="str">
        <f t="shared" si="778"/>
        <v>B</v>
      </c>
      <c r="AM1879" s="109">
        <f t="shared" si="779"/>
        <v>0</v>
      </c>
      <c r="AN1879" s="109">
        <f t="shared" si="780"/>
        <v>0</v>
      </c>
      <c r="AO1879" s="109" t="str">
        <f t="shared" si="781"/>
        <v/>
      </c>
      <c r="AQ1879" s="109" t="str">
        <f t="shared" si="782"/>
        <v/>
      </c>
      <c r="BA1879" s="229">
        <f>MOD(SUM(E1862:E1880),12)</f>
        <v>0</v>
      </c>
    </row>
    <row r="1880" spans="1:53" ht="15.75" thickBot="1" x14ac:dyDescent="0.3">
      <c r="A1880" s="88"/>
      <c r="B1880" s="66" t="s">
        <v>296</v>
      </c>
      <c r="C1880" s="67"/>
      <c r="D1880" s="102"/>
      <c r="E1880" s="32"/>
      <c r="F1880" s="32"/>
      <c r="G1880" s="68" t="s">
        <v>277</v>
      </c>
      <c r="H1880" s="69">
        <f t="shared" si="783"/>
        <v>0</v>
      </c>
      <c r="I1880" s="70">
        <f t="shared" si="784"/>
        <v>0</v>
      </c>
      <c r="J1880" s="73" t="str">
        <f t="shared" si="785"/>
        <v>--</v>
      </c>
      <c r="K1880" s="32"/>
      <c r="L1880" s="233"/>
      <c r="M1880" s="277"/>
      <c r="N1880" s="277"/>
      <c r="O1880" s="277"/>
      <c r="P1880" s="277"/>
      <c r="Q1880" s="277"/>
      <c r="R1880" s="277"/>
      <c r="S1880" s="277"/>
      <c r="T1880" s="277"/>
      <c r="U1880" s="278"/>
      <c r="V1880" s="103"/>
      <c r="W1880" s="84">
        <f t="shared" si="790"/>
        <v>1</v>
      </c>
      <c r="X1880" s="84"/>
      <c r="Y1880" s="78">
        <f>SUM(E1862:E1880)</f>
        <v>0</v>
      </c>
      <c r="Z1880" s="72" t="str">
        <f t="shared" si="788"/>
        <v/>
      </c>
      <c r="AA1880" s="72" t="str">
        <f t="shared" si="789"/>
        <v/>
      </c>
      <c r="AB1880" s="72"/>
      <c r="AC1880" s="72">
        <f t="shared" si="774"/>
        <v>1</v>
      </c>
      <c r="AD1880" s="72">
        <f t="shared" si="775"/>
        <v>1</v>
      </c>
      <c r="AE1880" s="109" t="str">
        <f t="shared" si="776"/>
        <v>0-0</v>
      </c>
      <c r="AF1880" s="109" t="str">
        <f t="shared" si="777"/>
        <v>Y</v>
      </c>
      <c r="AG1880" s="109" t="str">
        <f t="shared" si="778"/>
        <v>B</v>
      </c>
      <c r="AM1880" s="109">
        <f t="shared" si="779"/>
        <v>0</v>
      </c>
      <c r="AN1880" s="109">
        <f t="shared" si="780"/>
        <v>0</v>
      </c>
      <c r="AO1880" s="109" t="str">
        <f t="shared" si="781"/>
        <v/>
      </c>
      <c r="AQ1880" s="109" t="str">
        <f t="shared" si="782"/>
        <v/>
      </c>
      <c r="BA1880" s="229">
        <f>MOD(SUM(E1862:E1881),12)</f>
        <v>0</v>
      </c>
    </row>
    <row r="1881" spans="1:53" ht="15.75" thickBot="1" x14ac:dyDescent="0.3">
      <c r="A1881" s="88"/>
      <c r="B1881" s="66" t="s">
        <v>297</v>
      </c>
      <c r="C1881" s="67"/>
      <c r="D1881" s="102"/>
      <c r="E1881" s="32"/>
      <c r="F1881" s="32"/>
      <c r="G1881" s="68" t="s">
        <v>277</v>
      </c>
      <c r="H1881" s="69">
        <f t="shared" si="783"/>
        <v>0</v>
      </c>
      <c r="I1881" s="70">
        <f t="shared" si="784"/>
        <v>0</v>
      </c>
      <c r="J1881" s="73" t="str">
        <f t="shared" si="785"/>
        <v>--</v>
      </c>
      <c r="K1881" s="32"/>
      <c r="L1881" s="233"/>
      <c r="M1881" s="277"/>
      <c r="N1881" s="277"/>
      <c r="O1881" s="277"/>
      <c r="P1881" s="277"/>
      <c r="Q1881" s="277"/>
      <c r="R1881" s="277"/>
      <c r="S1881" s="277"/>
      <c r="T1881" s="277"/>
      <c r="U1881" s="278"/>
      <c r="V1881" s="103"/>
      <c r="W1881" s="84">
        <f t="shared" si="790"/>
        <v>1</v>
      </c>
      <c r="X1881" s="84"/>
      <c r="Y1881" s="78">
        <f>SUM(E1862:E1881)</f>
        <v>0</v>
      </c>
      <c r="Z1881" s="72" t="str">
        <f t="shared" si="788"/>
        <v/>
      </c>
      <c r="AA1881" s="72" t="str">
        <f t="shared" si="789"/>
        <v/>
      </c>
      <c r="AB1881" s="72"/>
      <c r="AC1881" s="72">
        <f t="shared" si="774"/>
        <v>1</v>
      </c>
      <c r="AD1881" s="72">
        <f t="shared" si="775"/>
        <v>1</v>
      </c>
      <c r="AE1881" s="109" t="str">
        <f t="shared" si="776"/>
        <v>0-0</v>
      </c>
      <c r="AF1881" s="109" t="str">
        <f t="shared" si="777"/>
        <v>Y</v>
      </c>
      <c r="AG1881" s="109" t="str">
        <f t="shared" si="778"/>
        <v>B</v>
      </c>
      <c r="AM1881" s="109">
        <f t="shared" si="779"/>
        <v>0</v>
      </c>
      <c r="AN1881" s="109">
        <f t="shared" si="780"/>
        <v>0</v>
      </c>
      <c r="AO1881" s="109" t="str">
        <f t="shared" si="781"/>
        <v/>
      </c>
      <c r="AQ1881" s="109" t="str">
        <f t="shared" si="782"/>
        <v/>
      </c>
      <c r="BA1881" s="229">
        <f>MOD(SUM(E1862:E1882),12)</f>
        <v>0</v>
      </c>
    </row>
    <row r="1882" spans="1:53" ht="15.75" thickBot="1" x14ac:dyDescent="0.3">
      <c r="A1882" s="88"/>
      <c r="B1882" s="66" t="s">
        <v>298</v>
      </c>
      <c r="C1882" s="67"/>
      <c r="D1882" s="102"/>
      <c r="E1882" s="32"/>
      <c r="F1882" s="32"/>
      <c r="G1882" s="68" t="s">
        <v>277</v>
      </c>
      <c r="H1882" s="69">
        <f t="shared" si="783"/>
        <v>0</v>
      </c>
      <c r="I1882" s="70">
        <f t="shared" si="784"/>
        <v>0</v>
      </c>
      <c r="J1882" s="73" t="str">
        <f t="shared" si="785"/>
        <v>--</v>
      </c>
      <c r="K1882" s="32"/>
      <c r="L1882" s="233"/>
      <c r="M1882" s="277"/>
      <c r="N1882" s="277"/>
      <c r="O1882" s="277"/>
      <c r="P1882" s="277"/>
      <c r="Q1882" s="277"/>
      <c r="R1882" s="277"/>
      <c r="S1882" s="277"/>
      <c r="T1882" s="277"/>
      <c r="U1882" s="278"/>
      <c r="V1882" s="103"/>
      <c r="W1882" s="84">
        <f t="shared" si="790"/>
        <v>1</v>
      </c>
      <c r="X1882" s="84"/>
      <c r="Y1882" s="78">
        <f>SUM(E1862:E1882)</f>
        <v>0</v>
      </c>
      <c r="Z1882" s="72" t="str">
        <f t="shared" si="788"/>
        <v/>
      </c>
      <c r="AA1882" s="72" t="str">
        <f t="shared" si="789"/>
        <v/>
      </c>
      <c r="AB1882" s="72"/>
      <c r="AC1882" s="72">
        <f t="shared" si="774"/>
        <v>1</v>
      </c>
      <c r="AD1882" s="72">
        <f t="shared" si="775"/>
        <v>1</v>
      </c>
      <c r="AE1882" s="109" t="str">
        <f t="shared" si="776"/>
        <v>0-0</v>
      </c>
      <c r="AF1882" s="109" t="str">
        <f t="shared" si="777"/>
        <v>Y</v>
      </c>
      <c r="AG1882" s="109" t="str">
        <f t="shared" si="778"/>
        <v>B</v>
      </c>
      <c r="AM1882" s="109">
        <f t="shared" si="779"/>
        <v>0</v>
      </c>
      <c r="AN1882" s="109">
        <f t="shared" si="780"/>
        <v>0</v>
      </c>
      <c r="AO1882" s="109" t="str">
        <f t="shared" si="781"/>
        <v/>
      </c>
      <c r="AQ1882" s="109" t="str">
        <f t="shared" si="782"/>
        <v/>
      </c>
      <c r="BA1882" s="229">
        <f>MOD(SUM(E1862:E1883),12)</f>
        <v>0</v>
      </c>
    </row>
    <row r="1883" spans="1:53" ht="15.75" thickBot="1" x14ac:dyDescent="0.3">
      <c r="A1883" s="88"/>
      <c r="B1883" s="66" t="s">
        <v>299</v>
      </c>
      <c r="C1883" s="67"/>
      <c r="D1883" s="102"/>
      <c r="E1883" s="32"/>
      <c r="F1883" s="32"/>
      <c r="G1883" s="68" t="s">
        <v>277</v>
      </c>
      <c r="H1883" s="69">
        <f t="shared" si="783"/>
        <v>0</v>
      </c>
      <c r="I1883" s="70">
        <f t="shared" si="784"/>
        <v>0</v>
      </c>
      <c r="J1883" s="73" t="str">
        <f t="shared" si="785"/>
        <v>--</v>
      </c>
      <c r="K1883" s="32"/>
      <c r="L1883" s="233"/>
      <c r="M1883" s="277"/>
      <c r="N1883" s="277"/>
      <c r="O1883" s="277"/>
      <c r="P1883" s="277"/>
      <c r="Q1883" s="277"/>
      <c r="R1883" s="277"/>
      <c r="S1883" s="277"/>
      <c r="T1883" s="277"/>
      <c r="U1883" s="278"/>
      <c r="V1883" s="103"/>
      <c r="W1883" s="84">
        <f t="shared" si="790"/>
        <v>1</v>
      </c>
      <c r="X1883" s="84"/>
      <c r="Y1883" s="78">
        <f>SUM(E1862:E1883)</f>
        <v>0</v>
      </c>
      <c r="Z1883" s="72" t="str">
        <f t="shared" si="788"/>
        <v/>
      </c>
      <c r="AA1883" s="72" t="str">
        <f t="shared" si="789"/>
        <v/>
      </c>
      <c r="AB1883" s="72"/>
      <c r="AC1883" s="72">
        <f t="shared" si="774"/>
        <v>1</v>
      </c>
      <c r="AD1883" s="72">
        <f t="shared" si="775"/>
        <v>1</v>
      </c>
      <c r="AE1883" s="109" t="str">
        <f t="shared" si="776"/>
        <v>0-0</v>
      </c>
      <c r="AF1883" s="109" t="str">
        <f t="shared" si="777"/>
        <v>Y</v>
      </c>
      <c r="AG1883" s="109" t="str">
        <f t="shared" si="778"/>
        <v>B</v>
      </c>
      <c r="AM1883" s="109">
        <f t="shared" si="779"/>
        <v>0</v>
      </c>
      <c r="AN1883" s="109">
        <f t="shared" si="780"/>
        <v>0</v>
      </c>
      <c r="AO1883" s="109" t="str">
        <f t="shared" si="781"/>
        <v/>
      </c>
      <c r="AQ1883" s="109" t="str">
        <f t="shared" si="782"/>
        <v/>
      </c>
      <c r="BA1883" s="229">
        <f>MOD(SUM(E1862:E1884),12)</f>
        <v>0</v>
      </c>
    </row>
    <row r="1884" spans="1:53" ht="15.75" thickBot="1" x14ac:dyDescent="0.3">
      <c r="A1884" s="88"/>
      <c r="B1884" s="66" t="s">
        <v>300</v>
      </c>
      <c r="C1884" s="67"/>
      <c r="D1884" s="102"/>
      <c r="E1884" s="32"/>
      <c r="F1884" s="32"/>
      <c r="G1884" s="68" t="s">
        <v>277</v>
      </c>
      <c r="H1884" s="69">
        <f t="shared" si="783"/>
        <v>0</v>
      </c>
      <c r="I1884" s="70">
        <f t="shared" si="784"/>
        <v>0</v>
      </c>
      <c r="J1884" s="73" t="str">
        <f t="shared" si="785"/>
        <v>--</v>
      </c>
      <c r="K1884" s="32"/>
      <c r="L1884" s="233"/>
      <c r="M1884" s="277"/>
      <c r="N1884" s="277"/>
      <c r="O1884" s="277"/>
      <c r="P1884" s="277"/>
      <c r="Q1884" s="277"/>
      <c r="R1884" s="277"/>
      <c r="S1884" s="277"/>
      <c r="T1884" s="277"/>
      <c r="U1884" s="278"/>
      <c r="V1884" s="103"/>
      <c r="W1884" s="84">
        <f t="shared" si="790"/>
        <v>1</v>
      </c>
      <c r="X1884" s="84"/>
      <c r="Y1884" s="78">
        <f>SUM(E1862:E1884)</f>
        <v>0</v>
      </c>
      <c r="Z1884" s="72" t="str">
        <f t="shared" si="788"/>
        <v/>
      </c>
      <c r="AA1884" s="72" t="str">
        <f t="shared" si="789"/>
        <v/>
      </c>
      <c r="AB1884" s="72"/>
      <c r="AC1884" s="72">
        <f t="shared" si="774"/>
        <v>1</v>
      </c>
      <c r="AD1884" s="72">
        <f t="shared" si="775"/>
        <v>1</v>
      </c>
      <c r="AE1884" s="109" t="str">
        <f t="shared" si="776"/>
        <v>0-0</v>
      </c>
      <c r="AF1884" s="109" t="str">
        <f t="shared" si="777"/>
        <v>Y</v>
      </c>
      <c r="AG1884" s="109" t="str">
        <f t="shared" si="778"/>
        <v>B</v>
      </c>
      <c r="AM1884" s="109">
        <f t="shared" si="779"/>
        <v>0</v>
      </c>
      <c r="AN1884" s="109">
        <f t="shared" si="780"/>
        <v>0</v>
      </c>
      <c r="AO1884" s="109" t="str">
        <f t="shared" si="781"/>
        <v/>
      </c>
      <c r="AQ1884" s="109" t="str">
        <f t="shared" si="782"/>
        <v/>
      </c>
      <c r="BA1884" s="229">
        <f>MOD(SUM(E1862:E1885),12)</f>
        <v>0</v>
      </c>
    </row>
    <row r="1885" spans="1:53" ht="15.75" thickBot="1" x14ac:dyDescent="0.3">
      <c r="A1885" s="88"/>
      <c r="B1885" s="66" t="s">
        <v>301</v>
      </c>
      <c r="C1885" s="67"/>
      <c r="D1885" s="102"/>
      <c r="E1885" s="32"/>
      <c r="F1885" s="32"/>
      <c r="G1885" s="68" t="s">
        <v>277</v>
      </c>
      <c r="H1885" s="69">
        <f t="shared" si="783"/>
        <v>0</v>
      </c>
      <c r="I1885" s="70">
        <f t="shared" si="784"/>
        <v>0</v>
      </c>
      <c r="J1885" s="73" t="str">
        <f t="shared" si="785"/>
        <v>--</v>
      </c>
      <c r="K1885" s="32"/>
      <c r="L1885" s="233"/>
      <c r="M1885" s="277"/>
      <c r="N1885" s="277"/>
      <c r="O1885" s="277"/>
      <c r="P1885" s="277"/>
      <c r="Q1885" s="277"/>
      <c r="R1885" s="277"/>
      <c r="S1885" s="277"/>
      <c r="T1885" s="277"/>
      <c r="U1885" s="278"/>
      <c r="V1885" s="103"/>
      <c r="W1885" s="84">
        <f t="shared" si="790"/>
        <v>1</v>
      </c>
      <c r="X1885" s="84"/>
      <c r="Y1885" s="78">
        <f>SUM(E1862:E1885)</f>
        <v>0</v>
      </c>
      <c r="Z1885" s="72" t="str">
        <f t="shared" si="788"/>
        <v/>
      </c>
      <c r="AA1885" s="72" t="str">
        <f t="shared" si="789"/>
        <v/>
      </c>
      <c r="AB1885" s="72"/>
      <c r="AC1885" s="72">
        <f t="shared" si="774"/>
        <v>1</v>
      </c>
      <c r="AD1885" s="72">
        <f t="shared" si="775"/>
        <v>1</v>
      </c>
      <c r="AE1885" s="109" t="str">
        <f t="shared" si="776"/>
        <v>0-0</v>
      </c>
      <c r="AF1885" s="109" t="str">
        <f t="shared" si="777"/>
        <v>Y</v>
      </c>
      <c r="AG1885" s="109" t="str">
        <f t="shared" si="778"/>
        <v>B</v>
      </c>
      <c r="AM1885" s="109">
        <f t="shared" si="779"/>
        <v>0</v>
      </c>
      <c r="AN1885" s="109">
        <f t="shared" si="780"/>
        <v>0</v>
      </c>
      <c r="AO1885" s="109" t="str">
        <f t="shared" si="781"/>
        <v/>
      </c>
      <c r="AQ1885" s="109" t="str">
        <f t="shared" si="782"/>
        <v/>
      </c>
      <c r="BA1885" s="229">
        <f>MOD(SUM(E1862:E1886),12)</f>
        <v>0</v>
      </c>
    </row>
    <row r="1886" spans="1:53" ht="15.75" thickBot="1" x14ac:dyDescent="0.3">
      <c r="A1886" s="88"/>
      <c r="B1886" s="66" t="s">
        <v>302</v>
      </c>
      <c r="C1886" s="67"/>
      <c r="D1886" s="102"/>
      <c r="E1886" s="32"/>
      <c r="F1886" s="32"/>
      <c r="G1886" s="68" t="s">
        <v>277</v>
      </c>
      <c r="H1886" s="69">
        <f t="shared" si="783"/>
        <v>0</v>
      </c>
      <c r="I1886" s="70">
        <f t="shared" si="784"/>
        <v>0</v>
      </c>
      <c r="J1886" s="73" t="str">
        <f t="shared" si="785"/>
        <v>--</v>
      </c>
      <c r="K1886" s="32"/>
      <c r="L1886" s="234"/>
      <c r="M1886" s="277"/>
      <c r="N1886" s="277"/>
      <c r="O1886" s="277"/>
      <c r="P1886" s="277"/>
      <c r="Q1886" s="277"/>
      <c r="R1886" s="277"/>
      <c r="S1886" s="277"/>
      <c r="T1886" s="277"/>
      <c r="U1886" s="278"/>
      <c r="V1886" s="103"/>
      <c r="W1886" s="72"/>
      <c r="X1886" s="72"/>
      <c r="Y1886" s="78">
        <f>SUM(E1862:E1886)</f>
        <v>0</v>
      </c>
      <c r="Z1886" s="72" t="str">
        <f t="shared" si="788"/>
        <v/>
      </c>
      <c r="AA1886" s="72" t="str">
        <f t="shared" si="789"/>
        <v/>
      </c>
      <c r="AB1886" s="72"/>
      <c r="AC1886" s="72">
        <f t="shared" si="774"/>
        <v>1</v>
      </c>
      <c r="AD1886" s="72">
        <f t="shared" si="775"/>
        <v>1</v>
      </c>
      <c r="AE1886" s="109" t="str">
        <f t="shared" si="776"/>
        <v>0-0</v>
      </c>
      <c r="AF1886" s="109" t="str">
        <f t="shared" si="777"/>
        <v>Y</v>
      </c>
      <c r="AG1886" s="109" t="str">
        <f t="shared" si="778"/>
        <v>B</v>
      </c>
      <c r="AM1886" s="109">
        <f t="shared" si="779"/>
        <v>0</v>
      </c>
      <c r="AN1886" s="109">
        <f t="shared" si="780"/>
        <v>0</v>
      </c>
      <c r="AO1886" s="109" t="str">
        <f t="shared" si="781"/>
        <v/>
      </c>
      <c r="AQ1886" s="109" t="str">
        <f t="shared" si="782"/>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9"/>
        <v/>
      </c>
      <c r="AB1887" s="72"/>
      <c r="AC1887" s="72">
        <f>SUM(AC1862:AC1886)</f>
        <v>25</v>
      </c>
      <c r="AD1887" s="72">
        <f>SUM(AD1862:AD1886)</f>
        <v>25</v>
      </c>
      <c r="AE1887" s="109" t="str">
        <f t="shared" si="776"/>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9"/>
        <v/>
      </c>
      <c r="AB1888" s="72"/>
      <c r="AC1888" s="72"/>
      <c r="AD1888" s="72"/>
      <c r="AE1888" s="109" t="str">
        <f t="shared" si="776"/>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91">IF(B1903&lt;&gt;"FST",1,0)</f>
        <v>1</v>
      </c>
      <c r="AD1903" s="72">
        <f t="shared" ref="AD1903:AD1927" si="792">IF(C1903&lt;&gt;"FST",1,0)</f>
        <v>1</v>
      </c>
      <c r="AE1903" s="109" t="str">
        <f t="shared" ref="AE1903:AE1929" si="793">CONCATENATE(H1903,"-",I1903)</f>
        <v>0-0</v>
      </c>
      <c r="AF1903" s="109" t="str">
        <f t="shared" ref="AF1903:AF1927" si="794">IF(C1903="Field SPL","N","Y")</f>
        <v>Y</v>
      </c>
      <c r="AG1903" s="109" t="str">
        <f t="shared" ref="AG1903:AG1927" si="795">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96">VALUE(IF(C1903="FST","0",IF(C1903="REV T","1",IF(C1903="DBL REV",".5","0"))))</f>
        <v>0</v>
      </c>
      <c r="AN1903" s="109">
        <f t="shared" ref="AN1903:AN1927" si="797">VALUE(IF(C1903="FST","0",IF(C1903="REV T","0",IF(C1903="DBL REV",".5","0"))))</f>
        <v>0</v>
      </c>
      <c r="AO1903" s="109" t="str">
        <f t="shared" ref="AO1903:AO1927" si="798">IF(C1903="TPL REV","Y","")</f>
        <v/>
      </c>
      <c r="AQ1903" s="109" t="str">
        <f t="shared" ref="AQ1903:AQ1927" si="799">IF(C1903="QD REV","Y","")</f>
        <v/>
      </c>
      <c r="BA1903" s="229">
        <f>MOD(E1903,12)</f>
        <v>0</v>
      </c>
    </row>
    <row r="1904" spans="1:53" ht="15.75" thickBot="1" x14ac:dyDescent="0.3">
      <c r="A1904" s="88"/>
      <c r="B1904" s="66" t="s">
        <v>279</v>
      </c>
      <c r="C1904" s="67"/>
      <c r="D1904" s="102"/>
      <c r="E1904" s="32"/>
      <c r="F1904" s="32"/>
      <c r="G1904" s="68" t="s">
        <v>277</v>
      </c>
      <c r="H1904" s="69">
        <f t="shared" ref="H1904:H1927" si="800">IF(E1904=0,0,I1904-(E1904-1))</f>
        <v>0</v>
      </c>
      <c r="I1904" s="70">
        <f t="shared" ref="I1904:I1927" si="801">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91"/>
        <v>1</v>
      </c>
      <c r="AD1904" s="72">
        <f t="shared" si="792"/>
        <v>1</v>
      </c>
      <c r="AE1904" s="109" t="str">
        <f t="shared" si="793"/>
        <v>0-0</v>
      </c>
      <c r="AF1904" s="109" t="str">
        <f t="shared" si="794"/>
        <v>Y</v>
      </c>
      <c r="AG1904" s="109" t="str">
        <f t="shared" si="795"/>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96"/>
        <v>0</v>
      </c>
      <c r="AN1904" s="109">
        <f t="shared" si="797"/>
        <v>0</v>
      </c>
      <c r="AO1904" s="109" t="str">
        <f t="shared" si="798"/>
        <v/>
      </c>
      <c r="AQ1904" s="109" t="str">
        <f t="shared" si="799"/>
        <v/>
      </c>
      <c r="BA1904" s="229">
        <f>MOD(SUM(E1903:E1904),12)</f>
        <v>0</v>
      </c>
    </row>
    <row r="1905" spans="1:53" ht="15.75" thickBot="1" x14ac:dyDescent="0.3">
      <c r="A1905" s="88"/>
      <c r="B1905" s="74" t="s">
        <v>280</v>
      </c>
      <c r="C1905" s="67"/>
      <c r="D1905" s="102"/>
      <c r="E1905" s="32"/>
      <c r="F1905" s="32"/>
      <c r="G1905" s="75" t="s">
        <v>277</v>
      </c>
      <c r="H1905" s="69">
        <f t="shared" si="800"/>
        <v>0</v>
      </c>
      <c r="I1905" s="70">
        <f t="shared" si="801"/>
        <v>0</v>
      </c>
      <c r="J1905" s="73" t="str">
        <f t="shared" ref="J1905:J1927" si="802">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91"/>
        <v>1</v>
      </c>
      <c r="AD1905" s="72">
        <f t="shared" si="792"/>
        <v>1</v>
      </c>
      <c r="AE1905" s="109" t="str">
        <f t="shared" si="793"/>
        <v>0-0</v>
      </c>
      <c r="AF1905" s="109" t="str">
        <f t="shared" si="794"/>
        <v>Y</v>
      </c>
      <c r="AG1905" s="109" t="str">
        <f t="shared" si="795"/>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96"/>
        <v>0</v>
      </c>
      <c r="AN1905" s="109">
        <f t="shared" si="797"/>
        <v>0</v>
      </c>
      <c r="AO1905" s="109" t="str">
        <f t="shared" si="798"/>
        <v/>
      </c>
      <c r="AQ1905" s="109" t="str">
        <f t="shared" si="799"/>
        <v/>
      </c>
      <c r="BA1905" s="229">
        <f>MOD(SUM(E1903:E1906),12)</f>
        <v>0</v>
      </c>
    </row>
    <row r="1906" spans="1:53" ht="15.75" thickBot="1" x14ac:dyDescent="0.3">
      <c r="A1906" s="88"/>
      <c r="B1906" s="66" t="s">
        <v>281</v>
      </c>
      <c r="C1906" s="67"/>
      <c r="D1906" s="102"/>
      <c r="E1906" s="32"/>
      <c r="F1906" s="32"/>
      <c r="G1906" s="68" t="s">
        <v>277</v>
      </c>
      <c r="H1906" s="69">
        <f t="shared" si="800"/>
        <v>0</v>
      </c>
      <c r="I1906" s="70">
        <f t="shared" si="801"/>
        <v>0</v>
      </c>
      <c r="J1906" s="73" t="str">
        <f t="shared" si="802"/>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91"/>
        <v>1</v>
      </c>
      <c r="AD1906" s="72">
        <f t="shared" si="792"/>
        <v>1</v>
      </c>
      <c r="AE1906" s="109" t="str">
        <f t="shared" si="793"/>
        <v>0-0</v>
      </c>
      <c r="AF1906" s="109" t="str">
        <f t="shared" si="794"/>
        <v>Y</v>
      </c>
      <c r="AG1906" s="109" t="str">
        <f t="shared" si="795"/>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96"/>
        <v>0</v>
      </c>
      <c r="AN1906" s="109">
        <f t="shared" si="797"/>
        <v>0</v>
      </c>
      <c r="AO1906" s="109" t="str">
        <f t="shared" si="798"/>
        <v/>
      </c>
      <c r="AQ1906" s="109" t="str">
        <f t="shared" si="799"/>
        <v/>
      </c>
      <c r="BA1906" s="229">
        <f>MOD(SUM(E1903:E1907),12)</f>
        <v>0</v>
      </c>
    </row>
    <row r="1907" spans="1:53" ht="15.75" thickBot="1" x14ac:dyDescent="0.3">
      <c r="A1907" s="88"/>
      <c r="B1907" s="66" t="s">
        <v>282</v>
      </c>
      <c r="C1907" s="67"/>
      <c r="D1907" s="102"/>
      <c r="E1907" s="32"/>
      <c r="F1907" s="32"/>
      <c r="G1907" s="68" t="s">
        <v>277</v>
      </c>
      <c r="H1907" s="69">
        <f t="shared" si="800"/>
        <v>0</v>
      </c>
      <c r="I1907" s="70">
        <f t="shared" si="801"/>
        <v>0</v>
      </c>
      <c r="J1907" s="73" t="str">
        <f t="shared" si="802"/>
        <v>--</v>
      </c>
      <c r="K1907" s="32"/>
      <c r="L1907" s="233"/>
      <c r="M1907" s="277"/>
      <c r="N1907" s="277"/>
      <c r="O1907" s="277"/>
      <c r="P1907" s="277"/>
      <c r="Q1907" s="277"/>
      <c r="R1907" s="277"/>
      <c r="S1907" s="277"/>
      <c r="T1907" s="277"/>
      <c r="U1907" s="278"/>
      <c r="V1907" s="103"/>
      <c r="W1907" s="72"/>
      <c r="X1907" s="72"/>
      <c r="Y1907" s="72"/>
      <c r="Z1907" s="45">
        <v>13</v>
      </c>
      <c r="AA1907" s="77">
        <f t="shared" ref="AA1907:AA1912" si="803">AB1906+1</f>
        <v>145</v>
      </c>
      <c r="AB1907" s="77">
        <f t="shared" ref="AB1907:AB1912" si="804">AB1906+12</f>
        <v>156</v>
      </c>
      <c r="AC1907" s="72">
        <f t="shared" si="791"/>
        <v>1</v>
      </c>
      <c r="AD1907" s="72">
        <f t="shared" si="792"/>
        <v>1</v>
      </c>
      <c r="AE1907" s="109" t="str">
        <f t="shared" si="793"/>
        <v>0-0</v>
      </c>
      <c r="AF1907" s="109" t="str">
        <f t="shared" si="794"/>
        <v>Y</v>
      </c>
      <c r="AG1907" s="109" t="str">
        <f t="shared" si="795"/>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96"/>
        <v>0</v>
      </c>
      <c r="AN1907" s="109">
        <f t="shared" si="797"/>
        <v>0</v>
      </c>
      <c r="AO1907" s="109" t="str">
        <f t="shared" si="798"/>
        <v/>
      </c>
      <c r="AQ1907" s="109" t="str">
        <f t="shared" si="799"/>
        <v/>
      </c>
      <c r="BA1907" s="229">
        <f>MOD(SUM(E1903:E1908),12)</f>
        <v>0</v>
      </c>
    </row>
    <row r="1908" spans="1:53" ht="15.75" thickBot="1" x14ac:dyDescent="0.3">
      <c r="A1908" s="88"/>
      <c r="B1908" s="66" t="s">
        <v>283</v>
      </c>
      <c r="C1908" s="67"/>
      <c r="D1908" s="102"/>
      <c r="E1908" s="32"/>
      <c r="F1908" s="32"/>
      <c r="G1908" s="68" t="s">
        <v>277</v>
      </c>
      <c r="H1908" s="69">
        <f t="shared" si="800"/>
        <v>0</v>
      </c>
      <c r="I1908" s="70">
        <f t="shared" si="801"/>
        <v>0</v>
      </c>
      <c r="J1908" s="73" t="str">
        <f t="shared" si="802"/>
        <v>--</v>
      </c>
      <c r="K1908" s="32"/>
      <c r="L1908" s="233"/>
      <c r="M1908" s="277"/>
      <c r="N1908" s="277"/>
      <c r="O1908" s="277"/>
      <c r="P1908" s="277"/>
      <c r="Q1908" s="277"/>
      <c r="R1908" s="277"/>
      <c r="S1908" s="277"/>
      <c r="T1908" s="277"/>
      <c r="U1908" s="278"/>
      <c r="V1908" s="103"/>
      <c r="W1908" s="72"/>
      <c r="X1908" s="72"/>
      <c r="Y1908" s="72"/>
      <c r="Z1908" s="45">
        <v>14</v>
      </c>
      <c r="AA1908" s="77">
        <f t="shared" si="803"/>
        <v>157</v>
      </c>
      <c r="AB1908" s="77">
        <f t="shared" si="804"/>
        <v>168</v>
      </c>
      <c r="AC1908" s="72">
        <f t="shared" si="791"/>
        <v>1</v>
      </c>
      <c r="AD1908" s="72">
        <f t="shared" si="792"/>
        <v>1</v>
      </c>
      <c r="AE1908" s="109" t="str">
        <f t="shared" si="793"/>
        <v>0-0</v>
      </c>
      <c r="AF1908" s="109" t="str">
        <f t="shared" si="794"/>
        <v>Y</v>
      </c>
      <c r="AG1908" s="109" t="str">
        <f t="shared" si="795"/>
        <v>B</v>
      </c>
      <c r="AM1908" s="109">
        <f t="shared" si="796"/>
        <v>0</v>
      </c>
      <c r="AN1908" s="109">
        <f t="shared" si="797"/>
        <v>0</v>
      </c>
      <c r="AO1908" s="109" t="str">
        <f t="shared" si="798"/>
        <v/>
      </c>
      <c r="AQ1908" s="109" t="str">
        <f t="shared" si="799"/>
        <v/>
      </c>
      <c r="BA1908" s="229">
        <f>MOD(SUM(E1903:E1909),12)</f>
        <v>0</v>
      </c>
    </row>
    <row r="1909" spans="1:53" ht="15.75" thickBot="1" x14ac:dyDescent="0.3">
      <c r="A1909" s="88"/>
      <c r="B1909" s="66" t="s">
        <v>284</v>
      </c>
      <c r="C1909" s="67"/>
      <c r="D1909" s="102"/>
      <c r="E1909" s="32"/>
      <c r="F1909" s="32"/>
      <c r="G1909" s="68" t="s">
        <v>277</v>
      </c>
      <c r="H1909" s="69">
        <f t="shared" si="800"/>
        <v>0</v>
      </c>
      <c r="I1909" s="70">
        <f t="shared" si="801"/>
        <v>0</v>
      </c>
      <c r="J1909" s="73" t="str">
        <f t="shared" si="802"/>
        <v>--</v>
      </c>
      <c r="K1909" s="32"/>
      <c r="L1909" s="233"/>
      <c r="M1909" s="277"/>
      <c r="N1909" s="277"/>
      <c r="O1909" s="277"/>
      <c r="P1909" s="277"/>
      <c r="Q1909" s="277"/>
      <c r="R1909" s="277"/>
      <c r="S1909" s="277"/>
      <c r="T1909" s="277"/>
      <c r="U1909" s="278"/>
      <c r="V1909" s="103"/>
      <c r="W1909" s="72"/>
      <c r="X1909" s="72"/>
      <c r="Y1909" s="72"/>
      <c r="Z1909" s="45">
        <v>15</v>
      </c>
      <c r="AA1909" s="77">
        <f t="shared" si="803"/>
        <v>169</v>
      </c>
      <c r="AB1909" s="77">
        <f t="shared" si="804"/>
        <v>180</v>
      </c>
      <c r="AC1909" s="72">
        <f t="shared" si="791"/>
        <v>1</v>
      </c>
      <c r="AD1909" s="72">
        <f t="shared" si="792"/>
        <v>1</v>
      </c>
      <c r="AE1909" s="109" t="str">
        <f t="shared" si="793"/>
        <v>0-0</v>
      </c>
      <c r="AF1909" s="109" t="str">
        <f t="shared" si="794"/>
        <v>Y</v>
      </c>
      <c r="AG1909" s="109" t="str">
        <f t="shared" si="795"/>
        <v>B</v>
      </c>
      <c r="AM1909" s="109">
        <f t="shared" si="796"/>
        <v>0</v>
      </c>
      <c r="AN1909" s="109">
        <f t="shared" si="797"/>
        <v>0</v>
      </c>
      <c r="AO1909" s="109" t="str">
        <f t="shared" si="798"/>
        <v/>
      </c>
      <c r="AQ1909" s="109" t="str">
        <f t="shared" si="799"/>
        <v/>
      </c>
      <c r="BA1909" s="229">
        <f>MOD(SUM(E1903:E1910),12)</f>
        <v>0</v>
      </c>
    </row>
    <row r="1910" spans="1:53" ht="15.75" thickBot="1" x14ac:dyDescent="0.3">
      <c r="A1910" s="88"/>
      <c r="B1910" s="66" t="s">
        <v>285</v>
      </c>
      <c r="C1910" s="67"/>
      <c r="D1910" s="102"/>
      <c r="E1910" s="32"/>
      <c r="F1910" s="32"/>
      <c r="G1910" s="68" t="s">
        <v>277</v>
      </c>
      <c r="H1910" s="69">
        <f t="shared" si="800"/>
        <v>0</v>
      </c>
      <c r="I1910" s="70">
        <f t="shared" si="801"/>
        <v>0</v>
      </c>
      <c r="J1910" s="73" t="str">
        <f t="shared" si="802"/>
        <v>--</v>
      </c>
      <c r="K1910" s="32"/>
      <c r="L1910" s="233"/>
      <c r="M1910" s="277"/>
      <c r="N1910" s="277"/>
      <c r="O1910" s="277"/>
      <c r="P1910" s="277"/>
      <c r="Q1910" s="277"/>
      <c r="R1910" s="277"/>
      <c r="S1910" s="277"/>
      <c r="T1910" s="277"/>
      <c r="U1910" s="278"/>
      <c r="V1910" s="103"/>
      <c r="W1910" s="72"/>
      <c r="X1910" s="72"/>
      <c r="Y1910" s="72"/>
      <c r="Z1910" s="45">
        <f>Z1909+1</f>
        <v>16</v>
      </c>
      <c r="AA1910" s="77">
        <f t="shared" si="803"/>
        <v>181</v>
      </c>
      <c r="AB1910" s="77">
        <f t="shared" si="804"/>
        <v>192</v>
      </c>
      <c r="AC1910" s="72">
        <f t="shared" si="791"/>
        <v>1</v>
      </c>
      <c r="AD1910" s="72">
        <f t="shared" si="792"/>
        <v>1</v>
      </c>
      <c r="AE1910" s="109" t="str">
        <f t="shared" si="793"/>
        <v>0-0</v>
      </c>
      <c r="AF1910" s="109" t="str">
        <f t="shared" si="794"/>
        <v>Y</v>
      </c>
      <c r="AG1910" s="109" t="str">
        <f t="shared" si="795"/>
        <v>B</v>
      </c>
      <c r="AM1910" s="109">
        <f t="shared" si="796"/>
        <v>0</v>
      </c>
      <c r="AN1910" s="109">
        <f t="shared" si="797"/>
        <v>0</v>
      </c>
      <c r="AO1910" s="109" t="str">
        <f t="shared" si="798"/>
        <v/>
      </c>
      <c r="AQ1910" s="109" t="str">
        <f t="shared" si="799"/>
        <v/>
      </c>
      <c r="BA1910" s="229">
        <f>MOD(SUM(E1903:E1911),12)</f>
        <v>0</v>
      </c>
    </row>
    <row r="1911" spans="1:53" ht="15.75" thickBot="1" x14ac:dyDescent="0.3">
      <c r="A1911" s="88"/>
      <c r="B1911" s="66" t="s">
        <v>286</v>
      </c>
      <c r="C1911" s="67"/>
      <c r="D1911" s="102"/>
      <c r="E1911" s="32"/>
      <c r="F1911" s="32"/>
      <c r="G1911" s="68" t="s">
        <v>277</v>
      </c>
      <c r="H1911" s="69">
        <f t="shared" si="800"/>
        <v>0</v>
      </c>
      <c r="I1911" s="70">
        <f t="shared" si="801"/>
        <v>0</v>
      </c>
      <c r="J1911" s="73" t="str">
        <f t="shared" si="802"/>
        <v>--</v>
      </c>
      <c r="K1911" s="32"/>
      <c r="L1911" s="233"/>
      <c r="M1911" s="277"/>
      <c r="N1911" s="277"/>
      <c r="O1911" s="277"/>
      <c r="P1911" s="277"/>
      <c r="Q1911" s="277"/>
      <c r="R1911" s="277"/>
      <c r="S1911" s="277"/>
      <c r="T1911" s="277"/>
      <c r="U1911" s="278"/>
      <c r="V1911" s="103"/>
      <c r="W1911" s="72"/>
      <c r="X1911" s="72"/>
      <c r="Y1911" s="72"/>
      <c r="Z1911" s="45">
        <f>Z1910+1</f>
        <v>17</v>
      </c>
      <c r="AA1911" s="77">
        <f t="shared" si="803"/>
        <v>193</v>
      </c>
      <c r="AB1911" s="77">
        <f t="shared" si="804"/>
        <v>204</v>
      </c>
      <c r="AC1911" s="72">
        <f t="shared" si="791"/>
        <v>1</v>
      </c>
      <c r="AD1911" s="72">
        <f t="shared" si="792"/>
        <v>1</v>
      </c>
      <c r="AE1911" s="109" t="str">
        <f t="shared" si="793"/>
        <v>0-0</v>
      </c>
      <c r="AF1911" s="109" t="str">
        <f t="shared" si="794"/>
        <v>Y</v>
      </c>
      <c r="AG1911" s="109" t="str">
        <f t="shared" si="795"/>
        <v>B</v>
      </c>
      <c r="AM1911" s="109">
        <f t="shared" si="796"/>
        <v>0</v>
      </c>
      <c r="AN1911" s="109">
        <f t="shared" si="797"/>
        <v>0</v>
      </c>
      <c r="AO1911" s="109" t="str">
        <f t="shared" si="798"/>
        <v/>
      </c>
      <c r="AQ1911" s="109" t="str">
        <f t="shared" si="799"/>
        <v/>
      </c>
      <c r="BA1911" s="229">
        <f>MOD(SUM(E1903:E1912),12)</f>
        <v>0</v>
      </c>
    </row>
    <row r="1912" spans="1:53" ht="15.75" thickBot="1" x14ac:dyDescent="0.3">
      <c r="A1912" s="88"/>
      <c r="B1912" s="66" t="s">
        <v>287</v>
      </c>
      <c r="C1912" s="67"/>
      <c r="D1912" s="102"/>
      <c r="E1912" s="32"/>
      <c r="F1912" s="32"/>
      <c r="G1912" s="68" t="s">
        <v>277</v>
      </c>
      <c r="H1912" s="69">
        <f t="shared" si="800"/>
        <v>0</v>
      </c>
      <c r="I1912" s="70">
        <f t="shared" si="801"/>
        <v>0</v>
      </c>
      <c r="J1912" s="73" t="str">
        <f t="shared" si="802"/>
        <v>--</v>
      </c>
      <c r="K1912" s="32"/>
      <c r="L1912" s="233"/>
      <c r="M1912" s="277"/>
      <c r="N1912" s="277"/>
      <c r="O1912" s="277"/>
      <c r="P1912" s="277"/>
      <c r="Q1912" s="277"/>
      <c r="R1912" s="277"/>
      <c r="S1912" s="277"/>
      <c r="T1912" s="277"/>
      <c r="U1912" s="278"/>
      <c r="V1912" s="103"/>
      <c r="W1912" s="72"/>
      <c r="X1912" s="72"/>
      <c r="Y1912" s="72"/>
      <c r="Z1912" s="45">
        <f>Z1911+1</f>
        <v>18</v>
      </c>
      <c r="AA1912" s="77">
        <f t="shared" si="803"/>
        <v>205</v>
      </c>
      <c r="AB1912" s="77">
        <f t="shared" si="804"/>
        <v>216</v>
      </c>
      <c r="AC1912" s="72">
        <f t="shared" si="791"/>
        <v>1</v>
      </c>
      <c r="AD1912" s="72">
        <f t="shared" si="792"/>
        <v>1</v>
      </c>
      <c r="AE1912" s="109" t="str">
        <f t="shared" si="793"/>
        <v>0-0</v>
      </c>
      <c r="AF1912" s="109" t="str">
        <f t="shared" si="794"/>
        <v>Y</v>
      </c>
      <c r="AG1912" s="109" t="str">
        <f t="shared" si="795"/>
        <v>B</v>
      </c>
      <c r="AM1912" s="109">
        <f t="shared" si="796"/>
        <v>0</v>
      </c>
      <c r="AN1912" s="109">
        <f t="shared" si="797"/>
        <v>0</v>
      </c>
      <c r="AO1912" s="109" t="str">
        <f t="shared" si="798"/>
        <v/>
      </c>
      <c r="AQ1912" s="109" t="str">
        <f t="shared" si="799"/>
        <v/>
      </c>
      <c r="BA1912" s="229">
        <f>MOD(SUM(E1903:E1913),12)</f>
        <v>0</v>
      </c>
    </row>
    <row r="1913" spans="1:53" ht="15.75" thickBot="1" x14ac:dyDescent="0.3">
      <c r="A1913" s="88"/>
      <c r="B1913" s="66" t="s">
        <v>288</v>
      </c>
      <c r="C1913" s="67"/>
      <c r="D1913" s="102"/>
      <c r="E1913" s="32"/>
      <c r="F1913" s="32"/>
      <c r="G1913" s="68" t="s">
        <v>277</v>
      </c>
      <c r="H1913" s="69">
        <f t="shared" si="800"/>
        <v>0</v>
      </c>
      <c r="I1913" s="70">
        <f t="shared" si="801"/>
        <v>0</v>
      </c>
      <c r="J1913" s="73" t="str">
        <f t="shared" si="802"/>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91"/>
        <v>1</v>
      </c>
      <c r="AD1913" s="72">
        <f t="shared" si="792"/>
        <v>1</v>
      </c>
      <c r="AE1913" s="109" t="str">
        <f t="shared" si="793"/>
        <v>0-0</v>
      </c>
      <c r="AF1913" s="109" t="str">
        <f t="shared" si="794"/>
        <v>Y</v>
      </c>
      <c r="AG1913" s="109" t="str">
        <f t="shared" si="795"/>
        <v>B</v>
      </c>
      <c r="AM1913" s="109">
        <f t="shared" si="796"/>
        <v>0</v>
      </c>
      <c r="AN1913" s="109">
        <f t="shared" si="797"/>
        <v>0</v>
      </c>
      <c r="AO1913" s="109" t="str">
        <f t="shared" si="798"/>
        <v/>
      </c>
      <c r="AQ1913" s="109" t="str">
        <f t="shared" si="799"/>
        <v/>
      </c>
      <c r="BA1913" s="229">
        <f>MOD(SUM(E1903:E1914),12)</f>
        <v>0</v>
      </c>
    </row>
    <row r="1914" spans="1:53" ht="15.75" thickBot="1" x14ac:dyDescent="0.3">
      <c r="A1914" s="88"/>
      <c r="B1914" s="66" t="s">
        <v>289</v>
      </c>
      <c r="C1914" s="67"/>
      <c r="D1914" s="102"/>
      <c r="E1914" s="32"/>
      <c r="F1914" s="32"/>
      <c r="G1914" s="68" t="s">
        <v>277</v>
      </c>
      <c r="H1914" s="69">
        <f t="shared" si="800"/>
        <v>0</v>
      </c>
      <c r="I1914" s="70">
        <f t="shared" si="801"/>
        <v>0</v>
      </c>
      <c r="J1914" s="73" t="str">
        <f t="shared" si="802"/>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91"/>
        <v>1</v>
      </c>
      <c r="AD1914" s="72">
        <f t="shared" si="792"/>
        <v>1</v>
      </c>
      <c r="AE1914" s="109" t="str">
        <f t="shared" si="793"/>
        <v>0-0</v>
      </c>
      <c r="AF1914" s="109" t="str">
        <f t="shared" si="794"/>
        <v>Y</v>
      </c>
      <c r="AG1914" s="109" t="str">
        <f t="shared" si="795"/>
        <v>B</v>
      </c>
      <c r="AM1914" s="109">
        <f t="shared" si="796"/>
        <v>0</v>
      </c>
      <c r="AN1914" s="109">
        <f t="shared" si="797"/>
        <v>0</v>
      </c>
      <c r="AO1914" s="109" t="str">
        <f t="shared" si="798"/>
        <v/>
      </c>
      <c r="AQ1914" s="109" t="str">
        <f t="shared" si="799"/>
        <v/>
      </c>
      <c r="BA1914" s="229">
        <f>MOD(SUM(E1903:E1915),12)</f>
        <v>0</v>
      </c>
    </row>
    <row r="1915" spans="1:53" ht="15.75" thickBot="1" x14ac:dyDescent="0.3">
      <c r="A1915" s="88"/>
      <c r="B1915" s="66" t="s">
        <v>290</v>
      </c>
      <c r="C1915" s="67"/>
      <c r="D1915" s="102"/>
      <c r="E1915" s="32"/>
      <c r="F1915" s="32"/>
      <c r="G1915" s="68" t="s">
        <v>277</v>
      </c>
      <c r="H1915" s="69">
        <f t="shared" si="800"/>
        <v>0</v>
      </c>
      <c r="I1915" s="70">
        <f t="shared" si="801"/>
        <v>0</v>
      </c>
      <c r="J1915" s="73" t="str">
        <f t="shared" si="802"/>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805">IF(OR(AND(E$8=216,C1914="DBL REV",C1915="DBL REV",Y1914&lt;=144,Y1915&gt;144),AND(E$8=216,C1914="TPL REV",C1915="TPL REV",Y1914&lt;=144,Y1915&gt;144),AND(E$8=216,C1914="QD REV",C1915="QD REV",Y1914&lt;=144,Y1915&gt;144)),"ERROR","")</f>
        <v/>
      </c>
      <c r="AA1915" s="72"/>
      <c r="AB1915" s="72"/>
      <c r="AC1915" s="72">
        <f t="shared" si="791"/>
        <v>1</v>
      </c>
      <c r="AD1915" s="72">
        <f t="shared" si="792"/>
        <v>1</v>
      </c>
      <c r="AE1915" s="109" t="str">
        <f t="shared" si="793"/>
        <v>0-0</v>
      </c>
      <c r="AF1915" s="109" t="str">
        <f t="shared" si="794"/>
        <v>Y</v>
      </c>
      <c r="AG1915" s="109" t="str">
        <f t="shared" si="795"/>
        <v>B</v>
      </c>
      <c r="AM1915" s="109">
        <f t="shared" si="796"/>
        <v>0</v>
      </c>
      <c r="AN1915" s="109">
        <f t="shared" si="797"/>
        <v>0</v>
      </c>
      <c r="AO1915" s="109" t="str">
        <f t="shared" si="798"/>
        <v/>
      </c>
      <c r="AQ1915" s="109" t="str">
        <f t="shared" si="799"/>
        <v/>
      </c>
      <c r="BA1915" s="229">
        <f>MOD(SUM(E1903:E1916),12)</f>
        <v>0</v>
      </c>
    </row>
    <row r="1916" spans="1:53" ht="15.75" thickBot="1" x14ac:dyDescent="0.3">
      <c r="A1916" s="88"/>
      <c r="B1916" s="66" t="s">
        <v>291</v>
      </c>
      <c r="C1916" s="67"/>
      <c r="D1916" s="102"/>
      <c r="E1916" s="32"/>
      <c r="F1916" s="32"/>
      <c r="G1916" s="68" t="s">
        <v>277</v>
      </c>
      <c r="H1916" s="69">
        <f t="shared" si="800"/>
        <v>0</v>
      </c>
      <c r="I1916" s="70">
        <f t="shared" si="801"/>
        <v>0</v>
      </c>
      <c r="J1916" s="73" t="str">
        <f t="shared" si="802"/>
        <v>--</v>
      </c>
      <c r="K1916" s="32"/>
      <c r="L1916" s="233"/>
      <c r="M1916" s="277"/>
      <c r="N1916" s="277"/>
      <c r="O1916" s="277"/>
      <c r="P1916" s="277"/>
      <c r="Q1916" s="277"/>
      <c r="R1916" s="277"/>
      <c r="S1916" s="277"/>
      <c r="T1916" s="277"/>
      <c r="U1916" s="278"/>
      <c r="V1916" s="103"/>
      <c r="W1916" s="84">
        <f>Y1916+1</f>
        <v>1</v>
      </c>
      <c r="X1916" s="84"/>
      <c r="Y1916" s="78">
        <f>SUM(E1903:E1916)</f>
        <v>0</v>
      </c>
      <c r="Z1916" s="72" t="str">
        <f t="shared" si="805"/>
        <v/>
      </c>
      <c r="AA1916" s="72"/>
      <c r="AB1916" s="72"/>
      <c r="AC1916" s="72">
        <f t="shared" si="791"/>
        <v>1</v>
      </c>
      <c r="AD1916" s="72">
        <f t="shared" si="792"/>
        <v>1</v>
      </c>
      <c r="AE1916" s="109" t="str">
        <f t="shared" si="793"/>
        <v>0-0</v>
      </c>
      <c r="AF1916" s="109" t="str">
        <f t="shared" si="794"/>
        <v>Y</v>
      </c>
      <c r="AG1916" s="109" t="str">
        <f t="shared" si="795"/>
        <v>B</v>
      </c>
      <c r="AM1916" s="109">
        <f t="shared" si="796"/>
        <v>0</v>
      </c>
      <c r="AN1916" s="109">
        <f t="shared" si="797"/>
        <v>0</v>
      </c>
      <c r="AO1916" s="109" t="str">
        <f t="shared" si="798"/>
        <v/>
      </c>
      <c r="AQ1916" s="109" t="str">
        <f t="shared" si="799"/>
        <v/>
      </c>
      <c r="BA1916" s="229">
        <f>MOD(SUM(E1903:E1917),12)</f>
        <v>0</v>
      </c>
    </row>
    <row r="1917" spans="1:53" ht="15.75" thickBot="1" x14ac:dyDescent="0.3">
      <c r="A1917" s="88"/>
      <c r="B1917" s="66" t="s">
        <v>292</v>
      </c>
      <c r="C1917" s="67"/>
      <c r="D1917" s="102"/>
      <c r="E1917" s="32"/>
      <c r="F1917" s="32"/>
      <c r="G1917" s="68" t="s">
        <v>277</v>
      </c>
      <c r="H1917" s="69">
        <f t="shared" si="800"/>
        <v>0</v>
      </c>
      <c r="I1917" s="70">
        <f t="shared" si="801"/>
        <v>0</v>
      </c>
      <c r="J1917" s="73" t="str">
        <f t="shared" si="802"/>
        <v>--</v>
      </c>
      <c r="K1917" s="32"/>
      <c r="L1917" s="233"/>
      <c r="M1917" s="277"/>
      <c r="N1917" s="277"/>
      <c r="O1917" s="277"/>
      <c r="P1917" s="277"/>
      <c r="Q1917" s="277"/>
      <c r="R1917" s="277"/>
      <c r="S1917" s="277"/>
      <c r="T1917" s="277"/>
      <c r="U1917" s="278"/>
      <c r="V1917" s="103"/>
      <c r="W1917" s="84">
        <f>Y1917+1</f>
        <v>1</v>
      </c>
      <c r="X1917" s="84"/>
      <c r="Y1917" s="78">
        <f>SUM(E1903:E1917)</f>
        <v>0</v>
      </c>
      <c r="Z1917" s="72" t="str">
        <f t="shared" si="805"/>
        <v/>
      </c>
      <c r="AA1917" s="72" t="str">
        <f t="shared" ref="AA1917:AA1929" si="806">IF(AND(C1915&lt;&gt;"Field SPL",W1914&lt;=144,Y1915&gt;144),"ERROR","")</f>
        <v/>
      </c>
      <c r="AB1917" s="72"/>
      <c r="AC1917" s="72">
        <f t="shared" si="791"/>
        <v>1</v>
      </c>
      <c r="AD1917" s="72">
        <f t="shared" si="792"/>
        <v>1</v>
      </c>
      <c r="AE1917" s="109" t="str">
        <f t="shared" si="793"/>
        <v>0-0</v>
      </c>
      <c r="AF1917" s="109" t="str">
        <f t="shared" si="794"/>
        <v>Y</v>
      </c>
      <c r="AG1917" s="109" t="str">
        <f t="shared" si="795"/>
        <v>B</v>
      </c>
      <c r="AM1917" s="109">
        <f t="shared" si="796"/>
        <v>0</v>
      </c>
      <c r="AN1917" s="109">
        <f t="shared" si="797"/>
        <v>0</v>
      </c>
      <c r="AO1917" s="109" t="str">
        <f t="shared" si="798"/>
        <v/>
      </c>
      <c r="AQ1917" s="109" t="str">
        <f t="shared" si="799"/>
        <v/>
      </c>
      <c r="BA1917" s="229">
        <f>MOD(SUM(E1903:E1918),12)</f>
        <v>0</v>
      </c>
    </row>
    <row r="1918" spans="1:53" ht="15.75" thickBot="1" x14ac:dyDescent="0.3">
      <c r="A1918" s="88"/>
      <c r="B1918" s="66" t="s">
        <v>293</v>
      </c>
      <c r="C1918" s="67"/>
      <c r="D1918" s="102"/>
      <c r="E1918" s="32"/>
      <c r="F1918" s="32"/>
      <c r="G1918" s="68" t="s">
        <v>277</v>
      </c>
      <c r="H1918" s="69">
        <f t="shared" si="800"/>
        <v>0</v>
      </c>
      <c r="I1918" s="70">
        <f t="shared" si="801"/>
        <v>0</v>
      </c>
      <c r="J1918" s="73" t="str">
        <f t="shared" si="802"/>
        <v>--</v>
      </c>
      <c r="K1918" s="32"/>
      <c r="L1918" s="233"/>
      <c r="M1918" s="277"/>
      <c r="N1918" s="277"/>
      <c r="O1918" s="277"/>
      <c r="P1918" s="277"/>
      <c r="Q1918" s="277"/>
      <c r="R1918" s="277"/>
      <c r="S1918" s="277"/>
      <c r="T1918" s="277"/>
      <c r="U1918" s="278"/>
      <c r="V1918" s="103"/>
      <c r="W1918" s="84">
        <f t="shared" ref="W1918:W1926" si="807">Y1918+1</f>
        <v>1</v>
      </c>
      <c r="X1918" s="84"/>
      <c r="Y1918" s="78">
        <f>SUM(E1903:E1918)</f>
        <v>0</v>
      </c>
      <c r="Z1918" s="72" t="str">
        <f t="shared" si="805"/>
        <v/>
      </c>
      <c r="AA1918" s="72" t="str">
        <f t="shared" si="806"/>
        <v/>
      </c>
      <c r="AB1918" s="72"/>
      <c r="AC1918" s="72">
        <f t="shared" si="791"/>
        <v>1</v>
      </c>
      <c r="AD1918" s="72">
        <f t="shared" si="792"/>
        <v>1</v>
      </c>
      <c r="AE1918" s="109" t="str">
        <f t="shared" si="793"/>
        <v>0-0</v>
      </c>
      <c r="AF1918" s="109" t="str">
        <f t="shared" si="794"/>
        <v>Y</v>
      </c>
      <c r="AG1918" s="109" t="str">
        <f t="shared" si="795"/>
        <v>B</v>
      </c>
      <c r="AM1918" s="109">
        <f t="shared" si="796"/>
        <v>0</v>
      </c>
      <c r="AN1918" s="109">
        <f t="shared" si="797"/>
        <v>0</v>
      </c>
      <c r="AO1918" s="109" t="str">
        <f t="shared" si="798"/>
        <v/>
      </c>
      <c r="AQ1918" s="109" t="str">
        <f t="shared" si="799"/>
        <v/>
      </c>
      <c r="BA1918" s="229">
        <f>MOD(SUM(E1903:E1919),12)</f>
        <v>0</v>
      </c>
    </row>
    <row r="1919" spans="1:53" ht="15.75" thickBot="1" x14ac:dyDescent="0.3">
      <c r="A1919" s="88"/>
      <c r="B1919" s="66" t="s">
        <v>294</v>
      </c>
      <c r="C1919" s="67"/>
      <c r="D1919" s="102"/>
      <c r="E1919" s="32"/>
      <c r="F1919" s="32"/>
      <c r="G1919" s="68" t="s">
        <v>277</v>
      </c>
      <c r="H1919" s="69">
        <f t="shared" si="800"/>
        <v>0</v>
      </c>
      <c r="I1919" s="70">
        <f t="shared" si="801"/>
        <v>0</v>
      </c>
      <c r="J1919" s="73" t="str">
        <f t="shared" si="802"/>
        <v>--</v>
      </c>
      <c r="K1919" s="32"/>
      <c r="L1919" s="233"/>
      <c r="M1919" s="277"/>
      <c r="N1919" s="277"/>
      <c r="O1919" s="277"/>
      <c r="P1919" s="277"/>
      <c r="Q1919" s="277"/>
      <c r="R1919" s="277"/>
      <c r="S1919" s="277"/>
      <c r="T1919" s="277"/>
      <c r="U1919" s="278"/>
      <c r="V1919" s="103"/>
      <c r="W1919" s="84">
        <f t="shared" si="807"/>
        <v>1</v>
      </c>
      <c r="X1919" s="84"/>
      <c r="Y1919" s="78">
        <f>SUM(E1903:E1919)</f>
        <v>0</v>
      </c>
      <c r="Z1919" s="72" t="str">
        <f t="shared" si="805"/>
        <v/>
      </c>
      <c r="AA1919" s="72" t="str">
        <f t="shared" si="806"/>
        <v/>
      </c>
      <c r="AB1919" s="72"/>
      <c r="AC1919" s="72">
        <f t="shared" si="791"/>
        <v>1</v>
      </c>
      <c r="AD1919" s="72">
        <f t="shared" si="792"/>
        <v>1</v>
      </c>
      <c r="AE1919" s="109" t="str">
        <f t="shared" si="793"/>
        <v>0-0</v>
      </c>
      <c r="AF1919" s="109" t="str">
        <f t="shared" si="794"/>
        <v>Y</v>
      </c>
      <c r="AG1919" s="109" t="str">
        <f t="shared" si="795"/>
        <v>B</v>
      </c>
      <c r="AM1919" s="109">
        <f t="shared" si="796"/>
        <v>0</v>
      </c>
      <c r="AN1919" s="109">
        <f t="shared" si="797"/>
        <v>0</v>
      </c>
      <c r="AO1919" s="109" t="str">
        <f t="shared" si="798"/>
        <v/>
      </c>
      <c r="AQ1919" s="109" t="str">
        <f t="shared" si="799"/>
        <v/>
      </c>
      <c r="BA1919" s="229">
        <f>MOD(SUM(E1903:E1920),12)</f>
        <v>0</v>
      </c>
    </row>
    <row r="1920" spans="1:53" ht="15.75" thickBot="1" x14ac:dyDescent="0.3">
      <c r="A1920" s="88"/>
      <c r="B1920" s="66" t="s">
        <v>295</v>
      </c>
      <c r="C1920" s="67"/>
      <c r="D1920" s="102"/>
      <c r="E1920" s="32"/>
      <c r="F1920" s="32"/>
      <c r="G1920" s="68" t="s">
        <v>277</v>
      </c>
      <c r="H1920" s="69">
        <f t="shared" si="800"/>
        <v>0</v>
      </c>
      <c r="I1920" s="70">
        <f t="shared" si="801"/>
        <v>0</v>
      </c>
      <c r="J1920" s="73" t="str">
        <f t="shared" si="802"/>
        <v>--</v>
      </c>
      <c r="K1920" s="32"/>
      <c r="L1920" s="233"/>
      <c r="M1920" s="277"/>
      <c r="N1920" s="277"/>
      <c r="O1920" s="277"/>
      <c r="P1920" s="277"/>
      <c r="Q1920" s="277"/>
      <c r="R1920" s="277"/>
      <c r="S1920" s="277"/>
      <c r="T1920" s="277"/>
      <c r="U1920" s="278"/>
      <c r="V1920" s="103"/>
      <c r="W1920" s="84">
        <f t="shared" si="807"/>
        <v>1</v>
      </c>
      <c r="X1920" s="84"/>
      <c r="Y1920" s="78">
        <f>SUM(E1903:E1920)</f>
        <v>0</v>
      </c>
      <c r="Z1920" s="72" t="str">
        <f t="shared" si="805"/>
        <v/>
      </c>
      <c r="AA1920" s="72" t="str">
        <f t="shared" si="806"/>
        <v/>
      </c>
      <c r="AB1920" s="72"/>
      <c r="AC1920" s="72">
        <f t="shared" si="791"/>
        <v>1</v>
      </c>
      <c r="AD1920" s="72">
        <f t="shared" si="792"/>
        <v>1</v>
      </c>
      <c r="AE1920" s="109" t="str">
        <f t="shared" si="793"/>
        <v>0-0</v>
      </c>
      <c r="AF1920" s="109" t="str">
        <f t="shared" si="794"/>
        <v>Y</v>
      </c>
      <c r="AG1920" s="109" t="str">
        <f t="shared" si="795"/>
        <v>B</v>
      </c>
      <c r="AM1920" s="109">
        <f t="shared" si="796"/>
        <v>0</v>
      </c>
      <c r="AN1920" s="109">
        <f t="shared" si="797"/>
        <v>0</v>
      </c>
      <c r="AO1920" s="109" t="str">
        <f t="shared" si="798"/>
        <v/>
      </c>
      <c r="AQ1920" s="109" t="str">
        <f t="shared" si="799"/>
        <v/>
      </c>
      <c r="BA1920" s="229">
        <f>MOD(SUM(E1903:E1921),12)</f>
        <v>0</v>
      </c>
    </row>
    <row r="1921" spans="1:53" ht="15.75" thickBot="1" x14ac:dyDescent="0.3">
      <c r="A1921" s="88"/>
      <c r="B1921" s="66" t="s">
        <v>296</v>
      </c>
      <c r="C1921" s="67"/>
      <c r="D1921" s="102"/>
      <c r="E1921" s="32"/>
      <c r="F1921" s="32"/>
      <c r="G1921" s="68" t="s">
        <v>277</v>
      </c>
      <c r="H1921" s="69">
        <f t="shared" si="800"/>
        <v>0</v>
      </c>
      <c r="I1921" s="70">
        <f t="shared" si="801"/>
        <v>0</v>
      </c>
      <c r="J1921" s="73" t="str">
        <f t="shared" si="802"/>
        <v>--</v>
      </c>
      <c r="K1921" s="32"/>
      <c r="L1921" s="233"/>
      <c r="M1921" s="277"/>
      <c r="N1921" s="277"/>
      <c r="O1921" s="277"/>
      <c r="P1921" s="277"/>
      <c r="Q1921" s="277"/>
      <c r="R1921" s="277"/>
      <c r="S1921" s="277"/>
      <c r="T1921" s="277"/>
      <c r="U1921" s="278"/>
      <c r="V1921" s="103"/>
      <c r="W1921" s="84">
        <f t="shared" si="807"/>
        <v>1</v>
      </c>
      <c r="X1921" s="84"/>
      <c r="Y1921" s="78">
        <f>SUM(E1903:E1921)</f>
        <v>0</v>
      </c>
      <c r="Z1921" s="72" t="str">
        <f t="shared" si="805"/>
        <v/>
      </c>
      <c r="AA1921" s="72" t="str">
        <f t="shared" si="806"/>
        <v/>
      </c>
      <c r="AB1921" s="72"/>
      <c r="AC1921" s="72">
        <f t="shared" si="791"/>
        <v>1</v>
      </c>
      <c r="AD1921" s="72">
        <f t="shared" si="792"/>
        <v>1</v>
      </c>
      <c r="AE1921" s="109" t="str">
        <f t="shared" si="793"/>
        <v>0-0</v>
      </c>
      <c r="AF1921" s="109" t="str">
        <f t="shared" si="794"/>
        <v>Y</v>
      </c>
      <c r="AG1921" s="109" t="str">
        <f t="shared" si="795"/>
        <v>B</v>
      </c>
      <c r="AM1921" s="109">
        <f t="shared" si="796"/>
        <v>0</v>
      </c>
      <c r="AN1921" s="109">
        <f t="shared" si="797"/>
        <v>0</v>
      </c>
      <c r="AO1921" s="109" t="str">
        <f t="shared" si="798"/>
        <v/>
      </c>
      <c r="AQ1921" s="109" t="str">
        <f t="shared" si="799"/>
        <v/>
      </c>
      <c r="BA1921" s="229">
        <f>MOD(SUM(E1903:E1922),12)</f>
        <v>0</v>
      </c>
    </row>
    <row r="1922" spans="1:53" ht="15.75" thickBot="1" x14ac:dyDescent="0.3">
      <c r="A1922" s="88"/>
      <c r="B1922" s="66" t="s">
        <v>297</v>
      </c>
      <c r="C1922" s="67"/>
      <c r="D1922" s="102"/>
      <c r="E1922" s="32"/>
      <c r="F1922" s="32"/>
      <c r="G1922" s="68" t="s">
        <v>277</v>
      </c>
      <c r="H1922" s="69">
        <f t="shared" si="800"/>
        <v>0</v>
      </c>
      <c r="I1922" s="70">
        <f t="shared" si="801"/>
        <v>0</v>
      </c>
      <c r="J1922" s="73" t="str">
        <f t="shared" si="802"/>
        <v>--</v>
      </c>
      <c r="K1922" s="32"/>
      <c r="L1922" s="233"/>
      <c r="M1922" s="277"/>
      <c r="N1922" s="277"/>
      <c r="O1922" s="277"/>
      <c r="P1922" s="277"/>
      <c r="Q1922" s="277"/>
      <c r="R1922" s="277"/>
      <c r="S1922" s="277"/>
      <c r="T1922" s="277"/>
      <c r="U1922" s="278"/>
      <c r="V1922" s="103"/>
      <c r="W1922" s="84">
        <f t="shared" si="807"/>
        <v>1</v>
      </c>
      <c r="X1922" s="84"/>
      <c r="Y1922" s="78">
        <f>SUM(E1903:E1922)</f>
        <v>0</v>
      </c>
      <c r="Z1922" s="72" t="str">
        <f t="shared" si="805"/>
        <v/>
      </c>
      <c r="AA1922" s="72" t="str">
        <f t="shared" si="806"/>
        <v/>
      </c>
      <c r="AB1922" s="72"/>
      <c r="AC1922" s="72">
        <f t="shared" si="791"/>
        <v>1</v>
      </c>
      <c r="AD1922" s="72">
        <f t="shared" si="792"/>
        <v>1</v>
      </c>
      <c r="AE1922" s="109" t="str">
        <f t="shared" si="793"/>
        <v>0-0</v>
      </c>
      <c r="AF1922" s="109" t="str">
        <f t="shared" si="794"/>
        <v>Y</v>
      </c>
      <c r="AG1922" s="109" t="str">
        <f t="shared" si="795"/>
        <v>B</v>
      </c>
      <c r="AM1922" s="109">
        <f t="shared" si="796"/>
        <v>0</v>
      </c>
      <c r="AN1922" s="109">
        <f t="shared" si="797"/>
        <v>0</v>
      </c>
      <c r="AO1922" s="109" t="str">
        <f t="shared" si="798"/>
        <v/>
      </c>
      <c r="AQ1922" s="109" t="str">
        <f t="shared" si="799"/>
        <v/>
      </c>
      <c r="BA1922" s="229">
        <f>MOD(SUM(E1903:E1923),12)</f>
        <v>0</v>
      </c>
    </row>
    <row r="1923" spans="1:53" ht="15.75" thickBot="1" x14ac:dyDescent="0.3">
      <c r="A1923" s="88"/>
      <c r="B1923" s="66" t="s">
        <v>298</v>
      </c>
      <c r="C1923" s="67"/>
      <c r="D1923" s="102"/>
      <c r="E1923" s="32"/>
      <c r="F1923" s="32"/>
      <c r="G1923" s="68" t="s">
        <v>277</v>
      </c>
      <c r="H1923" s="69">
        <f t="shared" si="800"/>
        <v>0</v>
      </c>
      <c r="I1923" s="70">
        <f t="shared" si="801"/>
        <v>0</v>
      </c>
      <c r="J1923" s="73" t="str">
        <f t="shared" si="802"/>
        <v>--</v>
      </c>
      <c r="K1923" s="32"/>
      <c r="L1923" s="233"/>
      <c r="M1923" s="277"/>
      <c r="N1923" s="277"/>
      <c r="O1923" s="277"/>
      <c r="P1923" s="277"/>
      <c r="Q1923" s="277"/>
      <c r="R1923" s="277"/>
      <c r="S1923" s="277"/>
      <c r="T1923" s="277"/>
      <c r="U1923" s="278"/>
      <c r="V1923" s="103"/>
      <c r="W1923" s="84">
        <f t="shared" si="807"/>
        <v>1</v>
      </c>
      <c r="X1923" s="84"/>
      <c r="Y1923" s="78">
        <f>SUM(E1903:E1923)</f>
        <v>0</v>
      </c>
      <c r="Z1923" s="72" t="str">
        <f t="shared" si="805"/>
        <v/>
      </c>
      <c r="AA1923" s="72" t="str">
        <f t="shared" si="806"/>
        <v/>
      </c>
      <c r="AB1923" s="72"/>
      <c r="AC1923" s="72">
        <f t="shared" si="791"/>
        <v>1</v>
      </c>
      <c r="AD1923" s="72">
        <f t="shared" si="792"/>
        <v>1</v>
      </c>
      <c r="AE1923" s="109" t="str">
        <f t="shared" si="793"/>
        <v>0-0</v>
      </c>
      <c r="AF1923" s="109" t="str">
        <f t="shared" si="794"/>
        <v>Y</v>
      </c>
      <c r="AG1923" s="109" t="str">
        <f t="shared" si="795"/>
        <v>B</v>
      </c>
      <c r="AM1923" s="109">
        <f t="shared" si="796"/>
        <v>0</v>
      </c>
      <c r="AN1923" s="109">
        <f t="shared" si="797"/>
        <v>0</v>
      </c>
      <c r="AO1923" s="109" t="str">
        <f t="shared" si="798"/>
        <v/>
      </c>
      <c r="AQ1923" s="109" t="str">
        <f t="shared" si="799"/>
        <v/>
      </c>
      <c r="BA1923" s="229">
        <f>MOD(SUM(E1903:E1924),12)</f>
        <v>0</v>
      </c>
    </row>
    <row r="1924" spans="1:53" ht="15.75" thickBot="1" x14ac:dyDescent="0.3">
      <c r="A1924" s="88"/>
      <c r="B1924" s="66" t="s">
        <v>299</v>
      </c>
      <c r="C1924" s="67"/>
      <c r="D1924" s="102"/>
      <c r="E1924" s="32"/>
      <c r="F1924" s="32"/>
      <c r="G1924" s="68" t="s">
        <v>277</v>
      </c>
      <c r="H1924" s="69">
        <f t="shared" si="800"/>
        <v>0</v>
      </c>
      <c r="I1924" s="70">
        <f t="shared" si="801"/>
        <v>0</v>
      </c>
      <c r="J1924" s="73" t="str">
        <f t="shared" si="802"/>
        <v>--</v>
      </c>
      <c r="K1924" s="32"/>
      <c r="L1924" s="233"/>
      <c r="M1924" s="277"/>
      <c r="N1924" s="277"/>
      <c r="O1924" s="277"/>
      <c r="P1924" s="277"/>
      <c r="Q1924" s="277"/>
      <c r="R1924" s="277"/>
      <c r="S1924" s="277"/>
      <c r="T1924" s="277"/>
      <c r="U1924" s="278"/>
      <c r="V1924" s="103"/>
      <c r="W1924" s="84">
        <f t="shared" si="807"/>
        <v>1</v>
      </c>
      <c r="X1924" s="84"/>
      <c r="Y1924" s="78">
        <f>SUM(E1903:E1924)</f>
        <v>0</v>
      </c>
      <c r="Z1924" s="72" t="str">
        <f t="shared" si="805"/>
        <v/>
      </c>
      <c r="AA1924" s="72" t="str">
        <f t="shared" si="806"/>
        <v/>
      </c>
      <c r="AB1924" s="72"/>
      <c r="AC1924" s="72">
        <f t="shared" si="791"/>
        <v>1</v>
      </c>
      <c r="AD1924" s="72">
        <f t="shared" si="792"/>
        <v>1</v>
      </c>
      <c r="AE1924" s="109" t="str">
        <f t="shared" si="793"/>
        <v>0-0</v>
      </c>
      <c r="AF1924" s="109" t="str">
        <f t="shared" si="794"/>
        <v>Y</v>
      </c>
      <c r="AG1924" s="109" t="str">
        <f t="shared" si="795"/>
        <v>B</v>
      </c>
      <c r="AM1924" s="109">
        <f t="shared" si="796"/>
        <v>0</v>
      </c>
      <c r="AN1924" s="109">
        <f t="shared" si="797"/>
        <v>0</v>
      </c>
      <c r="AO1924" s="109" t="str">
        <f t="shared" si="798"/>
        <v/>
      </c>
      <c r="AQ1924" s="109" t="str">
        <f t="shared" si="799"/>
        <v/>
      </c>
      <c r="BA1924" s="229">
        <f>MOD(SUM(E1903:E1925),12)</f>
        <v>0</v>
      </c>
    </row>
    <row r="1925" spans="1:53" ht="15.75" thickBot="1" x14ac:dyDescent="0.3">
      <c r="A1925" s="88"/>
      <c r="B1925" s="66" t="s">
        <v>300</v>
      </c>
      <c r="C1925" s="67"/>
      <c r="D1925" s="102"/>
      <c r="E1925" s="32"/>
      <c r="F1925" s="32"/>
      <c r="G1925" s="68" t="s">
        <v>277</v>
      </c>
      <c r="H1925" s="69">
        <f t="shared" si="800"/>
        <v>0</v>
      </c>
      <c r="I1925" s="70">
        <f t="shared" si="801"/>
        <v>0</v>
      </c>
      <c r="J1925" s="73" t="str">
        <f t="shared" si="802"/>
        <v>--</v>
      </c>
      <c r="K1925" s="32"/>
      <c r="L1925" s="233"/>
      <c r="M1925" s="277"/>
      <c r="N1925" s="277"/>
      <c r="O1925" s="277"/>
      <c r="P1925" s="277"/>
      <c r="Q1925" s="277"/>
      <c r="R1925" s="277"/>
      <c r="S1925" s="277"/>
      <c r="T1925" s="277"/>
      <c r="U1925" s="278"/>
      <c r="V1925" s="103"/>
      <c r="W1925" s="84">
        <f t="shared" si="807"/>
        <v>1</v>
      </c>
      <c r="X1925" s="84"/>
      <c r="Y1925" s="78">
        <f>SUM(E1903:E1925)</f>
        <v>0</v>
      </c>
      <c r="Z1925" s="72" t="str">
        <f t="shared" si="805"/>
        <v/>
      </c>
      <c r="AA1925" s="72" t="str">
        <f t="shared" si="806"/>
        <v/>
      </c>
      <c r="AB1925" s="72"/>
      <c r="AC1925" s="72">
        <f t="shared" si="791"/>
        <v>1</v>
      </c>
      <c r="AD1925" s="72">
        <f t="shared" si="792"/>
        <v>1</v>
      </c>
      <c r="AE1925" s="109" t="str">
        <f t="shared" si="793"/>
        <v>0-0</v>
      </c>
      <c r="AF1925" s="109" t="str">
        <f t="shared" si="794"/>
        <v>Y</v>
      </c>
      <c r="AG1925" s="109" t="str">
        <f t="shared" si="795"/>
        <v>B</v>
      </c>
      <c r="AM1925" s="109">
        <f t="shared" si="796"/>
        <v>0</v>
      </c>
      <c r="AN1925" s="109">
        <f t="shared" si="797"/>
        <v>0</v>
      </c>
      <c r="AO1925" s="109" t="str">
        <f t="shared" si="798"/>
        <v/>
      </c>
      <c r="AQ1925" s="109" t="str">
        <f t="shared" si="799"/>
        <v/>
      </c>
      <c r="BA1925" s="229">
        <f>MOD(SUM(E1903:E1926),12)</f>
        <v>0</v>
      </c>
    </row>
    <row r="1926" spans="1:53" ht="15.75" thickBot="1" x14ac:dyDescent="0.3">
      <c r="A1926" s="88"/>
      <c r="B1926" s="66" t="s">
        <v>301</v>
      </c>
      <c r="C1926" s="67"/>
      <c r="D1926" s="102"/>
      <c r="E1926" s="32"/>
      <c r="F1926" s="32"/>
      <c r="G1926" s="68" t="s">
        <v>277</v>
      </c>
      <c r="H1926" s="69">
        <f t="shared" si="800"/>
        <v>0</v>
      </c>
      <c r="I1926" s="70">
        <f t="shared" si="801"/>
        <v>0</v>
      </c>
      <c r="J1926" s="73" t="str">
        <f t="shared" si="802"/>
        <v>--</v>
      </c>
      <c r="K1926" s="32"/>
      <c r="L1926" s="233"/>
      <c r="M1926" s="277"/>
      <c r="N1926" s="277"/>
      <c r="O1926" s="277"/>
      <c r="P1926" s="277"/>
      <c r="Q1926" s="277"/>
      <c r="R1926" s="277"/>
      <c r="S1926" s="277"/>
      <c r="T1926" s="277"/>
      <c r="U1926" s="278"/>
      <c r="V1926" s="103"/>
      <c r="W1926" s="84">
        <f t="shared" si="807"/>
        <v>1</v>
      </c>
      <c r="X1926" s="84"/>
      <c r="Y1926" s="78">
        <f>SUM(E1903:E1926)</f>
        <v>0</v>
      </c>
      <c r="Z1926" s="72" t="str">
        <f t="shared" si="805"/>
        <v/>
      </c>
      <c r="AA1926" s="72" t="str">
        <f t="shared" si="806"/>
        <v/>
      </c>
      <c r="AB1926" s="72"/>
      <c r="AC1926" s="72">
        <f t="shared" si="791"/>
        <v>1</v>
      </c>
      <c r="AD1926" s="72">
        <f t="shared" si="792"/>
        <v>1</v>
      </c>
      <c r="AE1926" s="109" t="str">
        <f t="shared" si="793"/>
        <v>0-0</v>
      </c>
      <c r="AF1926" s="109" t="str">
        <f t="shared" si="794"/>
        <v>Y</v>
      </c>
      <c r="AG1926" s="109" t="str">
        <f t="shared" si="795"/>
        <v>B</v>
      </c>
      <c r="AM1926" s="109">
        <f t="shared" si="796"/>
        <v>0</v>
      </c>
      <c r="AN1926" s="109">
        <f t="shared" si="797"/>
        <v>0</v>
      </c>
      <c r="AO1926" s="109" t="str">
        <f t="shared" si="798"/>
        <v/>
      </c>
      <c r="AQ1926" s="109" t="str">
        <f t="shared" si="799"/>
        <v/>
      </c>
      <c r="BA1926" s="229">
        <f>MOD(SUM(E1903:E1927),12)</f>
        <v>0</v>
      </c>
    </row>
    <row r="1927" spans="1:53" ht="15.75" thickBot="1" x14ac:dyDescent="0.3">
      <c r="A1927" s="88"/>
      <c r="B1927" s="66" t="s">
        <v>302</v>
      </c>
      <c r="C1927" s="67"/>
      <c r="D1927" s="102"/>
      <c r="E1927" s="32"/>
      <c r="F1927" s="32"/>
      <c r="G1927" s="68" t="s">
        <v>277</v>
      </c>
      <c r="H1927" s="69">
        <f t="shared" si="800"/>
        <v>0</v>
      </c>
      <c r="I1927" s="70">
        <f t="shared" si="801"/>
        <v>0</v>
      </c>
      <c r="J1927" s="73" t="str">
        <f t="shared" si="802"/>
        <v>--</v>
      </c>
      <c r="K1927" s="32"/>
      <c r="L1927" s="234"/>
      <c r="M1927" s="277"/>
      <c r="N1927" s="277"/>
      <c r="O1927" s="277"/>
      <c r="P1927" s="277"/>
      <c r="Q1927" s="277"/>
      <c r="R1927" s="277"/>
      <c r="S1927" s="277"/>
      <c r="T1927" s="277"/>
      <c r="U1927" s="278"/>
      <c r="V1927" s="103"/>
      <c r="W1927" s="72"/>
      <c r="X1927" s="72"/>
      <c r="Y1927" s="78">
        <f>SUM(E1903:E1927)</f>
        <v>0</v>
      </c>
      <c r="Z1927" s="72" t="str">
        <f t="shared" si="805"/>
        <v/>
      </c>
      <c r="AA1927" s="72" t="str">
        <f t="shared" si="806"/>
        <v/>
      </c>
      <c r="AB1927" s="72"/>
      <c r="AC1927" s="72">
        <f t="shared" si="791"/>
        <v>1</v>
      </c>
      <c r="AD1927" s="72">
        <f t="shared" si="792"/>
        <v>1</v>
      </c>
      <c r="AE1927" s="109" t="str">
        <f t="shared" si="793"/>
        <v>0-0</v>
      </c>
      <c r="AF1927" s="109" t="str">
        <f t="shared" si="794"/>
        <v>Y</v>
      </c>
      <c r="AG1927" s="109" t="str">
        <f t="shared" si="795"/>
        <v>B</v>
      </c>
      <c r="AM1927" s="109">
        <f t="shared" si="796"/>
        <v>0</v>
      </c>
      <c r="AN1927" s="109">
        <f t="shared" si="797"/>
        <v>0</v>
      </c>
      <c r="AO1927" s="109" t="str">
        <f t="shared" si="798"/>
        <v/>
      </c>
      <c r="AQ1927" s="109" t="str">
        <f t="shared" si="799"/>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806"/>
        <v/>
      </c>
      <c r="AB1928" s="72"/>
      <c r="AC1928" s="72">
        <f>SUM(AC1903:AC1927)</f>
        <v>25</v>
      </c>
      <c r="AD1928" s="72">
        <f>SUM(AD1903:AD1927)</f>
        <v>25</v>
      </c>
      <c r="AE1928" s="109" t="str">
        <f t="shared" si="793"/>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806"/>
        <v/>
      </c>
      <c r="AB1929" s="72"/>
      <c r="AC1929" s="72"/>
      <c r="AD1929" s="72"/>
      <c r="AE1929" s="109" t="str">
        <f t="shared" si="793"/>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808">IF(B1944&lt;&gt;"FST",1,0)</f>
        <v>1</v>
      </c>
      <c r="AD1944" s="72">
        <f t="shared" ref="AD1944:AD1968" si="809">IF(C1944&lt;&gt;"FST",1,0)</f>
        <v>1</v>
      </c>
      <c r="AE1944" s="109" t="str">
        <f t="shared" ref="AE1944:AE1970" si="810">CONCATENATE(H1944,"-",I1944)</f>
        <v>0-0</v>
      </c>
      <c r="AF1944" s="109" t="str">
        <f t="shared" ref="AF1944:AF1968" si="811">IF(C1944="Field SPL","N","Y")</f>
        <v>Y</v>
      </c>
      <c r="AG1944" s="109" t="str">
        <f t="shared" ref="AG1944:AG1968" si="812">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13">VALUE(IF(C1944="FST","0",IF(C1944="REV T","1",IF(C1944="DBL REV",".5","0"))))</f>
        <v>0</v>
      </c>
      <c r="AN1944" s="109">
        <f t="shared" ref="AN1944:AN1968" si="814">VALUE(IF(C1944="FST","0",IF(C1944="REV T","0",IF(C1944="DBL REV",".5","0"))))</f>
        <v>0</v>
      </c>
      <c r="AO1944" s="109" t="str">
        <f t="shared" ref="AO1944:AO1968" si="815">IF(C1944="TPL REV","Y","")</f>
        <v/>
      </c>
      <c r="AQ1944" s="109" t="str">
        <f t="shared" ref="AQ1944:AQ1968" si="816">IF(C1944="QD REV","Y","")</f>
        <v/>
      </c>
      <c r="BA1944" s="229">
        <f>MOD(E1944,12)</f>
        <v>0</v>
      </c>
    </row>
    <row r="1945" spans="1:53" ht="15.75" thickBot="1" x14ac:dyDescent="0.3">
      <c r="A1945" s="88"/>
      <c r="B1945" s="66" t="s">
        <v>279</v>
      </c>
      <c r="C1945" s="67"/>
      <c r="D1945" s="102"/>
      <c r="E1945" s="32"/>
      <c r="F1945" s="32"/>
      <c r="G1945" s="68" t="s">
        <v>277</v>
      </c>
      <c r="H1945" s="69">
        <f t="shared" ref="H1945:H1968" si="817">IF(E1945=0,0,I1945-(E1945-1))</f>
        <v>0</v>
      </c>
      <c r="I1945" s="70">
        <f t="shared" ref="I1945:I1968" si="818">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808"/>
        <v>1</v>
      </c>
      <c r="AD1945" s="72">
        <f t="shared" si="809"/>
        <v>1</v>
      </c>
      <c r="AE1945" s="109" t="str">
        <f t="shared" si="810"/>
        <v>0-0</v>
      </c>
      <c r="AF1945" s="109" t="str">
        <f t="shared" si="811"/>
        <v>Y</v>
      </c>
      <c r="AG1945" s="109" t="str">
        <f t="shared" si="812"/>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13"/>
        <v>0</v>
      </c>
      <c r="AN1945" s="109">
        <f t="shared" si="814"/>
        <v>0</v>
      </c>
      <c r="AO1945" s="109" t="str">
        <f t="shared" si="815"/>
        <v/>
      </c>
      <c r="AQ1945" s="109" t="str">
        <f t="shared" si="816"/>
        <v/>
      </c>
      <c r="BA1945" s="229">
        <f>MOD(SUM(E1944:E1945),12)</f>
        <v>0</v>
      </c>
    </row>
    <row r="1946" spans="1:53" ht="15.75" thickBot="1" x14ac:dyDescent="0.3">
      <c r="A1946" s="88"/>
      <c r="B1946" s="74" t="s">
        <v>280</v>
      </c>
      <c r="C1946" s="67"/>
      <c r="D1946" s="102"/>
      <c r="E1946" s="32"/>
      <c r="F1946" s="32"/>
      <c r="G1946" s="75" t="s">
        <v>277</v>
      </c>
      <c r="H1946" s="69">
        <f t="shared" si="817"/>
        <v>0</v>
      </c>
      <c r="I1946" s="70">
        <f t="shared" si="818"/>
        <v>0</v>
      </c>
      <c r="J1946" s="73" t="str">
        <f t="shared" ref="J1946:J1968" si="819">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808"/>
        <v>1</v>
      </c>
      <c r="AD1946" s="72">
        <f t="shared" si="809"/>
        <v>1</v>
      </c>
      <c r="AE1946" s="109" t="str">
        <f t="shared" si="810"/>
        <v>0-0</v>
      </c>
      <c r="AF1946" s="109" t="str">
        <f t="shared" si="811"/>
        <v>Y</v>
      </c>
      <c r="AG1946" s="109" t="str">
        <f t="shared" si="812"/>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13"/>
        <v>0</v>
      </c>
      <c r="AN1946" s="109">
        <f t="shared" si="814"/>
        <v>0</v>
      </c>
      <c r="AO1946" s="109" t="str">
        <f t="shared" si="815"/>
        <v/>
      </c>
      <c r="AQ1946" s="109" t="str">
        <f t="shared" si="816"/>
        <v/>
      </c>
      <c r="BA1946" s="229">
        <f>MOD(SUM(E1944:E1947),12)</f>
        <v>0</v>
      </c>
    </row>
    <row r="1947" spans="1:53" ht="15.75" thickBot="1" x14ac:dyDescent="0.3">
      <c r="A1947" s="88"/>
      <c r="B1947" s="66" t="s">
        <v>281</v>
      </c>
      <c r="C1947" s="67"/>
      <c r="D1947" s="102"/>
      <c r="E1947" s="32"/>
      <c r="F1947" s="32"/>
      <c r="G1947" s="68" t="s">
        <v>277</v>
      </c>
      <c r="H1947" s="69">
        <f t="shared" si="817"/>
        <v>0</v>
      </c>
      <c r="I1947" s="70">
        <f t="shared" si="818"/>
        <v>0</v>
      </c>
      <c r="J1947" s="73" t="str">
        <f t="shared" si="819"/>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808"/>
        <v>1</v>
      </c>
      <c r="AD1947" s="72">
        <f t="shared" si="809"/>
        <v>1</v>
      </c>
      <c r="AE1947" s="109" t="str">
        <f t="shared" si="810"/>
        <v>0-0</v>
      </c>
      <c r="AF1947" s="109" t="str">
        <f t="shared" si="811"/>
        <v>Y</v>
      </c>
      <c r="AG1947" s="109" t="str">
        <f t="shared" si="812"/>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13"/>
        <v>0</v>
      </c>
      <c r="AN1947" s="109">
        <f t="shared" si="814"/>
        <v>0</v>
      </c>
      <c r="AO1947" s="109" t="str">
        <f t="shared" si="815"/>
        <v/>
      </c>
      <c r="AQ1947" s="109" t="str">
        <f t="shared" si="816"/>
        <v/>
      </c>
      <c r="BA1947" s="229">
        <f>MOD(SUM(E1944:E1948),12)</f>
        <v>0</v>
      </c>
    </row>
    <row r="1948" spans="1:53" ht="15.75" thickBot="1" x14ac:dyDescent="0.3">
      <c r="A1948" s="88"/>
      <c r="B1948" s="66" t="s">
        <v>282</v>
      </c>
      <c r="C1948" s="67"/>
      <c r="D1948" s="102"/>
      <c r="E1948" s="32"/>
      <c r="F1948" s="32"/>
      <c r="G1948" s="68" t="s">
        <v>277</v>
      </c>
      <c r="H1948" s="69">
        <f t="shared" si="817"/>
        <v>0</v>
      </c>
      <c r="I1948" s="70">
        <f t="shared" si="818"/>
        <v>0</v>
      </c>
      <c r="J1948" s="73" t="str">
        <f t="shared" si="819"/>
        <v>--</v>
      </c>
      <c r="K1948" s="32"/>
      <c r="L1948" s="233"/>
      <c r="M1948" s="277"/>
      <c r="N1948" s="277"/>
      <c r="O1948" s="277"/>
      <c r="P1948" s="277"/>
      <c r="Q1948" s="277"/>
      <c r="R1948" s="277"/>
      <c r="S1948" s="277"/>
      <c r="T1948" s="277"/>
      <c r="U1948" s="278"/>
      <c r="V1948" s="103"/>
      <c r="W1948" s="72"/>
      <c r="X1948" s="72"/>
      <c r="Y1948" s="72"/>
      <c r="Z1948" s="45">
        <v>13</v>
      </c>
      <c r="AA1948" s="77">
        <f t="shared" ref="AA1948:AA1953" si="820">AB1947+1</f>
        <v>145</v>
      </c>
      <c r="AB1948" s="77">
        <f t="shared" ref="AB1948:AB1953" si="821">AB1947+12</f>
        <v>156</v>
      </c>
      <c r="AC1948" s="72">
        <f t="shared" si="808"/>
        <v>1</v>
      </c>
      <c r="AD1948" s="72">
        <f t="shared" si="809"/>
        <v>1</v>
      </c>
      <c r="AE1948" s="109" t="str">
        <f t="shared" si="810"/>
        <v>0-0</v>
      </c>
      <c r="AF1948" s="109" t="str">
        <f t="shared" si="811"/>
        <v>Y</v>
      </c>
      <c r="AG1948" s="109" t="str">
        <f t="shared" si="812"/>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13"/>
        <v>0</v>
      </c>
      <c r="AN1948" s="109">
        <f t="shared" si="814"/>
        <v>0</v>
      </c>
      <c r="AO1948" s="109" t="str">
        <f t="shared" si="815"/>
        <v/>
      </c>
      <c r="AQ1948" s="109" t="str">
        <f t="shared" si="816"/>
        <v/>
      </c>
      <c r="BA1948" s="229">
        <f>MOD(SUM(E1944:E1949),12)</f>
        <v>0</v>
      </c>
    </row>
    <row r="1949" spans="1:53" ht="15.75" thickBot="1" x14ac:dyDescent="0.3">
      <c r="A1949" s="88"/>
      <c r="B1949" s="66" t="s">
        <v>283</v>
      </c>
      <c r="C1949" s="67"/>
      <c r="D1949" s="102"/>
      <c r="E1949" s="32"/>
      <c r="F1949" s="32"/>
      <c r="G1949" s="68" t="s">
        <v>277</v>
      </c>
      <c r="H1949" s="69">
        <f t="shared" si="817"/>
        <v>0</v>
      </c>
      <c r="I1949" s="70">
        <f t="shared" si="818"/>
        <v>0</v>
      </c>
      <c r="J1949" s="73" t="str">
        <f t="shared" si="819"/>
        <v>--</v>
      </c>
      <c r="K1949" s="32"/>
      <c r="L1949" s="233"/>
      <c r="M1949" s="277"/>
      <c r="N1949" s="277"/>
      <c r="O1949" s="277"/>
      <c r="P1949" s="277"/>
      <c r="Q1949" s="277"/>
      <c r="R1949" s="277"/>
      <c r="S1949" s="277"/>
      <c r="T1949" s="277"/>
      <c r="U1949" s="278"/>
      <c r="V1949" s="103"/>
      <c r="W1949" s="72"/>
      <c r="X1949" s="72"/>
      <c r="Y1949" s="72"/>
      <c r="Z1949" s="45">
        <v>14</v>
      </c>
      <c r="AA1949" s="77">
        <f t="shared" si="820"/>
        <v>157</v>
      </c>
      <c r="AB1949" s="77">
        <f t="shared" si="821"/>
        <v>168</v>
      </c>
      <c r="AC1949" s="72">
        <f t="shared" si="808"/>
        <v>1</v>
      </c>
      <c r="AD1949" s="72">
        <f t="shared" si="809"/>
        <v>1</v>
      </c>
      <c r="AE1949" s="109" t="str">
        <f t="shared" si="810"/>
        <v>0-0</v>
      </c>
      <c r="AF1949" s="109" t="str">
        <f t="shared" si="811"/>
        <v>Y</v>
      </c>
      <c r="AG1949" s="109" t="str">
        <f t="shared" si="812"/>
        <v>B</v>
      </c>
      <c r="AM1949" s="109">
        <f t="shared" si="813"/>
        <v>0</v>
      </c>
      <c r="AN1949" s="109">
        <f t="shared" si="814"/>
        <v>0</v>
      </c>
      <c r="AO1949" s="109" t="str">
        <f t="shared" si="815"/>
        <v/>
      </c>
      <c r="AQ1949" s="109" t="str">
        <f t="shared" si="816"/>
        <v/>
      </c>
      <c r="BA1949" s="229">
        <f>MOD(SUM(E1944:E1950),12)</f>
        <v>0</v>
      </c>
    </row>
    <row r="1950" spans="1:53" ht="15.75" thickBot="1" x14ac:dyDescent="0.3">
      <c r="A1950" s="88"/>
      <c r="B1950" s="66" t="s">
        <v>284</v>
      </c>
      <c r="C1950" s="67"/>
      <c r="D1950" s="102"/>
      <c r="E1950" s="32"/>
      <c r="F1950" s="32"/>
      <c r="G1950" s="68" t="s">
        <v>277</v>
      </c>
      <c r="H1950" s="69">
        <f t="shared" si="817"/>
        <v>0</v>
      </c>
      <c r="I1950" s="70">
        <f t="shared" si="818"/>
        <v>0</v>
      </c>
      <c r="J1950" s="73" t="str">
        <f t="shared" si="819"/>
        <v>--</v>
      </c>
      <c r="K1950" s="32"/>
      <c r="L1950" s="233"/>
      <c r="M1950" s="277"/>
      <c r="N1950" s="277"/>
      <c r="O1950" s="277"/>
      <c r="P1950" s="277"/>
      <c r="Q1950" s="277"/>
      <c r="R1950" s="277"/>
      <c r="S1950" s="277"/>
      <c r="T1950" s="277"/>
      <c r="U1950" s="278"/>
      <c r="V1950" s="103"/>
      <c r="W1950" s="72"/>
      <c r="X1950" s="72"/>
      <c r="Y1950" s="72"/>
      <c r="Z1950" s="45">
        <v>15</v>
      </c>
      <c r="AA1950" s="77">
        <f t="shared" si="820"/>
        <v>169</v>
      </c>
      <c r="AB1950" s="77">
        <f t="shared" si="821"/>
        <v>180</v>
      </c>
      <c r="AC1950" s="72">
        <f t="shared" si="808"/>
        <v>1</v>
      </c>
      <c r="AD1950" s="72">
        <f t="shared" si="809"/>
        <v>1</v>
      </c>
      <c r="AE1950" s="109" t="str">
        <f t="shared" si="810"/>
        <v>0-0</v>
      </c>
      <c r="AF1950" s="109" t="str">
        <f t="shared" si="811"/>
        <v>Y</v>
      </c>
      <c r="AG1950" s="109" t="str">
        <f t="shared" si="812"/>
        <v>B</v>
      </c>
      <c r="AM1950" s="109">
        <f t="shared" si="813"/>
        <v>0</v>
      </c>
      <c r="AN1950" s="109">
        <f t="shared" si="814"/>
        <v>0</v>
      </c>
      <c r="AO1950" s="109" t="str">
        <f t="shared" si="815"/>
        <v/>
      </c>
      <c r="AQ1950" s="109" t="str">
        <f t="shared" si="816"/>
        <v/>
      </c>
      <c r="BA1950" s="229">
        <f>MOD(SUM(E1944:E1951),12)</f>
        <v>0</v>
      </c>
    </row>
    <row r="1951" spans="1:53" ht="15.75" thickBot="1" x14ac:dyDescent="0.3">
      <c r="A1951" s="88"/>
      <c r="B1951" s="66" t="s">
        <v>285</v>
      </c>
      <c r="C1951" s="67"/>
      <c r="D1951" s="102"/>
      <c r="E1951" s="32"/>
      <c r="F1951" s="32"/>
      <c r="G1951" s="68" t="s">
        <v>277</v>
      </c>
      <c r="H1951" s="69">
        <f t="shared" si="817"/>
        <v>0</v>
      </c>
      <c r="I1951" s="70">
        <f t="shared" si="818"/>
        <v>0</v>
      </c>
      <c r="J1951" s="73" t="str">
        <f t="shared" si="819"/>
        <v>--</v>
      </c>
      <c r="K1951" s="32"/>
      <c r="L1951" s="233"/>
      <c r="M1951" s="277"/>
      <c r="N1951" s="277"/>
      <c r="O1951" s="277"/>
      <c r="P1951" s="277"/>
      <c r="Q1951" s="277"/>
      <c r="R1951" s="277"/>
      <c r="S1951" s="277"/>
      <c r="T1951" s="277"/>
      <c r="U1951" s="278"/>
      <c r="V1951" s="103"/>
      <c r="W1951" s="72"/>
      <c r="X1951" s="72"/>
      <c r="Y1951" s="72"/>
      <c r="Z1951" s="45">
        <f>Z1950+1</f>
        <v>16</v>
      </c>
      <c r="AA1951" s="77">
        <f t="shared" si="820"/>
        <v>181</v>
      </c>
      <c r="AB1951" s="77">
        <f t="shared" si="821"/>
        <v>192</v>
      </c>
      <c r="AC1951" s="72">
        <f t="shared" si="808"/>
        <v>1</v>
      </c>
      <c r="AD1951" s="72">
        <f t="shared" si="809"/>
        <v>1</v>
      </c>
      <c r="AE1951" s="109" t="str">
        <f t="shared" si="810"/>
        <v>0-0</v>
      </c>
      <c r="AF1951" s="109" t="str">
        <f t="shared" si="811"/>
        <v>Y</v>
      </c>
      <c r="AG1951" s="109" t="str">
        <f t="shared" si="812"/>
        <v>B</v>
      </c>
      <c r="AM1951" s="109">
        <f t="shared" si="813"/>
        <v>0</v>
      </c>
      <c r="AN1951" s="109">
        <f t="shared" si="814"/>
        <v>0</v>
      </c>
      <c r="AO1951" s="109" t="str">
        <f t="shared" si="815"/>
        <v/>
      </c>
      <c r="AQ1951" s="109" t="str">
        <f t="shared" si="816"/>
        <v/>
      </c>
      <c r="BA1951" s="229">
        <f>MOD(SUM(E1944:E1952),12)</f>
        <v>0</v>
      </c>
    </row>
    <row r="1952" spans="1:53" ht="15.75" thickBot="1" x14ac:dyDescent="0.3">
      <c r="A1952" s="88"/>
      <c r="B1952" s="66" t="s">
        <v>286</v>
      </c>
      <c r="C1952" s="67"/>
      <c r="D1952" s="102"/>
      <c r="E1952" s="32"/>
      <c r="F1952" s="32"/>
      <c r="G1952" s="68" t="s">
        <v>277</v>
      </c>
      <c r="H1952" s="69">
        <f t="shared" si="817"/>
        <v>0</v>
      </c>
      <c r="I1952" s="70">
        <f t="shared" si="818"/>
        <v>0</v>
      </c>
      <c r="J1952" s="73" t="str">
        <f t="shared" si="819"/>
        <v>--</v>
      </c>
      <c r="K1952" s="32"/>
      <c r="L1952" s="233"/>
      <c r="M1952" s="277"/>
      <c r="N1952" s="277"/>
      <c r="O1952" s="277"/>
      <c r="P1952" s="277"/>
      <c r="Q1952" s="277"/>
      <c r="R1952" s="277"/>
      <c r="S1952" s="277"/>
      <c r="T1952" s="277"/>
      <c r="U1952" s="278"/>
      <c r="V1952" s="103"/>
      <c r="W1952" s="72"/>
      <c r="X1952" s="72"/>
      <c r="Y1952" s="72"/>
      <c r="Z1952" s="45">
        <f>Z1951+1</f>
        <v>17</v>
      </c>
      <c r="AA1952" s="77">
        <f t="shared" si="820"/>
        <v>193</v>
      </c>
      <c r="AB1952" s="77">
        <f t="shared" si="821"/>
        <v>204</v>
      </c>
      <c r="AC1952" s="72">
        <f t="shared" si="808"/>
        <v>1</v>
      </c>
      <c r="AD1952" s="72">
        <f t="shared" si="809"/>
        <v>1</v>
      </c>
      <c r="AE1952" s="109" t="str">
        <f t="shared" si="810"/>
        <v>0-0</v>
      </c>
      <c r="AF1952" s="109" t="str">
        <f t="shared" si="811"/>
        <v>Y</v>
      </c>
      <c r="AG1952" s="109" t="str">
        <f t="shared" si="812"/>
        <v>B</v>
      </c>
      <c r="AM1952" s="109">
        <f t="shared" si="813"/>
        <v>0</v>
      </c>
      <c r="AN1952" s="109">
        <f t="shared" si="814"/>
        <v>0</v>
      </c>
      <c r="AO1952" s="109" t="str">
        <f t="shared" si="815"/>
        <v/>
      </c>
      <c r="AQ1952" s="109" t="str">
        <f t="shared" si="816"/>
        <v/>
      </c>
      <c r="BA1952" s="229">
        <f>MOD(SUM(E1944:E1953),12)</f>
        <v>0</v>
      </c>
    </row>
    <row r="1953" spans="1:53" ht="15.75" thickBot="1" x14ac:dyDescent="0.3">
      <c r="A1953" s="88"/>
      <c r="B1953" s="66" t="s">
        <v>287</v>
      </c>
      <c r="C1953" s="67"/>
      <c r="D1953" s="102"/>
      <c r="E1953" s="32"/>
      <c r="F1953" s="32"/>
      <c r="G1953" s="68" t="s">
        <v>277</v>
      </c>
      <c r="H1953" s="69">
        <f t="shared" si="817"/>
        <v>0</v>
      </c>
      <c r="I1953" s="70">
        <f t="shared" si="818"/>
        <v>0</v>
      </c>
      <c r="J1953" s="73" t="str">
        <f t="shared" si="819"/>
        <v>--</v>
      </c>
      <c r="K1953" s="32"/>
      <c r="L1953" s="233"/>
      <c r="M1953" s="277"/>
      <c r="N1953" s="277"/>
      <c r="O1953" s="277"/>
      <c r="P1953" s="277"/>
      <c r="Q1953" s="277"/>
      <c r="R1953" s="277"/>
      <c r="S1953" s="277"/>
      <c r="T1953" s="277"/>
      <c r="U1953" s="278"/>
      <c r="V1953" s="103"/>
      <c r="W1953" s="72"/>
      <c r="X1953" s="72"/>
      <c r="Y1953" s="72"/>
      <c r="Z1953" s="45">
        <f>Z1952+1</f>
        <v>18</v>
      </c>
      <c r="AA1953" s="77">
        <f t="shared" si="820"/>
        <v>205</v>
      </c>
      <c r="AB1953" s="77">
        <f t="shared" si="821"/>
        <v>216</v>
      </c>
      <c r="AC1953" s="72">
        <f t="shared" si="808"/>
        <v>1</v>
      </c>
      <c r="AD1953" s="72">
        <f t="shared" si="809"/>
        <v>1</v>
      </c>
      <c r="AE1953" s="109" t="str">
        <f t="shared" si="810"/>
        <v>0-0</v>
      </c>
      <c r="AF1953" s="109" t="str">
        <f t="shared" si="811"/>
        <v>Y</v>
      </c>
      <c r="AG1953" s="109" t="str">
        <f t="shared" si="812"/>
        <v>B</v>
      </c>
      <c r="AM1953" s="109">
        <f t="shared" si="813"/>
        <v>0</v>
      </c>
      <c r="AN1953" s="109">
        <f t="shared" si="814"/>
        <v>0</v>
      </c>
      <c r="AO1953" s="109" t="str">
        <f t="shared" si="815"/>
        <v/>
      </c>
      <c r="AQ1953" s="109" t="str">
        <f t="shared" si="816"/>
        <v/>
      </c>
      <c r="BA1953" s="229">
        <f>MOD(SUM(E1944:E1954),12)</f>
        <v>0</v>
      </c>
    </row>
    <row r="1954" spans="1:53" ht="15.75" thickBot="1" x14ac:dyDescent="0.3">
      <c r="A1954" s="88"/>
      <c r="B1954" s="66" t="s">
        <v>288</v>
      </c>
      <c r="C1954" s="67"/>
      <c r="D1954" s="102"/>
      <c r="E1954" s="32"/>
      <c r="F1954" s="32"/>
      <c r="G1954" s="68" t="s">
        <v>277</v>
      </c>
      <c r="H1954" s="69">
        <f t="shared" si="817"/>
        <v>0</v>
      </c>
      <c r="I1954" s="70">
        <f t="shared" si="818"/>
        <v>0</v>
      </c>
      <c r="J1954" s="73" t="str">
        <f t="shared" si="819"/>
        <v>--</v>
      </c>
      <c r="K1954" s="32"/>
      <c r="L1954" s="233"/>
      <c r="M1954" s="277"/>
      <c r="N1954" s="277"/>
      <c r="O1954" s="277"/>
      <c r="P1954" s="277"/>
      <c r="Q1954" s="277"/>
      <c r="R1954" s="277"/>
      <c r="S1954" s="277"/>
      <c r="T1954" s="277"/>
      <c r="U1954" s="278"/>
      <c r="V1954" s="103"/>
      <c r="W1954" s="84"/>
      <c r="X1954" s="84"/>
      <c r="Y1954" s="72"/>
      <c r="Z1954" s="72"/>
      <c r="AA1954" s="72"/>
      <c r="AB1954" s="72"/>
      <c r="AC1954" s="72">
        <f t="shared" si="808"/>
        <v>1</v>
      </c>
      <c r="AD1954" s="72">
        <f t="shared" si="809"/>
        <v>1</v>
      </c>
      <c r="AE1954" s="109" t="str">
        <f t="shared" si="810"/>
        <v>0-0</v>
      </c>
      <c r="AF1954" s="109" t="str">
        <f t="shared" si="811"/>
        <v>Y</v>
      </c>
      <c r="AG1954" s="109" t="str">
        <f t="shared" si="812"/>
        <v>B</v>
      </c>
      <c r="AM1954" s="109">
        <f t="shared" si="813"/>
        <v>0</v>
      </c>
      <c r="AN1954" s="109">
        <f t="shared" si="814"/>
        <v>0</v>
      </c>
      <c r="AO1954" s="109" t="str">
        <f t="shared" si="815"/>
        <v/>
      </c>
      <c r="AQ1954" s="109" t="str">
        <f t="shared" si="816"/>
        <v/>
      </c>
      <c r="BA1954" s="229">
        <f>MOD(SUM(E1944:E1955),12)</f>
        <v>0</v>
      </c>
    </row>
    <row r="1955" spans="1:53" ht="15.75" thickBot="1" x14ac:dyDescent="0.3">
      <c r="A1955" s="88"/>
      <c r="B1955" s="66" t="s">
        <v>289</v>
      </c>
      <c r="C1955" s="67"/>
      <c r="D1955" s="102"/>
      <c r="E1955" s="32"/>
      <c r="F1955" s="32"/>
      <c r="G1955" s="68" t="s">
        <v>277</v>
      </c>
      <c r="H1955" s="69">
        <f t="shared" si="817"/>
        <v>0</v>
      </c>
      <c r="I1955" s="70">
        <f t="shared" si="818"/>
        <v>0</v>
      </c>
      <c r="J1955" s="73" t="str">
        <f t="shared" si="819"/>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808"/>
        <v>1</v>
      </c>
      <c r="AD1955" s="72">
        <f t="shared" si="809"/>
        <v>1</v>
      </c>
      <c r="AE1955" s="109" t="str">
        <f t="shared" si="810"/>
        <v>0-0</v>
      </c>
      <c r="AF1955" s="109" t="str">
        <f t="shared" si="811"/>
        <v>Y</v>
      </c>
      <c r="AG1955" s="109" t="str">
        <f t="shared" si="812"/>
        <v>B</v>
      </c>
      <c r="AM1955" s="109">
        <f t="shared" si="813"/>
        <v>0</v>
      </c>
      <c r="AN1955" s="109">
        <f t="shared" si="814"/>
        <v>0</v>
      </c>
      <c r="AO1955" s="109" t="str">
        <f t="shared" si="815"/>
        <v/>
      </c>
      <c r="AQ1955" s="109" t="str">
        <f t="shared" si="816"/>
        <v/>
      </c>
      <c r="BA1955" s="229">
        <f>MOD(SUM(E1944:E1956),12)</f>
        <v>0</v>
      </c>
    </row>
    <row r="1956" spans="1:53" ht="15.75" thickBot="1" x14ac:dyDescent="0.3">
      <c r="A1956" s="88"/>
      <c r="B1956" s="66" t="s">
        <v>290</v>
      </c>
      <c r="C1956" s="67"/>
      <c r="D1956" s="102"/>
      <c r="E1956" s="32"/>
      <c r="F1956" s="32"/>
      <c r="G1956" s="68" t="s">
        <v>277</v>
      </c>
      <c r="H1956" s="69">
        <f t="shared" si="817"/>
        <v>0</v>
      </c>
      <c r="I1956" s="70">
        <f t="shared" si="818"/>
        <v>0</v>
      </c>
      <c r="J1956" s="73" t="str">
        <f t="shared" si="819"/>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22">IF(OR(AND(E$8=216,C1955="DBL REV",C1956="DBL REV",Y1955&lt;=144,Y1956&gt;144),AND(E$8=216,C1955="TPL REV",C1956="TPL REV",Y1955&lt;=144,Y1956&gt;144),AND(E$8=216,C1955="QD REV",C1956="QD REV",Y1955&lt;=144,Y1956&gt;144)),"ERROR","")</f>
        <v/>
      </c>
      <c r="AA1956" s="72"/>
      <c r="AB1956" s="72"/>
      <c r="AC1956" s="72">
        <f t="shared" si="808"/>
        <v>1</v>
      </c>
      <c r="AD1956" s="72">
        <f t="shared" si="809"/>
        <v>1</v>
      </c>
      <c r="AE1956" s="109" t="str">
        <f t="shared" si="810"/>
        <v>0-0</v>
      </c>
      <c r="AF1956" s="109" t="str">
        <f t="shared" si="811"/>
        <v>Y</v>
      </c>
      <c r="AG1956" s="109" t="str">
        <f t="shared" si="812"/>
        <v>B</v>
      </c>
      <c r="AM1956" s="109">
        <f t="shared" si="813"/>
        <v>0</v>
      </c>
      <c r="AN1956" s="109">
        <f t="shared" si="814"/>
        <v>0</v>
      </c>
      <c r="AO1956" s="109" t="str">
        <f t="shared" si="815"/>
        <v/>
      </c>
      <c r="AQ1956" s="109" t="str">
        <f t="shared" si="816"/>
        <v/>
      </c>
      <c r="BA1956" s="229">
        <f>MOD(SUM(E1944:E1957),12)</f>
        <v>0</v>
      </c>
    </row>
    <row r="1957" spans="1:53" ht="15.75" thickBot="1" x14ac:dyDescent="0.3">
      <c r="A1957" s="88"/>
      <c r="B1957" s="66" t="s">
        <v>291</v>
      </c>
      <c r="C1957" s="67"/>
      <c r="D1957" s="102"/>
      <c r="E1957" s="32"/>
      <c r="F1957" s="32"/>
      <c r="G1957" s="68" t="s">
        <v>277</v>
      </c>
      <c r="H1957" s="69">
        <f t="shared" si="817"/>
        <v>0</v>
      </c>
      <c r="I1957" s="70">
        <f t="shared" si="818"/>
        <v>0</v>
      </c>
      <c r="J1957" s="73" t="str">
        <f t="shared" si="819"/>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22"/>
        <v/>
      </c>
      <c r="AA1957" s="72"/>
      <c r="AB1957" s="72"/>
      <c r="AC1957" s="72">
        <f t="shared" si="808"/>
        <v>1</v>
      </c>
      <c r="AD1957" s="72">
        <f t="shared" si="809"/>
        <v>1</v>
      </c>
      <c r="AE1957" s="109" t="str">
        <f t="shared" si="810"/>
        <v>0-0</v>
      </c>
      <c r="AF1957" s="109" t="str">
        <f t="shared" si="811"/>
        <v>Y</v>
      </c>
      <c r="AG1957" s="109" t="str">
        <f t="shared" si="812"/>
        <v>B</v>
      </c>
      <c r="AM1957" s="109">
        <f t="shared" si="813"/>
        <v>0</v>
      </c>
      <c r="AN1957" s="109">
        <f t="shared" si="814"/>
        <v>0</v>
      </c>
      <c r="AO1957" s="109" t="str">
        <f t="shared" si="815"/>
        <v/>
      </c>
      <c r="AQ1957" s="109" t="str">
        <f t="shared" si="816"/>
        <v/>
      </c>
      <c r="BA1957" s="229">
        <f>MOD(SUM(E1944:E1958),12)</f>
        <v>0</v>
      </c>
    </row>
    <row r="1958" spans="1:53" ht="15.75" thickBot="1" x14ac:dyDescent="0.3">
      <c r="A1958" s="88"/>
      <c r="B1958" s="66" t="s">
        <v>292</v>
      </c>
      <c r="C1958" s="67"/>
      <c r="D1958" s="102"/>
      <c r="E1958" s="32"/>
      <c r="F1958" s="32"/>
      <c r="G1958" s="68" t="s">
        <v>277</v>
      </c>
      <c r="H1958" s="69">
        <f t="shared" si="817"/>
        <v>0</v>
      </c>
      <c r="I1958" s="70">
        <f t="shared" si="818"/>
        <v>0</v>
      </c>
      <c r="J1958" s="73" t="str">
        <f t="shared" si="819"/>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22"/>
        <v/>
      </c>
      <c r="AA1958" s="72" t="str">
        <f t="shared" ref="AA1958:AA1970" si="823">IF(AND(C1956&lt;&gt;"Field SPL",W1955&lt;=144,Y1956&gt;144),"ERROR","")</f>
        <v/>
      </c>
      <c r="AB1958" s="72"/>
      <c r="AC1958" s="72">
        <f t="shared" si="808"/>
        <v>1</v>
      </c>
      <c r="AD1958" s="72">
        <f t="shared" si="809"/>
        <v>1</v>
      </c>
      <c r="AE1958" s="109" t="str">
        <f t="shared" si="810"/>
        <v>0-0</v>
      </c>
      <c r="AF1958" s="109" t="str">
        <f t="shared" si="811"/>
        <v>Y</v>
      </c>
      <c r="AG1958" s="109" t="str">
        <f t="shared" si="812"/>
        <v>B</v>
      </c>
      <c r="AM1958" s="109">
        <f t="shared" si="813"/>
        <v>0</v>
      </c>
      <c r="AN1958" s="109">
        <f t="shared" si="814"/>
        <v>0</v>
      </c>
      <c r="AO1958" s="109" t="str">
        <f t="shared" si="815"/>
        <v/>
      </c>
      <c r="AQ1958" s="109" t="str">
        <f t="shared" si="816"/>
        <v/>
      </c>
      <c r="BA1958" s="229">
        <f>MOD(SUM(E1944:E1959),12)</f>
        <v>0</v>
      </c>
    </row>
    <row r="1959" spans="1:53" ht="15.75" thickBot="1" x14ac:dyDescent="0.3">
      <c r="A1959" s="88"/>
      <c r="B1959" s="66" t="s">
        <v>293</v>
      </c>
      <c r="C1959" s="67"/>
      <c r="D1959" s="102"/>
      <c r="E1959" s="32"/>
      <c r="F1959" s="32"/>
      <c r="G1959" s="68" t="s">
        <v>277</v>
      </c>
      <c r="H1959" s="69">
        <f t="shared" si="817"/>
        <v>0</v>
      </c>
      <c r="I1959" s="70">
        <f t="shared" si="818"/>
        <v>0</v>
      </c>
      <c r="J1959" s="73" t="str">
        <f t="shared" si="819"/>
        <v>--</v>
      </c>
      <c r="K1959" s="32"/>
      <c r="L1959" s="233"/>
      <c r="M1959" s="277"/>
      <c r="N1959" s="277"/>
      <c r="O1959" s="277"/>
      <c r="P1959" s="277"/>
      <c r="Q1959" s="277"/>
      <c r="R1959" s="277"/>
      <c r="S1959" s="277"/>
      <c r="T1959" s="277"/>
      <c r="U1959" s="278"/>
      <c r="V1959" s="103"/>
      <c r="W1959" s="84">
        <f t="shared" ref="W1959:W1967" si="824">Y1959+1</f>
        <v>1</v>
      </c>
      <c r="X1959" s="84"/>
      <c r="Y1959" s="78">
        <f>SUM(E1944:E1959)</f>
        <v>0</v>
      </c>
      <c r="Z1959" s="72" t="str">
        <f t="shared" si="822"/>
        <v/>
      </c>
      <c r="AA1959" s="72" t="str">
        <f t="shared" si="823"/>
        <v/>
      </c>
      <c r="AB1959" s="72"/>
      <c r="AC1959" s="72">
        <f t="shared" si="808"/>
        <v>1</v>
      </c>
      <c r="AD1959" s="72">
        <f t="shared" si="809"/>
        <v>1</v>
      </c>
      <c r="AE1959" s="109" t="str">
        <f t="shared" si="810"/>
        <v>0-0</v>
      </c>
      <c r="AF1959" s="109" t="str">
        <f t="shared" si="811"/>
        <v>Y</v>
      </c>
      <c r="AG1959" s="109" t="str">
        <f t="shared" si="812"/>
        <v>B</v>
      </c>
      <c r="AM1959" s="109">
        <f t="shared" si="813"/>
        <v>0</v>
      </c>
      <c r="AN1959" s="109">
        <f t="shared" si="814"/>
        <v>0</v>
      </c>
      <c r="AO1959" s="109" t="str">
        <f t="shared" si="815"/>
        <v/>
      </c>
      <c r="AQ1959" s="109" t="str">
        <f t="shared" si="816"/>
        <v/>
      </c>
      <c r="BA1959" s="229">
        <f>MOD(SUM(E1944:E1960),12)</f>
        <v>0</v>
      </c>
    </row>
    <row r="1960" spans="1:53" ht="15.75" thickBot="1" x14ac:dyDescent="0.3">
      <c r="A1960" s="88"/>
      <c r="B1960" s="66" t="s">
        <v>294</v>
      </c>
      <c r="C1960" s="67"/>
      <c r="D1960" s="102"/>
      <c r="E1960" s="32"/>
      <c r="F1960" s="32"/>
      <c r="G1960" s="68" t="s">
        <v>277</v>
      </c>
      <c r="H1960" s="69">
        <f t="shared" si="817"/>
        <v>0</v>
      </c>
      <c r="I1960" s="70">
        <f t="shared" si="818"/>
        <v>0</v>
      </c>
      <c r="J1960" s="73" t="str">
        <f t="shared" si="819"/>
        <v>--</v>
      </c>
      <c r="K1960" s="32"/>
      <c r="L1960" s="233"/>
      <c r="M1960" s="277"/>
      <c r="N1960" s="277"/>
      <c r="O1960" s="277"/>
      <c r="P1960" s="277"/>
      <c r="Q1960" s="277"/>
      <c r="R1960" s="277"/>
      <c r="S1960" s="277"/>
      <c r="T1960" s="277"/>
      <c r="U1960" s="278"/>
      <c r="V1960" s="103"/>
      <c r="W1960" s="84">
        <f t="shared" si="824"/>
        <v>1</v>
      </c>
      <c r="X1960" s="84"/>
      <c r="Y1960" s="78">
        <f>SUM(E1944:E1960)</f>
        <v>0</v>
      </c>
      <c r="Z1960" s="72" t="str">
        <f t="shared" si="822"/>
        <v/>
      </c>
      <c r="AA1960" s="72" t="str">
        <f t="shared" si="823"/>
        <v/>
      </c>
      <c r="AB1960" s="72"/>
      <c r="AC1960" s="72">
        <f t="shared" si="808"/>
        <v>1</v>
      </c>
      <c r="AD1960" s="72">
        <f t="shared" si="809"/>
        <v>1</v>
      </c>
      <c r="AE1960" s="109" t="str">
        <f t="shared" si="810"/>
        <v>0-0</v>
      </c>
      <c r="AF1960" s="109" t="str">
        <f t="shared" si="811"/>
        <v>Y</v>
      </c>
      <c r="AG1960" s="109" t="str">
        <f t="shared" si="812"/>
        <v>B</v>
      </c>
      <c r="AM1960" s="109">
        <f t="shared" si="813"/>
        <v>0</v>
      </c>
      <c r="AN1960" s="109">
        <f t="shared" si="814"/>
        <v>0</v>
      </c>
      <c r="AO1960" s="109" t="str">
        <f t="shared" si="815"/>
        <v/>
      </c>
      <c r="AQ1960" s="109" t="str">
        <f t="shared" si="816"/>
        <v/>
      </c>
      <c r="BA1960" s="229">
        <f>MOD(SUM(E1944:E1961),12)</f>
        <v>0</v>
      </c>
    </row>
    <row r="1961" spans="1:53" ht="15.75" thickBot="1" x14ac:dyDescent="0.3">
      <c r="A1961" s="88"/>
      <c r="B1961" s="66" t="s">
        <v>295</v>
      </c>
      <c r="C1961" s="67"/>
      <c r="D1961" s="102"/>
      <c r="E1961" s="32"/>
      <c r="F1961" s="32"/>
      <c r="G1961" s="68" t="s">
        <v>277</v>
      </c>
      <c r="H1961" s="69">
        <f t="shared" si="817"/>
        <v>0</v>
      </c>
      <c r="I1961" s="70">
        <f t="shared" si="818"/>
        <v>0</v>
      </c>
      <c r="J1961" s="73" t="str">
        <f t="shared" si="819"/>
        <v>--</v>
      </c>
      <c r="K1961" s="32"/>
      <c r="L1961" s="233"/>
      <c r="M1961" s="277"/>
      <c r="N1961" s="277"/>
      <c r="O1961" s="277"/>
      <c r="P1961" s="277"/>
      <c r="Q1961" s="277"/>
      <c r="R1961" s="277"/>
      <c r="S1961" s="277"/>
      <c r="T1961" s="277"/>
      <c r="U1961" s="278"/>
      <c r="V1961" s="103"/>
      <c r="W1961" s="84">
        <f t="shared" si="824"/>
        <v>1</v>
      </c>
      <c r="X1961" s="84"/>
      <c r="Y1961" s="78">
        <f>SUM(E1944:E1961)</f>
        <v>0</v>
      </c>
      <c r="Z1961" s="72" t="str">
        <f t="shared" si="822"/>
        <v/>
      </c>
      <c r="AA1961" s="72" t="str">
        <f t="shared" si="823"/>
        <v/>
      </c>
      <c r="AB1961" s="72"/>
      <c r="AC1961" s="72">
        <f t="shared" si="808"/>
        <v>1</v>
      </c>
      <c r="AD1961" s="72">
        <f t="shared" si="809"/>
        <v>1</v>
      </c>
      <c r="AE1961" s="109" t="str">
        <f t="shared" si="810"/>
        <v>0-0</v>
      </c>
      <c r="AF1961" s="109" t="str">
        <f t="shared" si="811"/>
        <v>Y</v>
      </c>
      <c r="AG1961" s="109" t="str">
        <f t="shared" si="812"/>
        <v>B</v>
      </c>
      <c r="AM1961" s="109">
        <f t="shared" si="813"/>
        <v>0</v>
      </c>
      <c r="AN1961" s="109">
        <f t="shared" si="814"/>
        <v>0</v>
      </c>
      <c r="AO1961" s="109" t="str">
        <f t="shared" si="815"/>
        <v/>
      </c>
      <c r="AQ1961" s="109" t="str">
        <f t="shared" si="816"/>
        <v/>
      </c>
      <c r="BA1961" s="229">
        <f>MOD(SUM(E1944:E1962),12)</f>
        <v>0</v>
      </c>
    </row>
    <row r="1962" spans="1:53" ht="15.75" thickBot="1" x14ac:dyDescent="0.3">
      <c r="A1962" s="88"/>
      <c r="B1962" s="66" t="s">
        <v>296</v>
      </c>
      <c r="C1962" s="67"/>
      <c r="D1962" s="102"/>
      <c r="E1962" s="32"/>
      <c r="F1962" s="32"/>
      <c r="G1962" s="68" t="s">
        <v>277</v>
      </c>
      <c r="H1962" s="69">
        <f t="shared" si="817"/>
        <v>0</v>
      </c>
      <c r="I1962" s="70">
        <f t="shared" si="818"/>
        <v>0</v>
      </c>
      <c r="J1962" s="73" t="str">
        <f t="shared" si="819"/>
        <v>--</v>
      </c>
      <c r="K1962" s="32"/>
      <c r="L1962" s="233"/>
      <c r="M1962" s="277"/>
      <c r="N1962" s="277"/>
      <c r="O1962" s="277"/>
      <c r="P1962" s="277"/>
      <c r="Q1962" s="277"/>
      <c r="R1962" s="277"/>
      <c r="S1962" s="277"/>
      <c r="T1962" s="277"/>
      <c r="U1962" s="278"/>
      <c r="V1962" s="103"/>
      <c r="W1962" s="84">
        <f t="shared" si="824"/>
        <v>1</v>
      </c>
      <c r="X1962" s="84"/>
      <c r="Y1962" s="78">
        <f>SUM(E1944:E1962)</f>
        <v>0</v>
      </c>
      <c r="Z1962" s="72" t="str">
        <f t="shared" si="822"/>
        <v/>
      </c>
      <c r="AA1962" s="72" t="str">
        <f t="shared" si="823"/>
        <v/>
      </c>
      <c r="AB1962" s="72"/>
      <c r="AC1962" s="72">
        <f t="shared" si="808"/>
        <v>1</v>
      </c>
      <c r="AD1962" s="72">
        <f t="shared" si="809"/>
        <v>1</v>
      </c>
      <c r="AE1962" s="109" t="str">
        <f t="shared" si="810"/>
        <v>0-0</v>
      </c>
      <c r="AF1962" s="109" t="str">
        <f t="shared" si="811"/>
        <v>Y</v>
      </c>
      <c r="AG1962" s="109" t="str">
        <f t="shared" si="812"/>
        <v>B</v>
      </c>
      <c r="AM1962" s="109">
        <f t="shared" si="813"/>
        <v>0</v>
      </c>
      <c r="AN1962" s="109">
        <f t="shared" si="814"/>
        <v>0</v>
      </c>
      <c r="AO1962" s="109" t="str">
        <f t="shared" si="815"/>
        <v/>
      </c>
      <c r="AQ1962" s="109" t="str">
        <f t="shared" si="816"/>
        <v/>
      </c>
      <c r="BA1962" s="229">
        <f>MOD(SUM(E1944:E1963),12)</f>
        <v>0</v>
      </c>
    </row>
    <row r="1963" spans="1:53" ht="15.75" thickBot="1" x14ac:dyDescent="0.3">
      <c r="A1963" s="88"/>
      <c r="B1963" s="66" t="s">
        <v>297</v>
      </c>
      <c r="C1963" s="67"/>
      <c r="D1963" s="102"/>
      <c r="E1963" s="32"/>
      <c r="F1963" s="32"/>
      <c r="G1963" s="68" t="s">
        <v>277</v>
      </c>
      <c r="H1963" s="69">
        <f t="shared" si="817"/>
        <v>0</v>
      </c>
      <c r="I1963" s="70">
        <f t="shared" si="818"/>
        <v>0</v>
      </c>
      <c r="J1963" s="73" t="str">
        <f t="shared" si="819"/>
        <v>--</v>
      </c>
      <c r="K1963" s="32"/>
      <c r="L1963" s="233"/>
      <c r="M1963" s="277"/>
      <c r="N1963" s="277"/>
      <c r="O1963" s="277"/>
      <c r="P1963" s="277"/>
      <c r="Q1963" s="277"/>
      <c r="R1963" s="277"/>
      <c r="S1963" s="277"/>
      <c r="T1963" s="277"/>
      <c r="U1963" s="278"/>
      <c r="V1963" s="103"/>
      <c r="W1963" s="84">
        <f t="shared" si="824"/>
        <v>1</v>
      </c>
      <c r="X1963" s="84"/>
      <c r="Y1963" s="78">
        <f>SUM(E1944:E1963)</f>
        <v>0</v>
      </c>
      <c r="Z1963" s="72" t="str">
        <f t="shared" si="822"/>
        <v/>
      </c>
      <c r="AA1963" s="72" t="str">
        <f t="shared" si="823"/>
        <v/>
      </c>
      <c r="AB1963" s="72"/>
      <c r="AC1963" s="72">
        <f t="shared" si="808"/>
        <v>1</v>
      </c>
      <c r="AD1963" s="72">
        <f t="shared" si="809"/>
        <v>1</v>
      </c>
      <c r="AE1963" s="109" t="str">
        <f t="shared" si="810"/>
        <v>0-0</v>
      </c>
      <c r="AF1963" s="109" t="str">
        <f t="shared" si="811"/>
        <v>Y</v>
      </c>
      <c r="AG1963" s="109" t="str">
        <f t="shared" si="812"/>
        <v>B</v>
      </c>
      <c r="AM1963" s="109">
        <f t="shared" si="813"/>
        <v>0</v>
      </c>
      <c r="AN1963" s="109">
        <f t="shared" si="814"/>
        <v>0</v>
      </c>
      <c r="AO1963" s="109" t="str">
        <f t="shared" si="815"/>
        <v/>
      </c>
      <c r="AQ1963" s="109" t="str">
        <f t="shared" si="816"/>
        <v/>
      </c>
      <c r="BA1963" s="229">
        <f>MOD(SUM(E1944:E1964),12)</f>
        <v>0</v>
      </c>
    </row>
    <row r="1964" spans="1:53" ht="15.75" thickBot="1" x14ac:dyDescent="0.3">
      <c r="A1964" s="88"/>
      <c r="B1964" s="66" t="s">
        <v>298</v>
      </c>
      <c r="C1964" s="67"/>
      <c r="D1964" s="102"/>
      <c r="E1964" s="32"/>
      <c r="F1964" s="32"/>
      <c r="G1964" s="68" t="s">
        <v>277</v>
      </c>
      <c r="H1964" s="69">
        <f t="shared" si="817"/>
        <v>0</v>
      </c>
      <c r="I1964" s="70">
        <f t="shared" si="818"/>
        <v>0</v>
      </c>
      <c r="J1964" s="73" t="str">
        <f t="shared" si="819"/>
        <v>--</v>
      </c>
      <c r="K1964" s="32"/>
      <c r="L1964" s="233"/>
      <c r="M1964" s="277"/>
      <c r="N1964" s="277"/>
      <c r="O1964" s="277"/>
      <c r="P1964" s="277"/>
      <c r="Q1964" s="277"/>
      <c r="R1964" s="277"/>
      <c r="S1964" s="277"/>
      <c r="T1964" s="277"/>
      <c r="U1964" s="278"/>
      <c r="V1964" s="103"/>
      <c r="W1964" s="84">
        <f t="shared" si="824"/>
        <v>1</v>
      </c>
      <c r="X1964" s="84"/>
      <c r="Y1964" s="78">
        <f>SUM(E1944:E1964)</f>
        <v>0</v>
      </c>
      <c r="Z1964" s="72" t="str">
        <f t="shared" si="822"/>
        <v/>
      </c>
      <c r="AA1964" s="72" t="str">
        <f t="shared" si="823"/>
        <v/>
      </c>
      <c r="AB1964" s="72"/>
      <c r="AC1964" s="72">
        <f t="shared" si="808"/>
        <v>1</v>
      </c>
      <c r="AD1964" s="72">
        <f t="shared" si="809"/>
        <v>1</v>
      </c>
      <c r="AE1964" s="109" t="str">
        <f t="shared" si="810"/>
        <v>0-0</v>
      </c>
      <c r="AF1964" s="109" t="str">
        <f t="shared" si="811"/>
        <v>Y</v>
      </c>
      <c r="AG1964" s="109" t="str">
        <f t="shared" si="812"/>
        <v>B</v>
      </c>
      <c r="AM1964" s="109">
        <f t="shared" si="813"/>
        <v>0</v>
      </c>
      <c r="AN1964" s="109">
        <f t="shared" si="814"/>
        <v>0</v>
      </c>
      <c r="AO1964" s="109" t="str">
        <f t="shared" si="815"/>
        <v/>
      </c>
      <c r="AQ1964" s="109" t="str">
        <f t="shared" si="816"/>
        <v/>
      </c>
      <c r="BA1964" s="229">
        <f>MOD(SUM(E1944:E1965),12)</f>
        <v>0</v>
      </c>
    </row>
    <row r="1965" spans="1:53" ht="15.75" thickBot="1" x14ac:dyDescent="0.3">
      <c r="A1965" s="88"/>
      <c r="B1965" s="66" t="s">
        <v>299</v>
      </c>
      <c r="C1965" s="67"/>
      <c r="D1965" s="102"/>
      <c r="E1965" s="32"/>
      <c r="F1965" s="32"/>
      <c r="G1965" s="68" t="s">
        <v>277</v>
      </c>
      <c r="H1965" s="69">
        <f t="shared" si="817"/>
        <v>0</v>
      </c>
      <c r="I1965" s="70">
        <f t="shared" si="818"/>
        <v>0</v>
      </c>
      <c r="J1965" s="73" t="str">
        <f t="shared" si="819"/>
        <v>--</v>
      </c>
      <c r="K1965" s="32"/>
      <c r="L1965" s="233"/>
      <c r="M1965" s="277"/>
      <c r="N1965" s="277"/>
      <c r="O1965" s="277"/>
      <c r="P1965" s="277"/>
      <c r="Q1965" s="277"/>
      <c r="R1965" s="277"/>
      <c r="S1965" s="277"/>
      <c r="T1965" s="277"/>
      <c r="U1965" s="278"/>
      <c r="V1965" s="103"/>
      <c r="W1965" s="84">
        <f t="shared" si="824"/>
        <v>1</v>
      </c>
      <c r="X1965" s="84"/>
      <c r="Y1965" s="78">
        <f>SUM(E1944:E1965)</f>
        <v>0</v>
      </c>
      <c r="Z1965" s="72" t="str">
        <f t="shared" si="822"/>
        <v/>
      </c>
      <c r="AA1965" s="72" t="str">
        <f t="shared" si="823"/>
        <v/>
      </c>
      <c r="AB1965" s="72"/>
      <c r="AC1965" s="72">
        <f t="shared" si="808"/>
        <v>1</v>
      </c>
      <c r="AD1965" s="72">
        <f t="shared" si="809"/>
        <v>1</v>
      </c>
      <c r="AE1965" s="109" t="str">
        <f t="shared" si="810"/>
        <v>0-0</v>
      </c>
      <c r="AF1965" s="109" t="str">
        <f t="shared" si="811"/>
        <v>Y</v>
      </c>
      <c r="AG1965" s="109" t="str">
        <f t="shared" si="812"/>
        <v>B</v>
      </c>
      <c r="AM1965" s="109">
        <f t="shared" si="813"/>
        <v>0</v>
      </c>
      <c r="AN1965" s="109">
        <f t="shared" si="814"/>
        <v>0</v>
      </c>
      <c r="AO1965" s="109" t="str">
        <f t="shared" si="815"/>
        <v/>
      </c>
      <c r="AQ1965" s="109" t="str">
        <f t="shared" si="816"/>
        <v/>
      </c>
      <c r="BA1965" s="229">
        <f>MOD(SUM(E1944:E1966),12)</f>
        <v>0</v>
      </c>
    </row>
    <row r="1966" spans="1:53" ht="15.75" thickBot="1" x14ac:dyDescent="0.3">
      <c r="A1966" s="88"/>
      <c r="B1966" s="66" t="s">
        <v>300</v>
      </c>
      <c r="C1966" s="67"/>
      <c r="D1966" s="102"/>
      <c r="E1966" s="32"/>
      <c r="F1966" s="32"/>
      <c r="G1966" s="68" t="s">
        <v>277</v>
      </c>
      <c r="H1966" s="69">
        <f t="shared" si="817"/>
        <v>0</v>
      </c>
      <c r="I1966" s="70">
        <f t="shared" si="818"/>
        <v>0</v>
      </c>
      <c r="J1966" s="73" t="str">
        <f t="shared" si="819"/>
        <v>--</v>
      </c>
      <c r="K1966" s="32"/>
      <c r="L1966" s="233"/>
      <c r="M1966" s="277"/>
      <c r="N1966" s="277"/>
      <c r="O1966" s="277"/>
      <c r="P1966" s="277"/>
      <c r="Q1966" s="277"/>
      <c r="R1966" s="277"/>
      <c r="S1966" s="277"/>
      <c r="T1966" s="277"/>
      <c r="U1966" s="278"/>
      <c r="V1966" s="103"/>
      <c r="W1966" s="84">
        <f t="shared" si="824"/>
        <v>1</v>
      </c>
      <c r="X1966" s="84"/>
      <c r="Y1966" s="78">
        <f>SUM(E1944:E1966)</f>
        <v>0</v>
      </c>
      <c r="Z1966" s="72" t="str">
        <f t="shared" si="822"/>
        <v/>
      </c>
      <c r="AA1966" s="72" t="str">
        <f t="shared" si="823"/>
        <v/>
      </c>
      <c r="AB1966" s="72"/>
      <c r="AC1966" s="72">
        <f t="shared" si="808"/>
        <v>1</v>
      </c>
      <c r="AD1966" s="72">
        <f t="shared" si="809"/>
        <v>1</v>
      </c>
      <c r="AE1966" s="109" t="str">
        <f t="shared" si="810"/>
        <v>0-0</v>
      </c>
      <c r="AF1966" s="109" t="str">
        <f t="shared" si="811"/>
        <v>Y</v>
      </c>
      <c r="AG1966" s="109" t="str">
        <f t="shared" si="812"/>
        <v>B</v>
      </c>
      <c r="AM1966" s="109">
        <f t="shared" si="813"/>
        <v>0</v>
      </c>
      <c r="AN1966" s="109">
        <f t="shared" si="814"/>
        <v>0</v>
      </c>
      <c r="AO1966" s="109" t="str">
        <f t="shared" si="815"/>
        <v/>
      </c>
      <c r="AQ1966" s="109" t="str">
        <f t="shared" si="816"/>
        <v/>
      </c>
      <c r="BA1966" s="229">
        <f>MOD(SUM(E1944:E1967),12)</f>
        <v>0</v>
      </c>
    </row>
    <row r="1967" spans="1:53" ht="15.75" thickBot="1" x14ac:dyDescent="0.3">
      <c r="A1967" s="88"/>
      <c r="B1967" s="66" t="s">
        <v>301</v>
      </c>
      <c r="C1967" s="67"/>
      <c r="D1967" s="102"/>
      <c r="E1967" s="32"/>
      <c r="F1967" s="32"/>
      <c r="G1967" s="68" t="s">
        <v>277</v>
      </c>
      <c r="H1967" s="69">
        <f t="shared" si="817"/>
        <v>0</v>
      </c>
      <c r="I1967" s="70">
        <f t="shared" si="818"/>
        <v>0</v>
      </c>
      <c r="J1967" s="73" t="str">
        <f t="shared" si="819"/>
        <v>--</v>
      </c>
      <c r="K1967" s="32"/>
      <c r="L1967" s="233"/>
      <c r="M1967" s="277"/>
      <c r="N1967" s="277"/>
      <c r="O1967" s="277"/>
      <c r="P1967" s="277"/>
      <c r="Q1967" s="277"/>
      <c r="R1967" s="277"/>
      <c r="S1967" s="277"/>
      <c r="T1967" s="277"/>
      <c r="U1967" s="278"/>
      <c r="V1967" s="103"/>
      <c r="W1967" s="84">
        <f t="shared" si="824"/>
        <v>1</v>
      </c>
      <c r="X1967" s="84"/>
      <c r="Y1967" s="78">
        <f>SUM(E1944:E1967)</f>
        <v>0</v>
      </c>
      <c r="Z1967" s="72" t="str">
        <f t="shared" si="822"/>
        <v/>
      </c>
      <c r="AA1967" s="72" t="str">
        <f t="shared" si="823"/>
        <v/>
      </c>
      <c r="AB1967" s="72"/>
      <c r="AC1967" s="72">
        <f t="shared" si="808"/>
        <v>1</v>
      </c>
      <c r="AD1967" s="72">
        <f t="shared" si="809"/>
        <v>1</v>
      </c>
      <c r="AE1967" s="109" t="str">
        <f t="shared" si="810"/>
        <v>0-0</v>
      </c>
      <c r="AF1967" s="109" t="str">
        <f t="shared" si="811"/>
        <v>Y</v>
      </c>
      <c r="AG1967" s="109" t="str">
        <f t="shared" si="812"/>
        <v>B</v>
      </c>
      <c r="AM1967" s="109">
        <f t="shared" si="813"/>
        <v>0</v>
      </c>
      <c r="AN1967" s="109">
        <f t="shared" si="814"/>
        <v>0</v>
      </c>
      <c r="AO1967" s="109" t="str">
        <f t="shared" si="815"/>
        <v/>
      </c>
      <c r="AQ1967" s="109" t="str">
        <f t="shared" si="816"/>
        <v/>
      </c>
      <c r="BA1967" s="229">
        <f>MOD(SUM(E1944:E1968),12)</f>
        <v>0</v>
      </c>
    </row>
    <row r="1968" spans="1:53" ht="15.75" thickBot="1" x14ac:dyDescent="0.3">
      <c r="A1968" s="88"/>
      <c r="B1968" s="66" t="s">
        <v>302</v>
      </c>
      <c r="C1968" s="67"/>
      <c r="D1968" s="102"/>
      <c r="E1968" s="32"/>
      <c r="F1968" s="32"/>
      <c r="G1968" s="68" t="s">
        <v>277</v>
      </c>
      <c r="H1968" s="69">
        <f t="shared" si="817"/>
        <v>0</v>
      </c>
      <c r="I1968" s="70">
        <f t="shared" si="818"/>
        <v>0</v>
      </c>
      <c r="J1968" s="73" t="str">
        <f t="shared" si="819"/>
        <v>--</v>
      </c>
      <c r="K1968" s="32"/>
      <c r="L1968" s="234"/>
      <c r="M1968" s="277"/>
      <c r="N1968" s="277"/>
      <c r="O1968" s="277"/>
      <c r="P1968" s="277"/>
      <c r="Q1968" s="277"/>
      <c r="R1968" s="277"/>
      <c r="S1968" s="277"/>
      <c r="T1968" s="277"/>
      <c r="U1968" s="278"/>
      <c r="V1968" s="103"/>
      <c r="W1968" s="72"/>
      <c r="X1968" s="72"/>
      <c r="Y1968" s="78">
        <f>SUM(E1944:E1968)</f>
        <v>0</v>
      </c>
      <c r="Z1968" s="72" t="str">
        <f t="shared" si="822"/>
        <v/>
      </c>
      <c r="AA1968" s="72" t="str">
        <f t="shared" si="823"/>
        <v/>
      </c>
      <c r="AB1968" s="72"/>
      <c r="AC1968" s="72">
        <f t="shared" si="808"/>
        <v>1</v>
      </c>
      <c r="AD1968" s="72">
        <f t="shared" si="809"/>
        <v>1</v>
      </c>
      <c r="AE1968" s="109" t="str">
        <f t="shared" si="810"/>
        <v>0-0</v>
      </c>
      <c r="AF1968" s="109" t="str">
        <f t="shared" si="811"/>
        <v>Y</v>
      </c>
      <c r="AG1968" s="109" t="str">
        <f t="shared" si="812"/>
        <v>B</v>
      </c>
      <c r="AM1968" s="109">
        <f t="shared" si="813"/>
        <v>0</v>
      </c>
      <c r="AN1968" s="109">
        <f t="shared" si="814"/>
        <v>0</v>
      </c>
      <c r="AO1968" s="109" t="str">
        <f t="shared" si="815"/>
        <v/>
      </c>
      <c r="AQ1968" s="109" t="str">
        <f t="shared" si="816"/>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23"/>
        <v/>
      </c>
      <c r="AB1969" s="72"/>
      <c r="AC1969" s="72">
        <f>SUM(AC1944:AC1968)</f>
        <v>25</v>
      </c>
      <c r="AD1969" s="72">
        <f>SUM(AD1944:AD1968)</f>
        <v>25</v>
      </c>
      <c r="AE1969" s="109" t="str">
        <f t="shared" si="810"/>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23"/>
        <v/>
      </c>
      <c r="AB1970" s="72"/>
      <c r="AC1970" s="72"/>
      <c r="AD1970" s="72"/>
      <c r="AE1970" s="109" t="str">
        <f t="shared" si="810"/>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25">IF(B1985&lt;&gt;"FST",1,0)</f>
        <v>1</v>
      </c>
      <c r="AD1985" s="72">
        <f t="shared" ref="AD1985:AD2009" si="826">IF(C1985&lt;&gt;"FST",1,0)</f>
        <v>1</v>
      </c>
      <c r="AE1985" s="109" t="str">
        <f t="shared" ref="AE1985:AE2011" si="827">CONCATENATE(H1985,"-",I1985)</f>
        <v>0-0</v>
      </c>
      <c r="AF1985" s="109" t="str">
        <f t="shared" ref="AF1985:AF2009" si="828">IF(C1985="Field SPL","N","Y")</f>
        <v>Y</v>
      </c>
      <c r="AG1985" s="109" t="str">
        <f t="shared" ref="AG1985:AG2009" si="829">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30">VALUE(IF(C1985="FST","0",IF(C1985="REV T","1",IF(C1985="DBL REV",".5","0"))))</f>
        <v>0</v>
      </c>
      <c r="AN1985" s="109">
        <f t="shared" ref="AN1985:AN2009" si="831">VALUE(IF(C1985="FST","0",IF(C1985="REV T","0",IF(C1985="DBL REV",".5","0"))))</f>
        <v>0</v>
      </c>
      <c r="AO1985" s="109" t="str">
        <f t="shared" ref="AO1985:AO2009" si="832">IF(C1985="TPL REV","Y","")</f>
        <v/>
      </c>
      <c r="AQ1985" s="109" t="str">
        <f t="shared" ref="AQ1985:AQ2009" si="833">IF(C1985="QD REV","Y","")</f>
        <v/>
      </c>
      <c r="BA1985" s="229">
        <f>MOD(E1985,12)</f>
        <v>0</v>
      </c>
    </row>
    <row r="1986" spans="1:53" ht="15.75" thickBot="1" x14ac:dyDescent="0.3">
      <c r="A1986" s="88"/>
      <c r="B1986" s="66" t="s">
        <v>279</v>
      </c>
      <c r="C1986" s="67"/>
      <c r="D1986" s="102"/>
      <c r="E1986" s="32"/>
      <c r="F1986" s="32"/>
      <c r="G1986" s="68" t="s">
        <v>277</v>
      </c>
      <c r="H1986" s="69">
        <f t="shared" ref="H1986:H2009" si="834">IF(E1986=0,0,I1986-(E1986-1))</f>
        <v>0</v>
      </c>
      <c r="I1986" s="70">
        <f t="shared" ref="I1986:I2009" si="835">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25"/>
        <v>1</v>
      </c>
      <c r="AD1986" s="72">
        <f t="shared" si="826"/>
        <v>1</v>
      </c>
      <c r="AE1986" s="109" t="str">
        <f t="shared" si="827"/>
        <v>0-0</v>
      </c>
      <c r="AF1986" s="109" t="str">
        <f t="shared" si="828"/>
        <v>Y</v>
      </c>
      <c r="AG1986" s="109" t="str">
        <f t="shared" si="829"/>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30"/>
        <v>0</v>
      </c>
      <c r="AN1986" s="109">
        <f t="shared" si="831"/>
        <v>0</v>
      </c>
      <c r="AO1986" s="109" t="str">
        <f t="shared" si="832"/>
        <v/>
      </c>
      <c r="AQ1986" s="109" t="str">
        <f t="shared" si="833"/>
        <v/>
      </c>
      <c r="BA1986" s="229">
        <f>MOD(SUM(E1985:E1986),12)</f>
        <v>0</v>
      </c>
    </row>
    <row r="1987" spans="1:53" ht="15.75" thickBot="1" x14ac:dyDescent="0.3">
      <c r="A1987" s="88"/>
      <c r="B1987" s="74" t="s">
        <v>280</v>
      </c>
      <c r="C1987" s="67"/>
      <c r="D1987" s="102"/>
      <c r="E1987" s="32"/>
      <c r="F1987" s="32"/>
      <c r="G1987" s="75" t="s">
        <v>277</v>
      </c>
      <c r="H1987" s="69">
        <f t="shared" si="834"/>
        <v>0</v>
      </c>
      <c r="I1987" s="70">
        <f t="shared" si="835"/>
        <v>0</v>
      </c>
      <c r="J1987" s="73" t="str">
        <f t="shared" ref="J1987:J2009" si="836">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25"/>
        <v>1</v>
      </c>
      <c r="AD1987" s="72">
        <f t="shared" si="826"/>
        <v>1</v>
      </c>
      <c r="AE1987" s="109" t="str">
        <f t="shared" si="827"/>
        <v>0-0</v>
      </c>
      <c r="AF1987" s="109" t="str">
        <f t="shared" si="828"/>
        <v>Y</v>
      </c>
      <c r="AG1987" s="109" t="str">
        <f t="shared" si="829"/>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30"/>
        <v>0</v>
      </c>
      <c r="AN1987" s="109">
        <f t="shared" si="831"/>
        <v>0</v>
      </c>
      <c r="AO1987" s="109" t="str">
        <f t="shared" si="832"/>
        <v/>
      </c>
      <c r="AQ1987" s="109" t="str">
        <f t="shared" si="833"/>
        <v/>
      </c>
      <c r="BA1987" s="229">
        <f>MOD(SUM(E1985:E1988),12)</f>
        <v>0</v>
      </c>
    </row>
    <row r="1988" spans="1:53" ht="15.75" thickBot="1" x14ac:dyDescent="0.3">
      <c r="A1988" s="88"/>
      <c r="B1988" s="66" t="s">
        <v>281</v>
      </c>
      <c r="C1988" s="67"/>
      <c r="D1988" s="102"/>
      <c r="E1988" s="32"/>
      <c r="F1988" s="32"/>
      <c r="G1988" s="68" t="s">
        <v>277</v>
      </c>
      <c r="H1988" s="69">
        <f t="shared" si="834"/>
        <v>0</v>
      </c>
      <c r="I1988" s="70">
        <f t="shared" si="835"/>
        <v>0</v>
      </c>
      <c r="J1988" s="73" t="str">
        <f t="shared" si="836"/>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25"/>
        <v>1</v>
      </c>
      <c r="AD1988" s="72">
        <f t="shared" si="826"/>
        <v>1</v>
      </c>
      <c r="AE1988" s="109" t="str">
        <f t="shared" si="827"/>
        <v>0-0</v>
      </c>
      <c r="AF1988" s="109" t="str">
        <f t="shared" si="828"/>
        <v>Y</v>
      </c>
      <c r="AG1988" s="109" t="str">
        <f t="shared" si="829"/>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30"/>
        <v>0</v>
      </c>
      <c r="AN1988" s="109">
        <f t="shared" si="831"/>
        <v>0</v>
      </c>
      <c r="AO1988" s="109" t="str">
        <f t="shared" si="832"/>
        <v/>
      </c>
      <c r="AQ1988" s="109" t="str">
        <f t="shared" si="833"/>
        <v/>
      </c>
      <c r="BA1988" s="229">
        <f>MOD(SUM(E1985:E1989),12)</f>
        <v>0</v>
      </c>
    </row>
    <row r="1989" spans="1:53" ht="15.75" thickBot="1" x14ac:dyDescent="0.3">
      <c r="A1989" s="88"/>
      <c r="B1989" s="66" t="s">
        <v>282</v>
      </c>
      <c r="C1989" s="67"/>
      <c r="D1989" s="102"/>
      <c r="E1989" s="32"/>
      <c r="F1989" s="32"/>
      <c r="G1989" s="68" t="s">
        <v>277</v>
      </c>
      <c r="H1989" s="69">
        <f t="shared" si="834"/>
        <v>0</v>
      </c>
      <c r="I1989" s="70">
        <f t="shared" si="835"/>
        <v>0</v>
      </c>
      <c r="J1989" s="73" t="str">
        <f t="shared" si="836"/>
        <v>--</v>
      </c>
      <c r="K1989" s="32"/>
      <c r="L1989" s="233"/>
      <c r="M1989" s="277"/>
      <c r="N1989" s="277"/>
      <c r="O1989" s="277"/>
      <c r="P1989" s="277"/>
      <c r="Q1989" s="277"/>
      <c r="R1989" s="277"/>
      <c r="S1989" s="277"/>
      <c r="T1989" s="277"/>
      <c r="U1989" s="278"/>
      <c r="V1989" s="103"/>
      <c r="W1989" s="72"/>
      <c r="X1989" s="72"/>
      <c r="Y1989" s="72"/>
      <c r="Z1989" s="45">
        <v>13</v>
      </c>
      <c r="AA1989" s="77">
        <f t="shared" ref="AA1989:AA1994" si="837">AB1988+1</f>
        <v>145</v>
      </c>
      <c r="AB1989" s="77">
        <f t="shared" ref="AB1989:AB1994" si="838">AB1988+12</f>
        <v>156</v>
      </c>
      <c r="AC1989" s="72">
        <f t="shared" si="825"/>
        <v>1</v>
      </c>
      <c r="AD1989" s="72">
        <f t="shared" si="826"/>
        <v>1</v>
      </c>
      <c r="AE1989" s="109" t="str">
        <f t="shared" si="827"/>
        <v>0-0</v>
      </c>
      <c r="AF1989" s="109" t="str">
        <f t="shared" si="828"/>
        <v>Y</v>
      </c>
      <c r="AG1989" s="109" t="str">
        <f t="shared" si="829"/>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30"/>
        <v>0</v>
      </c>
      <c r="AN1989" s="109">
        <f t="shared" si="831"/>
        <v>0</v>
      </c>
      <c r="AO1989" s="109" t="str">
        <f t="shared" si="832"/>
        <v/>
      </c>
      <c r="AQ1989" s="109" t="str">
        <f t="shared" si="833"/>
        <v/>
      </c>
      <c r="BA1989" s="229">
        <f>MOD(SUM(E1985:E1990),12)</f>
        <v>0</v>
      </c>
    </row>
    <row r="1990" spans="1:53" ht="15.75" thickBot="1" x14ac:dyDescent="0.3">
      <c r="A1990" s="88"/>
      <c r="B1990" s="66" t="s">
        <v>283</v>
      </c>
      <c r="C1990" s="67"/>
      <c r="D1990" s="102"/>
      <c r="E1990" s="32"/>
      <c r="F1990" s="32"/>
      <c r="G1990" s="68" t="s">
        <v>277</v>
      </c>
      <c r="H1990" s="69">
        <f t="shared" si="834"/>
        <v>0</v>
      </c>
      <c r="I1990" s="70">
        <f t="shared" si="835"/>
        <v>0</v>
      </c>
      <c r="J1990" s="73" t="str">
        <f t="shared" si="836"/>
        <v>--</v>
      </c>
      <c r="K1990" s="32"/>
      <c r="L1990" s="233"/>
      <c r="M1990" s="277"/>
      <c r="N1990" s="277"/>
      <c r="O1990" s="277"/>
      <c r="P1990" s="277"/>
      <c r="Q1990" s="277"/>
      <c r="R1990" s="277"/>
      <c r="S1990" s="277"/>
      <c r="T1990" s="277"/>
      <c r="U1990" s="278"/>
      <c r="V1990" s="103"/>
      <c r="W1990" s="72"/>
      <c r="X1990" s="72"/>
      <c r="Y1990" s="72"/>
      <c r="Z1990" s="45">
        <v>14</v>
      </c>
      <c r="AA1990" s="77">
        <f t="shared" si="837"/>
        <v>157</v>
      </c>
      <c r="AB1990" s="77">
        <f t="shared" si="838"/>
        <v>168</v>
      </c>
      <c r="AC1990" s="72">
        <f t="shared" si="825"/>
        <v>1</v>
      </c>
      <c r="AD1990" s="72">
        <f t="shared" si="826"/>
        <v>1</v>
      </c>
      <c r="AE1990" s="109" t="str">
        <f t="shared" si="827"/>
        <v>0-0</v>
      </c>
      <c r="AF1990" s="109" t="str">
        <f t="shared" si="828"/>
        <v>Y</v>
      </c>
      <c r="AG1990" s="109" t="str">
        <f t="shared" si="829"/>
        <v>B</v>
      </c>
      <c r="AM1990" s="109">
        <f t="shared" si="830"/>
        <v>0</v>
      </c>
      <c r="AN1990" s="109">
        <f t="shared" si="831"/>
        <v>0</v>
      </c>
      <c r="AO1990" s="109" t="str">
        <f t="shared" si="832"/>
        <v/>
      </c>
      <c r="AQ1990" s="109" t="str">
        <f t="shared" si="833"/>
        <v/>
      </c>
      <c r="BA1990" s="229">
        <f>MOD(SUM(E1985:E1991),12)</f>
        <v>0</v>
      </c>
    </row>
    <row r="1991" spans="1:53" ht="15.75" thickBot="1" x14ac:dyDescent="0.3">
      <c r="A1991" s="88"/>
      <c r="B1991" s="66" t="s">
        <v>284</v>
      </c>
      <c r="C1991" s="67"/>
      <c r="D1991" s="102"/>
      <c r="E1991" s="32"/>
      <c r="F1991" s="32"/>
      <c r="G1991" s="68" t="s">
        <v>277</v>
      </c>
      <c r="H1991" s="69">
        <f t="shared" si="834"/>
        <v>0</v>
      </c>
      <c r="I1991" s="70">
        <f t="shared" si="835"/>
        <v>0</v>
      </c>
      <c r="J1991" s="73" t="str">
        <f t="shared" si="836"/>
        <v>--</v>
      </c>
      <c r="K1991" s="32"/>
      <c r="L1991" s="233"/>
      <c r="M1991" s="277"/>
      <c r="N1991" s="277"/>
      <c r="O1991" s="277"/>
      <c r="P1991" s="277"/>
      <c r="Q1991" s="277"/>
      <c r="R1991" s="277"/>
      <c r="S1991" s="277"/>
      <c r="T1991" s="277"/>
      <c r="U1991" s="278"/>
      <c r="V1991" s="103"/>
      <c r="W1991" s="72"/>
      <c r="X1991" s="72"/>
      <c r="Y1991" s="72"/>
      <c r="Z1991" s="45">
        <v>15</v>
      </c>
      <c r="AA1991" s="77">
        <f t="shared" si="837"/>
        <v>169</v>
      </c>
      <c r="AB1991" s="77">
        <f t="shared" si="838"/>
        <v>180</v>
      </c>
      <c r="AC1991" s="72">
        <f t="shared" si="825"/>
        <v>1</v>
      </c>
      <c r="AD1991" s="72">
        <f t="shared" si="826"/>
        <v>1</v>
      </c>
      <c r="AE1991" s="109" t="str">
        <f t="shared" si="827"/>
        <v>0-0</v>
      </c>
      <c r="AF1991" s="109" t="str">
        <f t="shared" si="828"/>
        <v>Y</v>
      </c>
      <c r="AG1991" s="109" t="str">
        <f t="shared" si="829"/>
        <v>B</v>
      </c>
      <c r="AM1991" s="109">
        <f t="shared" si="830"/>
        <v>0</v>
      </c>
      <c r="AN1991" s="109">
        <f t="shared" si="831"/>
        <v>0</v>
      </c>
      <c r="AO1991" s="109" t="str">
        <f t="shared" si="832"/>
        <v/>
      </c>
      <c r="AQ1991" s="109" t="str">
        <f t="shared" si="833"/>
        <v/>
      </c>
      <c r="BA1991" s="229">
        <f>MOD(SUM(E1985:E1992),12)</f>
        <v>0</v>
      </c>
    </row>
    <row r="1992" spans="1:53" ht="15.75" thickBot="1" x14ac:dyDescent="0.3">
      <c r="A1992" s="88"/>
      <c r="B1992" s="66" t="s">
        <v>285</v>
      </c>
      <c r="C1992" s="67"/>
      <c r="D1992" s="102"/>
      <c r="E1992" s="32"/>
      <c r="F1992" s="32"/>
      <c r="G1992" s="68" t="s">
        <v>277</v>
      </c>
      <c r="H1992" s="69">
        <f t="shared" si="834"/>
        <v>0</v>
      </c>
      <c r="I1992" s="70">
        <f t="shared" si="835"/>
        <v>0</v>
      </c>
      <c r="J1992" s="73" t="str">
        <f t="shared" si="836"/>
        <v>--</v>
      </c>
      <c r="K1992" s="32"/>
      <c r="L1992" s="233"/>
      <c r="M1992" s="277"/>
      <c r="N1992" s="277"/>
      <c r="O1992" s="277"/>
      <c r="P1992" s="277"/>
      <c r="Q1992" s="277"/>
      <c r="R1992" s="277"/>
      <c r="S1992" s="277"/>
      <c r="T1992" s="277"/>
      <c r="U1992" s="278"/>
      <c r="V1992" s="103"/>
      <c r="W1992" s="72"/>
      <c r="X1992" s="72"/>
      <c r="Y1992" s="72"/>
      <c r="Z1992" s="45">
        <f>Z1991+1</f>
        <v>16</v>
      </c>
      <c r="AA1992" s="77">
        <f t="shared" si="837"/>
        <v>181</v>
      </c>
      <c r="AB1992" s="77">
        <f t="shared" si="838"/>
        <v>192</v>
      </c>
      <c r="AC1992" s="72">
        <f t="shared" si="825"/>
        <v>1</v>
      </c>
      <c r="AD1992" s="72">
        <f t="shared" si="826"/>
        <v>1</v>
      </c>
      <c r="AE1992" s="109" t="str">
        <f t="shared" si="827"/>
        <v>0-0</v>
      </c>
      <c r="AF1992" s="109" t="str">
        <f t="shared" si="828"/>
        <v>Y</v>
      </c>
      <c r="AG1992" s="109" t="str">
        <f t="shared" si="829"/>
        <v>B</v>
      </c>
      <c r="AM1992" s="109">
        <f t="shared" si="830"/>
        <v>0</v>
      </c>
      <c r="AN1992" s="109">
        <f t="shared" si="831"/>
        <v>0</v>
      </c>
      <c r="AO1992" s="109" t="str">
        <f t="shared" si="832"/>
        <v/>
      </c>
      <c r="AQ1992" s="109" t="str">
        <f t="shared" si="833"/>
        <v/>
      </c>
      <c r="BA1992" s="229">
        <f>MOD(SUM(E1985:E1993),12)</f>
        <v>0</v>
      </c>
    </row>
    <row r="1993" spans="1:53" ht="15.75" thickBot="1" x14ac:dyDescent="0.3">
      <c r="A1993" s="88"/>
      <c r="B1993" s="66" t="s">
        <v>286</v>
      </c>
      <c r="C1993" s="67"/>
      <c r="D1993" s="102"/>
      <c r="E1993" s="32"/>
      <c r="F1993" s="32"/>
      <c r="G1993" s="68" t="s">
        <v>277</v>
      </c>
      <c r="H1993" s="69">
        <f t="shared" si="834"/>
        <v>0</v>
      </c>
      <c r="I1993" s="70">
        <f t="shared" si="835"/>
        <v>0</v>
      </c>
      <c r="J1993" s="73" t="str">
        <f t="shared" si="836"/>
        <v>--</v>
      </c>
      <c r="K1993" s="32"/>
      <c r="L1993" s="233"/>
      <c r="M1993" s="277"/>
      <c r="N1993" s="277"/>
      <c r="O1993" s="277"/>
      <c r="P1993" s="277"/>
      <c r="Q1993" s="277"/>
      <c r="R1993" s="277"/>
      <c r="S1993" s="277"/>
      <c r="T1993" s="277"/>
      <c r="U1993" s="278"/>
      <c r="V1993" s="103"/>
      <c r="W1993" s="72"/>
      <c r="X1993" s="72"/>
      <c r="Y1993" s="72"/>
      <c r="Z1993" s="45">
        <f>Z1992+1</f>
        <v>17</v>
      </c>
      <c r="AA1993" s="77">
        <f t="shared" si="837"/>
        <v>193</v>
      </c>
      <c r="AB1993" s="77">
        <f t="shared" si="838"/>
        <v>204</v>
      </c>
      <c r="AC1993" s="72">
        <f t="shared" si="825"/>
        <v>1</v>
      </c>
      <c r="AD1993" s="72">
        <f t="shared" si="826"/>
        <v>1</v>
      </c>
      <c r="AE1993" s="109" t="str">
        <f t="shared" si="827"/>
        <v>0-0</v>
      </c>
      <c r="AF1993" s="109" t="str">
        <f t="shared" si="828"/>
        <v>Y</v>
      </c>
      <c r="AG1993" s="109" t="str">
        <f t="shared" si="829"/>
        <v>B</v>
      </c>
      <c r="AM1993" s="109">
        <f t="shared" si="830"/>
        <v>0</v>
      </c>
      <c r="AN1993" s="109">
        <f t="shared" si="831"/>
        <v>0</v>
      </c>
      <c r="AO1993" s="109" t="str">
        <f t="shared" si="832"/>
        <v/>
      </c>
      <c r="AQ1993" s="109" t="str">
        <f t="shared" si="833"/>
        <v/>
      </c>
      <c r="BA1993" s="229">
        <f>MOD(SUM(E1985:E1994),12)</f>
        <v>0</v>
      </c>
    </row>
    <row r="1994" spans="1:53" ht="15.75" thickBot="1" x14ac:dyDescent="0.3">
      <c r="A1994" s="88"/>
      <c r="B1994" s="66" t="s">
        <v>287</v>
      </c>
      <c r="C1994" s="67"/>
      <c r="D1994" s="102"/>
      <c r="E1994" s="32"/>
      <c r="F1994" s="32"/>
      <c r="G1994" s="68" t="s">
        <v>277</v>
      </c>
      <c r="H1994" s="69">
        <f t="shared" si="834"/>
        <v>0</v>
      </c>
      <c r="I1994" s="70">
        <f t="shared" si="835"/>
        <v>0</v>
      </c>
      <c r="J1994" s="73" t="str">
        <f t="shared" si="836"/>
        <v>--</v>
      </c>
      <c r="K1994" s="32"/>
      <c r="L1994" s="233"/>
      <c r="M1994" s="277"/>
      <c r="N1994" s="277"/>
      <c r="O1994" s="277"/>
      <c r="P1994" s="277"/>
      <c r="Q1994" s="277"/>
      <c r="R1994" s="277"/>
      <c r="S1994" s="277"/>
      <c r="T1994" s="277"/>
      <c r="U1994" s="278"/>
      <c r="V1994" s="103"/>
      <c r="W1994" s="72"/>
      <c r="X1994" s="72"/>
      <c r="Y1994" s="72"/>
      <c r="Z1994" s="45">
        <f>Z1993+1</f>
        <v>18</v>
      </c>
      <c r="AA1994" s="77">
        <f t="shared" si="837"/>
        <v>205</v>
      </c>
      <c r="AB1994" s="77">
        <f t="shared" si="838"/>
        <v>216</v>
      </c>
      <c r="AC1994" s="72">
        <f t="shared" si="825"/>
        <v>1</v>
      </c>
      <c r="AD1994" s="72">
        <f t="shared" si="826"/>
        <v>1</v>
      </c>
      <c r="AE1994" s="109" t="str">
        <f t="shared" si="827"/>
        <v>0-0</v>
      </c>
      <c r="AF1994" s="109" t="str">
        <f t="shared" si="828"/>
        <v>Y</v>
      </c>
      <c r="AG1994" s="109" t="str">
        <f t="shared" si="829"/>
        <v>B</v>
      </c>
      <c r="AM1994" s="109">
        <f t="shared" si="830"/>
        <v>0</v>
      </c>
      <c r="AN1994" s="109">
        <f t="shared" si="831"/>
        <v>0</v>
      </c>
      <c r="AO1994" s="109" t="str">
        <f t="shared" si="832"/>
        <v/>
      </c>
      <c r="AQ1994" s="109" t="str">
        <f t="shared" si="833"/>
        <v/>
      </c>
      <c r="BA1994" s="229">
        <f>MOD(SUM(E1985:E1995),12)</f>
        <v>0</v>
      </c>
    </row>
    <row r="1995" spans="1:53" ht="15.75" thickBot="1" x14ac:dyDescent="0.3">
      <c r="A1995" s="88"/>
      <c r="B1995" s="66" t="s">
        <v>288</v>
      </c>
      <c r="C1995" s="67"/>
      <c r="D1995" s="102"/>
      <c r="E1995" s="32"/>
      <c r="F1995" s="32"/>
      <c r="G1995" s="68" t="s">
        <v>277</v>
      </c>
      <c r="H1995" s="69">
        <f t="shared" si="834"/>
        <v>0</v>
      </c>
      <c r="I1995" s="70">
        <f t="shared" si="835"/>
        <v>0</v>
      </c>
      <c r="J1995" s="73" t="str">
        <f t="shared" si="836"/>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25"/>
        <v>1</v>
      </c>
      <c r="AD1995" s="72">
        <f t="shared" si="826"/>
        <v>1</v>
      </c>
      <c r="AE1995" s="109" t="str">
        <f t="shared" si="827"/>
        <v>0-0</v>
      </c>
      <c r="AF1995" s="109" t="str">
        <f t="shared" si="828"/>
        <v>Y</v>
      </c>
      <c r="AG1995" s="109" t="str">
        <f t="shared" si="829"/>
        <v>B</v>
      </c>
      <c r="AM1995" s="109">
        <f t="shared" si="830"/>
        <v>0</v>
      </c>
      <c r="AN1995" s="109">
        <f t="shared" si="831"/>
        <v>0</v>
      </c>
      <c r="AO1995" s="109" t="str">
        <f t="shared" si="832"/>
        <v/>
      </c>
      <c r="AQ1995" s="109" t="str">
        <f t="shared" si="833"/>
        <v/>
      </c>
      <c r="BA1995" s="229">
        <f>MOD(SUM(E1985:E1996),12)</f>
        <v>0</v>
      </c>
    </row>
    <row r="1996" spans="1:53" ht="15.75" thickBot="1" x14ac:dyDescent="0.3">
      <c r="A1996" s="88"/>
      <c r="B1996" s="66" t="s">
        <v>289</v>
      </c>
      <c r="C1996" s="67"/>
      <c r="D1996" s="102"/>
      <c r="E1996" s="32"/>
      <c r="F1996" s="32"/>
      <c r="G1996" s="68" t="s">
        <v>277</v>
      </c>
      <c r="H1996" s="69">
        <f t="shared" si="834"/>
        <v>0</v>
      </c>
      <c r="I1996" s="70">
        <f t="shared" si="835"/>
        <v>0</v>
      </c>
      <c r="J1996" s="73" t="str">
        <f t="shared" si="836"/>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25"/>
        <v>1</v>
      </c>
      <c r="AD1996" s="72">
        <f t="shared" si="826"/>
        <v>1</v>
      </c>
      <c r="AE1996" s="109" t="str">
        <f t="shared" si="827"/>
        <v>0-0</v>
      </c>
      <c r="AF1996" s="109" t="str">
        <f t="shared" si="828"/>
        <v>Y</v>
      </c>
      <c r="AG1996" s="109" t="str">
        <f t="shared" si="829"/>
        <v>B</v>
      </c>
      <c r="AM1996" s="109">
        <f t="shared" si="830"/>
        <v>0</v>
      </c>
      <c r="AN1996" s="109">
        <f t="shared" si="831"/>
        <v>0</v>
      </c>
      <c r="AO1996" s="109" t="str">
        <f t="shared" si="832"/>
        <v/>
      </c>
      <c r="AQ1996" s="109" t="str">
        <f t="shared" si="833"/>
        <v/>
      </c>
      <c r="BA1996" s="229">
        <f>MOD(SUM(E1985:E1997),12)</f>
        <v>0</v>
      </c>
    </row>
    <row r="1997" spans="1:53" ht="15.75" thickBot="1" x14ac:dyDescent="0.3">
      <c r="A1997" s="88"/>
      <c r="B1997" s="66" t="s">
        <v>290</v>
      </c>
      <c r="C1997" s="67"/>
      <c r="D1997" s="102"/>
      <c r="E1997" s="32"/>
      <c r="F1997" s="32"/>
      <c r="G1997" s="68" t="s">
        <v>277</v>
      </c>
      <c r="H1997" s="69">
        <f t="shared" si="834"/>
        <v>0</v>
      </c>
      <c r="I1997" s="70">
        <f t="shared" si="835"/>
        <v>0</v>
      </c>
      <c r="J1997" s="73" t="str">
        <f t="shared" si="836"/>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9">IF(OR(AND(E$8=216,C1996="DBL REV",C1997="DBL REV",Y1996&lt;=144,Y1997&gt;144),AND(E$8=216,C1996="TPL REV",C1997="TPL REV",Y1996&lt;=144,Y1997&gt;144),AND(E$8=216,C1996="QD REV",C1997="QD REV",Y1996&lt;=144,Y1997&gt;144)),"ERROR","")</f>
        <v/>
      </c>
      <c r="AA1997" s="72"/>
      <c r="AB1997" s="72"/>
      <c r="AC1997" s="72">
        <f t="shared" si="825"/>
        <v>1</v>
      </c>
      <c r="AD1997" s="72">
        <f t="shared" si="826"/>
        <v>1</v>
      </c>
      <c r="AE1997" s="109" t="str">
        <f t="shared" si="827"/>
        <v>0-0</v>
      </c>
      <c r="AF1997" s="109" t="str">
        <f t="shared" si="828"/>
        <v>Y</v>
      </c>
      <c r="AG1997" s="109" t="str">
        <f t="shared" si="829"/>
        <v>B</v>
      </c>
      <c r="AM1997" s="109">
        <f t="shared" si="830"/>
        <v>0</v>
      </c>
      <c r="AN1997" s="109">
        <f t="shared" si="831"/>
        <v>0</v>
      </c>
      <c r="AO1997" s="109" t="str">
        <f t="shared" si="832"/>
        <v/>
      </c>
      <c r="AQ1997" s="109" t="str">
        <f t="shared" si="833"/>
        <v/>
      </c>
      <c r="BA1997" s="229">
        <f>MOD(SUM(E1985:E1998),12)</f>
        <v>0</v>
      </c>
    </row>
    <row r="1998" spans="1:53" ht="15.75" thickBot="1" x14ac:dyDescent="0.3">
      <c r="A1998" s="88"/>
      <c r="B1998" s="66" t="s">
        <v>291</v>
      </c>
      <c r="C1998" s="67"/>
      <c r="D1998" s="102"/>
      <c r="E1998" s="32"/>
      <c r="F1998" s="32"/>
      <c r="G1998" s="68" t="s">
        <v>277</v>
      </c>
      <c r="H1998" s="69">
        <f t="shared" si="834"/>
        <v>0</v>
      </c>
      <c r="I1998" s="70">
        <f t="shared" si="835"/>
        <v>0</v>
      </c>
      <c r="J1998" s="73" t="str">
        <f t="shared" si="836"/>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9"/>
        <v/>
      </c>
      <c r="AA1998" s="72"/>
      <c r="AB1998" s="72"/>
      <c r="AC1998" s="72">
        <f t="shared" si="825"/>
        <v>1</v>
      </c>
      <c r="AD1998" s="72">
        <f t="shared" si="826"/>
        <v>1</v>
      </c>
      <c r="AE1998" s="109" t="str">
        <f t="shared" si="827"/>
        <v>0-0</v>
      </c>
      <c r="AF1998" s="109" t="str">
        <f t="shared" si="828"/>
        <v>Y</v>
      </c>
      <c r="AG1998" s="109" t="str">
        <f t="shared" si="829"/>
        <v>B</v>
      </c>
      <c r="AM1998" s="109">
        <f t="shared" si="830"/>
        <v>0</v>
      </c>
      <c r="AN1998" s="109">
        <f t="shared" si="831"/>
        <v>0</v>
      </c>
      <c r="AO1998" s="109" t="str">
        <f t="shared" si="832"/>
        <v/>
      </c>
      <c r="AQ1998" s="109" t="str">
        <f t="shared" si="833"/>
        <v/>
      </c>
      <c r="BA1998" s="229">
        <f>MOD(SUM(E1985:E1999),12)</f>
        <v>0</v>
      </c>
    </row>
    <row r="1999" spans="1:53" ht="15.75" thickBot="1" x14ac:dyDescent="0.3">
      <c r="A1999" s="88"/>
      <c r="B1999" s="66" t="s">
        <v>292</v>
      </c>
      <c r="C1999" s="67"/>
      <c r="D1999" s="102"/>
      <c r="E1999" s="32"/>
      <c r="F1999" s="32"/>
      <c r="G1999" s="68" t="s">
        <v>277</v>
      </c>
      <c r="H1999" s="69">
        <f t="shared" si="834"/>
        <v>0</v>
      </c>
      <c r="I1999" s="70">
        <f t="shared" si="835"/>
        <v>0</v>
      </c>
      <c r="J1999" s="73" t="str">
        <f t="shared" si="836"/>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9"/>
        <v/>
      </c>
      <c r="AA1999" s="72" t="str">
        <f t="shared" ref="AA1999:AA2011" si="840">IF(AND(C1997&lt;&gt;"Field SPL",W1996&lt;=144,Y1997&gt;144),"ERROR","")</f>
        <v/>
      </c>
      <c r="AB1999" s="72"/>
      <c r="AC1999" s="72">
        <f t="shared" si="825"/>
        <v>1</v>
      </c>
      <c r="AD1999" s="72">
        <f t="shared" si="826"/>
        <v>1</v>
      </c>
      <c r="AE1999" s="109" t="str">
        <f t="shared" si="827"/>
        <v>0-0</v>
      </c>
      <c r="AF1999" s="109" t="str">
        <f t="shared" si="828"/>
        <v>Y</v>
      </c>
      <c r="AG1999" s="109" t="str">
        <f t="shared" si="829"/>
        <v>B</v>
      </c>
      <c r="AM1999" s="109">
        <f t="shared" si="830"/>
        <v>0</v>
      </c>
      <c r="AN1999" s="109">
        <f t="shared" si="831"/>
        <v>0</v>
      </c>
      <c r="AO1999" s="109" t="str">
        <f t="shared" si="832"/>
        <v/>
      </c>
      <c r="AQ1999" s="109" t="str">
        <f t="shared" si="833"/>
        <v/>
      </c>
      <c r="BA1999" s="229">
        <f>MOD(SUM(E1985:E2000),12)</f>
        <v>0</v>
      </c>
    </row>
    <row r="2000" spans="1:53" ht="15.75" thickBot="1" x14ac:dyDescent="0.3">
      <c r="A2000" s="88"/>
      <c r="B2000" s="66" t="s">
        <v>293</v>
      </c>
      <c r="C2000" s="67"/>
      <c r="D2000" s="102"/>
      <c r="E2000" s="32"/>
      <c r="F2000" s="32"/>
      <c r="G2000" s="68" t="s">
        <v>277</v>
      </c>
      <c r="H2000" s="69">
        <f t="shared" si="834"/>
        <v>0</v>
      </c>
      <c r="I2000" s="70">
        <f t="shared" si="835"/>
        <v>0</v>
      </c>
      <c r="J2000" s="73" t="str">
        <f t="shared" si="836"/>
        <v>--</v>
      </c>
      <c r="K2000" s="32"/>
      <c r="L2000" s="233"/>
      <c r="M2000" s="277"/>
      <c r="N2000" s="277"/>
      <c r="O2000" s="277"/>
      <c r="P2000" s="277"/>
      <c r="Q2000" s="277"/>
      <c r="R2000" s="277"/>
      <c r="S2000" s="277"/>
      <c r="T2000" s="277"/>
      <c r="U2000" s="278"/>
      <c r="V2000" s="103"/>
      <c r="W2000" s="84">
        <f t="shared" ref="W2000:W2008" si="841">Y2000+1</f>
        <v>1</v>
      </c>
      <c r="X2000" s="84"/>
      <c r="Y2000" s="78">
        <f>SUM(E1985:E2000)</f>
        <v>0</v>
      </c>
      <c r="Z2000" s="72" t="str">
        <f t="shared" si="839"/>
        <v/>
      </c>
      <c r="AA2000" s="72" t="str">
        <f t="shared" si="840"/>
        <v/>
      </c>
      <c r="AB2000" s="72"/>
      <c r="AC2000" s="72">
        <f t="shared" si="825"/>
        <v>1</v>
      </c>
      <c r="AD2000" s="72">
        <f t="shared" si="826"/>
        <v>1</v>
      </c>
      <c r="AE2000" s="109" t="str">
        <f t="shared" si="827"/>
        <v>0-0</v>
      </c>
      <c r="AF2000" s="109" t="str">
        <f t="shared" si="828"/>
        <v>Y</v>
      </c>
      <c r="AG2000" s="109" t="str">
        <f t="shared" si="829"/>
        <v>B</v>
      </c>
      <c r="AM2000" s="109">
        <f t="shared" si="830"/>
        <v>0</v>
      </c>
      <c r="AN2000" s="109">
        <f t="shared" si="831"/>
        <v>0</v>
      </c>
      <c r="AO2000" s="109" t="str">
        <f t="shared" si="832"/>
        <v/>
      </c>
      <c r="AQ2000" s="109" t="str">
        <f t="shared" si="833"/>
        <v/>
      </c>
      <c r="BA2000" s="229">
        <f>MOD(SUM(E1985:E2001),12)</f>
        <v>0</v>
      </c>
    </row>
    <row r="2001" spans="1:53" ht="15.75" thickBot="1" x14ac:dyDescent="0.3">
      <c r="A2001" s="88"/>
      <c r="B2001" s="66" t="s">
        <v>294</v>
      </c>
      <c r="C2001" s="67"/>
      <c r="D2001" s="102"/>
      <c r="E2001" s="32"/>
      <c r="F2001" s="32"/>
      <c r="G2001" s="68" t="s">
        <v>277</v>
      </c>
      <c r="H2001" s="69">
        <f t="shared" si="834"/>
        <v>0</v>
      </c>
      <c r="I2001" s="70">
        <f t="shared" si="835"/>
        <v>0</v>
      </c>
      <c r="J2001" s="73" t="str">
        <f t="shared" si="836"/>
        <v>--</v>
      </c>
      <c r="K2001" s="32"/>
      <c r="L2001" s="233"/>
      <c r="M2001" s="277"/>
      <c r="N2001" s="277"/>
      <c r="O2001" s="277"/>
      <c r="P2001" s="277"/>
      <c r="Q2001" s="277"/>
      <c r="R2001" s="277"/>
      <c r="S2001" s="277"/>
      <c r="T2001" s="277"/>
      <c r="U2001" s="278"/>
      <c r="V2001" s="103"/>
      <c r="W2001" s="84">
        <f t="shared" si="841"/>
        <v>1</v>
      </c>
      <c r="X2001" s="84"/>
      <c r="Y2001" s="78">
        <f>SUM(E1985:E2001)</f>
        <v>0</v>
      </c>
      <c r="Z2001" s="72" t="str">
        <f t="shared" si="839"/>
        <v/>
      </c>
      <c r="AA2001" s="72" t="str">
        <f t="shared" si="840"/>
        <v/>
      </c>
      <c r="AB2001" s="72"/>
      <c r="AC2001" s="72">
        <f t="shared" si="825"/>
        <v>1</v>
      </c>
      <c r="AD2001" s="72">
        <f t="shared" si="826"/>
        <v>1</v>
      </c>
      <c r="AE2001" s="109" t="str">
        <f t="shared" si="827"/>
        <v>0-0</v>
      </c>
      <c r="AF2001" s="109" t="str">
        <f t="shared" si="828"/>
        <v>Y</v>
      </c>
      <c r="AG2001" s="109" t="str">
        <f t="shared" si="829"/>
        <v>B</v>
      </c>
      <c r="AM2001" s="109">
        <f t="shared" si="830"/>
        <v>0</v>
      </c>
      <c r="AN2001" s="109">
        <f t="shared" si="831"/>
        <v>0</v>
      </c>
      <c r="AO2001" s="109" t="str">
        <f t="shared" si="832"/>
        <v/>
      </c>
      <c r="AQ2001" s="109" t="str">
        <f t="shared" si="833"/>
        <v/>
      </c>
      <c r="BA2001" s="229">
        <f>MOD(SUM(E1985:E2002),12)</f>
        <v>0</v>
      </c>
    </row>
    <row r="2002" spans="1:53" ht="15.75" thickBot="1" x14ac:dyDescent="0.3">
      <c r="A2002" s="88"/>
      <c r="B2002" s="66" t="s">
        <v>295</v>
      </c>
      <c r="C2002" s="67"/>
      <c r="D2002" s="102"/>
      <c r="E2002" s="32"/>
      <c r="F2002" s="32"/>
      <c r="G2002" s="68" t="s">
        <v>277</v>
      </c>
      <c r="H2002" s="69">
        <f t="shared" si="834"/>
        <v>0</v>
      </c>
      <c r="I2002" s="70">
        <f t="shared" si="835"/>
        <v>0</v>
      </c>
      <c r="J2002" s="73" t="str">
        <f t="shared" si="836"/>
        <v>--</v>
      </c>
      <c r="K2002" s="32"/>
      <c r="L2002" s="233"/>
      <c r="M2002" s="277"/>
      <c r="N2002" s="277"/>
      <c r="O2002" s="277"/>
      <c r="P2002" s="277"/>
      <c r="Q2002" s="277"/>
      <c r="R2002" s="277"/>
      <c r="S2002" s="277"/>
      <c r="T2002" s="277"/>
      <c r="U2002" s="278"/>
      <c r="V2002" s="103"/>
      <c r="W2002" s="84">
        <f t="shared" si="841"/>
        <v>1</v>
      </c>
      <c r="X2002" s="84"/>
      <c r="Y2002" s="78">
        <f>SUM(E1985:E2002)</f>
        <v>0</v>
      </c>
      <c r="Z2002" s="72" t="str">
        <f t="shared" si="839"/>
        <v/>
      </c>
      <c r="AA2002" s="72" t="str">
        <f t="shared" si="840"/>
        <v/>
      </c>
      <c r="AB2002" s="72"/>
      <c r="AC2002" s="72">
        <f t="shared" si="825"/>
        <v>1</v>
      </c>
      <c r="AD2002" s="72">
        <f t="shared" si="826"/>
        <v>1</v>
      </c>
      <c r="AE2002" s="109" t="str">
        <f t="shared" si="827"/>
        <v>0-0</v>
      </c>
      <c r="AF2002" s="109" t="str">
        <f t="shared" si="828"/>
        <v>Y</v>
      </c>
      <c r="AG2002" s="109" t="str">
        <f t="shared" si="829"/>
        <v>B</v>
      </c>
      <c r="AM2002" s="109">
        <f t="shared" si="830"/>
        <v>0</v>
      </c>
      <c r="AN2002" s="109">
        <f t="shared" si="831"/>
        <v>0</v>
      </c>
      <c r="AO2002" s="109" t="str">
        <f t="shared" si="832"/>
        <v/>
      </c>
      <c r="AQ2002" s="109" t="str">
        <f t="shared" si="833"/>
        <v/>
      </c>
      <c r="BA2002" s="229">
        <f>MOD(SUM(E1985:E2003),12)</f>
        <v>0</v>
      </c>
    </row>
    <row r="2003" spans="1:53" ht="15.75" thickBot="1" x14ac:dyDescent="0.3">
      <c r="A2003" s="88"/>
      <c r="B2003" s="66" t="s">
        <v>296</v>
      </c>
      <c r="C2003" s="67"/>
      <c r="D2003" s="102"/>
      <c r="E2003" s="32"/>
      <c r="F2003" s="32"/>
      <c r="G2003" s="68" t="s">
        <v>277</v>
      </c>
      <c r="H2003" s="69">
        <f t="shared" si="834"/>
        <v>0</v>
      </c>
      <c r="I2003" s="70">
        <f t="shared" si="835"/>
        <v>0</v>
      </c>
      <c r="J2003" s="73" t="str">
        <f t="shared" si="836"/>
        <v>--</v>
      </c>
      <c r="K2003" s="32"/>
      <c r="L2003" s="233"/>
      <c r="M2003" s="277"/>
      <c r="N2003" s="277"/>
      <c r="O2003" s="277"/>
      <c r="P2003" s="277"/>
      <c r="Q2003" s="277"/>
      <c r="R2003" s="277"/>
      <c r="S2003" s="277"/>
      <c r="T2003" s="277"/>
      <c r="U2003" s="278"/>
      <c r="V2003" s="103"/>
      <c r="W2003" s="84">
        <f t="shared" si="841"/>
        <v>1</v>
      </c>
      <c r="X2003" s="84"/>
      <c r="Y2003" s="78">
        <f>SUM(E1985:E2003)</f>
        <v>0</v>
      </c>
      <c r="Z2003" s="72" t="str">
        <f t="shared" si="839"/>
        <v/>
      </c>
      <c r="AA2003" s="72" t="str">
        <f t="shared" si="840"/>
        <v/>
      </c>
      <c r="AB2003" s="72"/>
      <c r="AC2003" s="72">
        <f t="shared" si="825"/>
        <v>1</v>
      </c>
      <c r="AD2003" s="72">
        <f t="shared" si="826"/>
        <v>1</v>
      </c>
      <c r="AE2003" s="109" t="str">
        <f t="shared" si="827"/>
        <v>0-0</v>
      </c>
      <c r="AF2003" s="109" t="str">
        <f t="shared" si="828"/>
        <v>Y</v>
      </c>
      <c r="AG2003" s="109" t="str">
        <f t="shared" si="829"/>
        <v>B</v>
      </c>
      <c r="AM2003" s="109">
        <f t="shared" si="830"/>
        <v>0</v>
      </c>
      <c r="AN2003" s="109">
        <f t="shared" si="831"/>
        <v>0</v>
      </c>
      <c r="AO2003" s="109" t="str">
        <f t="shared" si="832"/>
        <v/>
      </c>
      <c r="AQ2003" s="109" t="str">
        <f t="shared" si="833"/>
        <v/>
      </c>
      <c r="BA2003" s="229">
        <f>MOD(SUM(E1985:E2004),12)</f>
        <v>0</v>
      </c>
    </row>
    <row r="2004" spans="1:53" ht="15.75" thickBot="1" x14ac:dyDescent="0.3">
      <c r="A2004" s="88"/>
      <c r="B2004" s="66" t="s">
        <v>297</v>
      </c>
      <c r="C2004" s="67"/>
      <c r="D2004" s="102"/>
      <c r="E2004" s="32"/>
      <c r="F2004" s="32"/>
      <c r="G2004" s="68" t="s">
        <v>277</v>
      </c>
      <c r="H2004" s="69">
        <f t="shared" si="834"/>
        <v>0</v>
      </c>
      <c r="I2004" s="70">
        <f t="shared" si="835"/>
        <v>0</v>
      </c>
      <c r="J2004" s="73" t="str">
        <f t="shared" si="836"/>
        <v>--</v>
      </c>
      <c r="K2004" s="32"/>
      <c r="L2004" s="233"/>
      <c r="M2004" s="277"/>
      <c r="N2004" s="277"/>
      <c r="O2004" s="277"/>
      <c r="P2004" s="277"/>
      <c r="Q2004" s="277"/>
      <c r="R2004" s="277"/>
      <c r="S2004" s="277"/>
      <c r="T2004" s="277"/>
      <c r="U2004" s="278"/>
      <c r="V2004" s="103"/>
      <c r="W2004" s="84">
        <f t="shared" si="841"/>
        <v>1</v>
      </c>
      <c r="X2004" s="84"/>
      <c r="Y2004" s="78">
        <f>SUM(E1985:E2004)</f>
        <v>0</v>
      </c>
      <c r="Z2004" s="72" t="str">
        <f t="shared" si="839"/>
        <v/>
      </c>
      <c r="AA2004" s="72" t="str">
        <f t="shared" si="840"/>
        <v/>
      </c>
      <c r="AB2004" s="72"/>
      <c r="AC2004" s="72">
        <f t="shared" si="825"/>
        <v>1</v>
      </c>
      <c r="AD2004" s="72">
        <f t="shared" si="826"/>
        <v>1</v>
      </c>
      <c r="AE2004" s="109" t="str">
        <f t="shared" si="827"/>
        <v>0-0</v>
      </c>
      <c r="AF2004" s="109" t="str">
        <f t="shared" si="828"/>
        <v>Y</v>
      </c>
      <c r="AG2004" s="109" t="str">
        <f t="shared" si="829"/>
        <v>B</v>
      </c>
      <c r="AM2004" s="109">
        <f t="shared" si="830"/>
        <v>0</v>
      </c>
      <c r="AN2004" s="109">
        <f t="shared" si="831"/>
        <v>0</v>
      </c>
      <c r="AO2004" s="109" t="str">
        <f t="shared" si="832"/>
        <v/>
      </c>
      <c r="AQ2004" s="109" t="str">
        <f t="shared" si="833"/>
        <v/>
      </c>
      <c r="BA2004" s="229">
        <f>MOD(SUM(E1985:E2005),12)</f>
        <v>0</v>
      </c>
    </row>
    <row r="2005" spans="1:53" ht="15.75" thickBot="1" x14ac:dyDescent="0.3">
      <c r="A2005" s="88"/>
      <c r="B2005" s="66" t="s">
        <v>298</v>
      </c>
      <c r="C2005" s="67"/>
      <c r="D2005" s="102"/>
      <c r="E2005" s="32"/>
      <c r="F2005" s="32"/>
      <c r="G2005" s="68" t="s">
        <v>277</v>
      </c>
      <c r="H2005" s="69">
        <f t="shared" si="834"/>
        <v>0</v>
      </c>
      <c r="I2005" s="70">
        <f t="shared" si="835"/>
        <v>0</v>
      </c>
      <c r="J2005" s="73" t="str">
        <f t="shared" si="836"/>
        <v>--</v>
      </c>
      <c r="K2005" s="32"/>
      <c r="L2005" s="233"/>
      <c r="M2005" s="277"/>
      <c r="N2005" s="277"/>
      <c r="O2005" s="277"/>
      <c r="P2005" s="277"/>
      <c r="Q2005" s="277"/>
      <c r="R2005" s="277"/>
      <c r="S2005" s="277"/>
      <c r="T2005" s="277"/>
      <c r="U2005" s="278"/>
      <c r="V2005" s="103"/>
      <c r="W2005" s="84">
        <f t="shared" si="841"/>
        <v>1</v>
      </c>
      <c r="X2005" s="84"/>
      <c r="Y2005" s="78">
        <f>SUM(E1985:E2005)</f>
        <v>0</v>
      </c>
      <c r="Z2005" s="72" t="str">
        <f t="shared" si="839"/>
        <v/>
      </c>
      <c r="AA2005" s="72" t="str">
        <f t="shared" si="840"/>
        <v/>
      </c>
      <c r="AB2005" s="72"/>
      <c r="AC2005" s="72">
        <f t="shared" si="825"/>
        <v>1</v>
      </c>
      <c r="AD2005" s="72">
        <f t="shared" si="826"/>
        <v>1</v>
      </c>
      <c r="AE2005" s="109" t="str">
        <f t="shared" si="827"/>
        <v>0-0</v>
      </c>
      <c r="AF2005" s="109" t="str">
        <f t="shared" si="828"/>
        <v>Y</v>
      </c>
      <c r="AG2005" s="109" t="str">
        <f t="shared" si="829"/>
        <v>B</v>
      </c>
      <c r="AM2005" s="109">
        <f t="shared" si="830"/>
        <v>0</v>
      </c>
      <c r="AN2005" s="109">
        <f t="shared" si="831"/>
        <v>0</v>
      </c>
      <c r="AO2005" s="109" t="str">
        <f t="shared" si="832"/>
        <v/>
      </c>
      <c r="AQ2005" s="109" t="str">
        <f t="shared" si="833"/>
        <v/>
      </c>
      <c r="BA2005" s="229">
        <f>MOD(SUM(E1985:E2006),12)</f>
        <v>0</v>
      </c>
    </row>
    <row r="2006" spans="1:53" ht="15.75" thickBot="1" x14ac:dyDescent="0.3">
      <c r="A2006" s="88"/>
      <c r="B2006" s="66" t="s">
        <v>299</v>
      </c>
      <c r="C2006" s="67"/>
      <c r="D2006" s="102"/>
      <c r="E2006" s="32"/>
      <c r="F2006" s="32"/>
      <c r="G2006" s="68" t="s">
        <v>277</v>
      </c>
      <c r="H2006" s="69">
        <f t="shared" si="834"/>
        <v>0</v>
      </c>
      <c r="I2006" s="70">
        <f t="shared" si="835"/>
        <v>0</v>
      </c>
      <c r="J2006" s="73" t="str">
        <f t="shared" si="836"/>
        <v>--</v>
      </c>
      <c r="K2006" s="32"/>
      <c r="L2006" s="233"/>
      <c r="M2006" s="277"/>
      <c r="N2006" s="277"/>
      <c r="O2006" s="277"/>
      <c r="P2006" s="277"/>
      <c r="Q2006" s="277"/>
      <c r="R2006" s="277"/>
      <c r="S2006" s="277"/>
      <c r="T2006" s="277"/>
      <c r="U2006" s="278"/>
      <c r="V2006" s="103"/>
      <c r="W2006" s="84">
        <f t="shared" si="841"/>
        <v>1</v>
      </c>
      <c r="X2006" s="84"/>
      <c r="Y2006" s="78">
        <f>SUM(E1985:E2006)</f>
        <v>0</v>
      </c>
      <c r="Z2006" s="72" t="str">
        <f t="shared" si="839"/>
        <v/>
      </c>
      <c r="AA2006" s="72" t="str">
        <f t="shared" si="840"/>
        <v/>
      </c>
      <c r="AB2006" s="72"/>
      <c r="AC2006" s="72">
        <f t="shared" si="825"/>
        <v>1</v>
      </c>
      <c r="AD2006" s="72">
        <f t="shared" si="826"/>
        <v>1</v>
      </c>
      <c r="AE2006" s="109" t="str">
        <f t="shared" si="827"/>
        <v>0-0</v>
      </c>
      <c r="AF2006" s="109" t="str">
        <f t="shared" si="828"/>
        <v>Y</v>
      </c>
      <c r="AG2006" s="109" t="str">
        <f t="shared" si="829"/>
        <v>B</v>
      </c>
      <c r="AM2006" s="109">
        <f t="shared" si="830"/>
        <v>0</v>
      </c>
      <c r="AN2006" s="109">
        <f t="shared" si="831"/>
        <v>0</v>
      </c>
      <c r="AO2006" s="109" t="str">
        <f t="shared" si="832"/>
        <v/>
      </c>
      <c r="AQ2006" s="109" t="str">
        <f t="shared" si="833"/>
        <v/>
      </c>
      <c r="BA2006" s="229">
        <f>MOD(SUM(E1985:E2007),12)</f>
        <v>0</v>
      </c>
    </row>
    <row r="2007" spans="1:53" ht="15.75" thickBot="1" x14ac:dyDescent="0.3">
      <c r="A2007" s="88"/>
      <c r="B2007" s="66" t="s">
        <v>300</v>
      </c>
      <c r="C2007" s="67"/>
      <c r="D2007" s="102"/>
      <c r="E2007" s="32"/>
      <c r="F2007" s="32"/>
      <c r="G2007" s="68" t="s">
        <v>277</v>
      </c>
      <c r="H2007" s="69">
        <f t="shared" si="834"/>
        <v>0</v>
      </c>
      <c r="I2007" s="70">
        <f t="shared" si="835"/>
        <v>0</v>
      </c>
      <c r="J2007" s="73" t="str">
        <f t="shared" si="836"/>
        <v>--</v>
      </c>
      <c r="K2007" s="32"/>
      <c r="L2007" s="233"/>
      <c r="M2007" s="277"/>
      <c r="N2007" s="277"/>
      <c r="O2007" s="277"/>
      <c r="P2007" s="277"/>
      <c r="Q2007" s="277"/>
      <c r="R2007" s="277"/>
      <c r="S2007" s="277"/>
      <c r="T2007" s="277"/>
      <c r="U2007" s="278"/>
      <c r="V2007" s="103"/>
      <c r="W2007" s="84">
        <f t="shared" si="841"/>
        <v>1</v>
      </c>
      <c r="X2007" s="84"/>
      <c r="Y2007" s="78">
        <f>SUM(E1985:E2007)</f>
        <v>0</v>
      </c>
      <c r="Z2007" s="72" t="str">
        <f t="shared" si="839"/>
        <v/>
      </c>
      <c r="AA2007" s="72" t="str">
        <f t="shared" si="840"/>
        <v/>
      </c>
      <c r="AB2007" s="72"/>
      <c r="AC2007" s="72">
        <f t="shared" si="825"/>
        <v>1</v>
      </c>
      <c r="AD2007" s="72">
        <f t="shared" si="826"/>
        <v>1</v>
      </c>
      <c r="AE2007" s="109" t="str">
        <f t="shared" si="827"/>
        <v>0-0</v>
      </c>
      <c r="AF2007" s="109" t="str">
        <f t="shared" si="828"/>
        <v>Y</v>
      </c>
      <c r="AG2007" s="109" t="str">
        <f t="shared" si="829"/>
        <v>B</v>
      </c>
      <c r="AM2007" s="109">
        <f t="shared" si="830"/>
        <v>0</v>
      </c>
      <c r="AN2007" s="109">
        <f t="shared" si="831"/>
        <v>0</v>
      </c>
      <c r="AO2007" s="109" t="str">
        <f t="shared" si="832"/>
        <v/>
      </c>
      <c r="AQ2007" s="109" t="str">
        <f t="shared" si="833"/>
        <v/>
      </c>
      <c r="BA2007" s="229">
        <f>MOD(SUM(E1985:E2008),12)</f>
        <v>0</v>
      </c>
    </row>
    <row r="2008" spans="1:53" ht="15.75" thickBot="1" x14ac:dyDescent="0.3">
      <c r="A2008" s="88"/>
      <c r="B2008" s="66" t="s">
        <v>301</v>
      </c>
      <c r="C2008" s="67"/>
      <c r="D2008" s="102"/>
      <c r="E2008" s="32"/>
      <c r="F2008" s="32"/>
      <c r="G2008" s="68" t="s">
        <v>277</v>
      </c>
      <c r="H2008" s="69">
        <f t="shared" si="834"/>
        <v>0</v>
      </c>
      <c r="I2008" s="70">
        <f t="shared" si="835"/>
        <v>0</v>
      </c>
      <c r="J2008" s="73" t="str">
        <f t="shared" si="836"/>
        <v>--</v>
      </c>
      <c r="K2008" s="32"/>
      <c r="L2008" s="233"/>
      <c r="M2008" s="277"/>
      <c r="N2008" s="277"/>
      <c r="O2008" s="277"/>
      <c r="P2008" s="277"/>
      <c r="Q2008" s="277"/>
      <c r="R2008" s="277"/>
      <c r="S2008" s="277"/>
      <c r="T2008" s="277"/>
      <c r="U2008" s="278"/>
      <c r="V2008" s="103"/>
      <c r="W2008" s="84">
        <f t="shared" si="841"/>
        <v>1</v>
      </c>
      <c r="X2008" s="84"/>
      <c r="Y2008" s="78">
        <f>SUM(E1985:E2008)</f>
        <v>0</v>
      </c>
      <c r="Z2008" s="72" t="str">
        <f t="shared" si="839"/>
        <v/>
      </c>
      <c r="AA2008" s="72" t="str">
        <f t="shared" si="840"/>
        <v/>
      </c>
      <c r="AB2008" s="72"/>
      <c r="AC2008" s="72">
        <f t="shared" si="825"/>
        <v>1</v>
      </c>
      <c r="AD2008" s="72">
        <f t="shared" si="826"/>
        <v>1</v>
      </c>
      <c r="AE2008" s="109" t="str">
        <f t="shared" si="827"/>
        <v>0-0</v>
      </c>
      <c r="AF2008" s="109" t="str">
        <f t="shared" si="828"/>
        <v>Y</v>
      </c>
      <c r="AG2008" s="109" t="str">
        <f t="shared" si="829"/>
        <v>B</v>
      </c>
      <c r="AM2008" s="109">
        <f t="shared" si="830"/>
        <v>0</v>
      </c>
      <c r="AN2008" s="109">
        <f t="shared" si="831"/>
        <v>0</v>
      </c>
      <c r="AO2008" s="109" t="str">
        <f t="shared" si="832"/>
        <v/>
      </c>
      <c r="AQ2008" s="109" t="str">
        <f t="shared" si="833"/>
        <v/>
      </c>
      <c r="BA2008" s="229">
        <f>MOD(SUM(E1985:E2009),12)</f>
        <v>0</v>
      </c>
    </row>
    <row r="2009" spans="1:53" ht="15.75" thickBot="1" x14ac:dyDescent="0.3">
      <c r="A2009" s="88"/>
      <c r="B2009" s="66" t="s">
        <v>302</v>
      </c>
      <c r="C2009" s="67"/>
      <c r="D2009" s="102"/>
      <c r="E2009" s="32"/>
      <c r="F2009" s="32"/>
      <c r="G2009" s="68" t="s">
        <v>277</v>
      </c>
      <c r="H2009" s="69">
        <f t="shared" si="834"/>
        <v>0</v>
      </c>
      <c r="I2009" s="70">
        <f t="shared" si="835"/>
        <v>0</v>
      </c>
      <c r="J2009" s="73" t="str">
        <f t="shared" si="836"/>
        <v>--</v>
      </c>
      <c r="K2009" s="32"/>
      <c r="L2009" s="234"/>
      <c r="M2009" s="277"/>
      <c r="N2009" s="277"/>
      <c r="O2009" s="277"/>
      <c r="P2009" s="277"/>
      <c r="Q2009" s="277"/>
      <c r="R2009" s="277"/>
      <c r="S2009" s="277"/>
      <c r="T2009" s="277"/>
      <c r="U2009" s="278"/>
      <c r="V2009" s="103"/>
      <c r="W2009" s="72"/>
      <c r="X2009" s="72"/>
      <c r="Y2009" s="78">
        <f>SUM(E1985:E2009)</f>
        <v>0</v>
      </c>
      <c r="Z2009" s="72" t="str">
        <f t="shared" si="839"/>
        <v/>
      </c>
      <c r="AA2009" s="72" t="str">
        <f t="shared" si="840"/>
        <v/>
      </c>
      <c r="AB2009" s="72"/>
      <c r="AC2009" s="72">
        <f t="shared" si="825"/>
        <v>1</v>
      </c>
      <c r="AD2009" s="72">
        <f t="shared" si="826"/>
        <v>1</v>
      </c>
      <c r="AE2009" s="109" t="str">
        <f t="shared" si="827"/>
        <v>0-0</v>
      </c>
      <c r="AF2009" s="109" t="str">
        <f t="shared" si="828"/>
        <v>Y</v>
      </c>
      <c r="AG2009" s="109" t="str">
        <f t="shared" si="829"/>
        <v>B</v>
      </c>
      <c r="AM2009" s="109">
        <f t="shared" si="830"/>
        <v>0</v>
      </c>
      <c r="AN2009" s="109">
        <f t="shared" si="831"/>
        <v>0</v>
      </c>
      <c r="AO2009" s="109" t="str">
        <f t="shared" si="832"/>
        <v/>
      </c>
      <c r="AQ2009" s="109" t="str">
        <f t="shared" si="833"/>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40"/>
        <v/>
      </c>
      <c r="AB2010" s="72"/>
      <c r="AC2010" s="72">
        <f>SUM(AC1985:AC2009)</f>
        <v>25</v>
      </c>
      <c r="AD2010" s="72">
        <f>SUM(AD1985:AD2009)</f>
        <v>25</v>
      </c>
      <c r="AE2010" s="109" t="str">
        <f t="shared" si="827"/>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40"/>
        <v/>
      </c>
      <c r="AB2011" s="72"/>
      <c r="AC2011" s="72"/>
      <c r="AD2011" s="72"/>
      <c r="AE2011" s="109" t="str">
        <f t="shared" si="827"/>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42">IF(B2026&lt;&gt;"FST",1,0)</f>
        <v>1</v>
      </c>
      <c r="AD2026" s="72">
        <f t="shared" ref="AD2026:AD2050" si="843">IF(C2026&lt;&gt;"FST",1,0)</f>
        <v>1</v>
      </c>
      <c r="AE2026" s="109" t="str">
        <f t="shared" ref="AE2026:AE2052" si="844">CONCATENATE(H2026,"-",I2026)</f>
        <v>0-0</v>
      </c>
      <c r="AF2026" s="109" t="str">
        <f t="shared" ref="AF2026:AF2050" si="845">IF(C2026="Field SPL","N","Y")</f>
        <v>Y</v>
      </c>
      <c r="AG2026" s="109" t="str">
        <f t="shared" ref="AG2026:AG2050" si="846">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47">VALUE(IF(C2026="FST","0",IF(C2026="REV T","1",IF(C2026="DBL REV",".5","0"))))</f>
        <v>0</v>
      </c>
      <c r="AN2026" s="109">
        <f t="shared" ref="AN2026:AN2050" si="848">VALUE(IF(C2026="FST","0",IF(C2026="REV T","0",IF(C2026="DBL REV",".5","0"))))</f>
        <v>0</v>
      </c>
      <c r="AO2026" s="109" t="str">
        <f t="shared" ref="AO2026:AO2050" si="849">IF(C2026="TPL REV","Y","")</f>
        <v/>
      </c>
      <c r="AQ2026" s="109" t="str">
        <f t="shared" ref="AQ2026:AQ2050" si="850">IF(C2026="QD REV","Y","")</f>
        <v/>
      </c>
      <c r="BA2026" s="229">
        <f>MOD(E2026,12)</f>
        <v>0</v>
      </c>
    </row>
    <row r="2027" spans="1:53" ht="15.75" thickBot="1" x14ac:dyDescent="0.3">
      <c r="A2027" s="88"/>
      <c r="B2027" s="66" t="s">
        <v>279</v>
      </c>
      <c r="C2027" s="67"/>
      <c r="D2027" s="102"/>
      <c r="E2027" s="32"/>
      <c r="F2027" s="32"/>
      <c r="G2027" s="68" t="s">
        <v>277</v>
      </c>
      <c r="H2027" s="69">
        <f t="shared" ref="H2027:H2050" si="851">IF(E2027=0,0,I2027-(E2027-1))</f>
        <v>0</v>
      </c>
      <c r="I2027" s="70">
        <f t="shared" ref="I2027:I2050" si="852">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42"/>
        <v>1</v>
      </c>
      <c r="AD2027" s="72">
        <f t="shared" si="843"/>
        <v>1</v>
      </c>
      <c r="AE2027" s="109" t="str">
        <f t="shared" si="844"/>
        <v>0-0</v>
      </c>
      <c r="AF2027" s="109" t="str">
        <f t="shared" si="845"/>
        <v>Y</v>
      </c>
      <c r="AG2027" s="109" t="str">
        <f t="shared" si="846"/>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47"/>
        <v>0</v>
      </c>
      <c r="AN2027" s="109">
        <f t="shared" si="848"/>
        <v>0</v>
      </c>
      <c r="AO2027" s="109" t="str">
        <f t="shared" si="849"/>
        <v/>
      </c>
      <c r="AQ2027" s="109" t="str">
        <f t="shared" si="850"/>
        <v/>
      </c>
      <c r="BA2027" s="229">
        <f>MOD(SUM(E2026:E2027),12)</f>
        <v>0</v>
      </c>
    </row>
    <row r="2028" spans="1:53" ht="15.75" thickBot="1" x14ac:dyDescent="0.3">
      <c r="A2028" s="88"/>
      <c r="B2028" s="74" t="s">
        <v>280</v>
      </c>
      <c r="C2028" s="67"/>
      <c r="D2028" s="102"/>
      <c r="E2028" s="32"/>
      <c r="F2028" s="32"/>
      <c r="G2028" s="75" t="s">
        <v>277</v>
      </c>
      <c r="H2028" s="69">
        <f t="shared" si="851"/>
        <v>0</v>
      </c>
      <c r="I2028" s="70">
        <f t="shared" si="852"/>
        <v>0</v>
      </c>
      <c r="J2028" s="73" t="str">
        <f t="shared" ref="J2028:J2050" si="853">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42"/>
        <v>1</v>
      </c>
      <c r="AD2028" s="72">
        <f t="shared" si="843"/>
        <v>1</v>
      </c>
      <c r="AE2028" s="109" t="str">
        <f t="shared" si="844"/>
        <v>0-0</v>
      </c>
      <c r="AF2028" s="109" t="str">
        <f t="shared" si="845"/>
        <v>Y</v>
      </c>
      <c r="AG2028" s="109" t="str">
        <f t="shared" si="846"/>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47"/>
        <v>0</v>
      </c>
      <c r="AN2028" s="109">
        <f t="shared" si="848"/>
        <v>0</v>
      </c>
      <c r="AO2028" s="109" t="str">
        <f t="shared" si="849"/>
        <v/>
      </c>
      <c r="AQ2028" s="109" t="str">
        <f t="shared" si="850"/>
        <v/>
      </c>
      <c r="BA2028" s="229">
        <f>MOD(SUM(E2026:E2029),12)</f>
        <v>0</v>
      </c>
    </row>
    <row r="2029" spans="1:53" ht="15.75" thickBot="1" x14ac:dyDescent="0.3">
      <c r="A2029" s="88"/>
      <c r="B2029" s="66" t="s">
        <v>281</v>
      </c>
      <c r="C2029" s="67"/>
      <c r="D2029" s="102"/>
      <c r="E2029" s="32"/>
      <c r="F2029" s="32"/>
      <c r="G2029" s="68" t="s">
        <v>277</v>
      </c>
      <c r="H2029" s="69">
        <f t="shared" si="851"/>
        <v>0</v>
      </c>
      <c r="I2029" s="70">
        <f t="shared" si="852"/>
        <v>0</v>
      </c>
      <c r="J2029" s="73" t="str">
        <f t="shared" si="853"/>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42"/>
        <v>1</v>
      </c>
      <c r="AD2029" s="72">
        <f t="shared" si="843"/>
        <v>1</v>
      </c>
      <c r="AE2029" s="109" t="str">
        <f t="shared" si="844"/>
        <v>0-0</v>
      </c>
      <c r="AF2029" s="109" t="str">
        <f t="shared" si="845"/>
        <v>Y</v>
      </c>
      <c r="AG2029" s="109" t="str">
        <f t="shared" si="846"/>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47"/>
        <v>0</v>
      </c>
      <c r="AN2029" s="109">
        <f t="shared" si="848"/>
        <v>0</v>
      </c>
      <c r="AO2029" s="109" t="str">
        <f t="shared" si="849"/>
        <v/>
      </c>
      <c r="AQ2029" s="109" t="str">
        <f t="shared" si="850"/>
        <v/>
      </c>
      <c r="BA2029" s="229">
        <f>MOD(SUM(E2026:E2030),12)</f>
        <v>0</v>
      </c>
    </row>
    <row r="2030" spans="1:53" ht="15.75" thickBot="1" x14ac:dyDescent="0.3">
      <c r="A2030" s="88"/>
      <c r="B2030" s="66" t="s">
        <v>282</v>
      </c>
      <c r="C2030" s="67"/>
      <c r="D2030" s="102"/>
      <c r="E2030" s="32"/>
      <c r="F2030" s="32"/>
      <c r="G2030" s="68" t="s">
        <v>277</v>
      </c>
      <c r="H2030" s="69">
        <f t="shared" si="851"/>
        <v>0</v>
      </c>
      <c r="I2030" s="70">
        <f t="shared" si="852"/>
        <v>0</v>
      </c>
      <c r="J2030" s="73" t="str">
        <f t="shared" si="853"/>
        <v>--</v>
      </c>
      <c r="K2030" s="32"/>
      <c r="L2030" s="233"/>
      <c r="M2030" s="277"/>
      <c r="N2030" s="277"/>
      <c r="O2030" s="277"/>
      <c r="P2030" s="277"/>
      <c r="Q2030" s="277"/>
      <c r="R2030" s="277"/>
      <c r="S2030" s="277"/>
      <c r="T2030" s="277"/>
      <c r="U2030" s="278"/>
      <c r="V2030" s="103"/>
      <c r="W2030" s="72"/>
      <c r="X2030" s="72"/>
      <c r="Y2030" s="72"/>
      <c r="Z2030" s="45">
        <v>13</v>
      </c>
      <c r="AA2030" s="77">
        <f t="shared" ref="AA2030:AA2035" si="854">AB2029+1</f>
        <v>145</v>
      </c>
      <c r="AB2030" s="77">
        <f t="shared" ref="AB2030:AB2035" si="855">AB2029+12</f>
        <v>156</v>
      </c>
      <c r="AC2030" s="72">
        <f t="shared" si="842"/>
        <v>1</v>
      </c>
      <c r="AD2030" s="72">
        <f t="shared" si="843"/>
        <v>1</v>
      </c>
      <c r="AE2030" s="109" t="str">
        <f t="shared" si="844"/>
        <v>0-0</v>
      </c>
      <c r="AF2030" s="109" t="str">
        <f t="shared" si="845"/>
        <v>Y</v>
      </c>
      <c r="AG2030" s="109" t="str">
        <f t="shared" si="846"/>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47"/>
        <v>0</v>
      </c>
      <c r="AN2030" s="109">
        <f t="shared" si="848"/>
        <v>0</v>
      </c>
      <c r="AO2030" s="109" t="str">
        <f t="shared" si="849"/>
        <v/>
      </c>
      <c r="AQ2030" s="109" t="str">
        <f t="shared" si="850"/>
        <v/>
      </c>
      <c r="BA2030" s="229">
        <f>MOD(SUM(E2026:E2031),12)</f>
        <v>0</v>
      </c>
    </row>
    <row r="2031" spans="1:53" ht="15.75" thickBot="1" x14ac:dyDescent="0.3">
      <c r="A2031" s="88"/>
      <c r="B2031" s="66" t="s">
        <v>283</v>
      </c>
      <c r="C2031" s="67"/>
      <c r="D2031" s="102"/>
      <c r="E2031" s="32"/>
      <c r="F2031" s="32"/>
      <c r="G2031" s="68" t="s">
        <v>277</v>
      </c>
      <c r="H2031" s="69">
        <f t="shared" si="851"/>
        <v>0</v>
      </c>
      <c r="I2031" s="70">
        <f t="shared" si="852"/>
        <v>0</v>
      </c>
      <c r="J2031" s="73" t="str">
        <f t="shared" si="853"/>
        <v>--</v>
      </c>
      <c r="K2031" s="32"/>
      <c r="L2031" s="233"/>
      <c r="M2031" s="277"/>
      <c r="N2031" s="277"/>
      <c r="O2031" s="277"/>
      <c r="P2031" s="277"/>
      <c r="Q2031" s="277"/>
      <c r="R2031" s="277"/>
      <c r="S2031" s="277"/>
      <c r="T2031" s="277"/>
      <c r="U2031" s="278"/>
      <c r="V2031" s="103"/>
      <c r="W2031" s="72"/>
      <c r="X2031" s="72"/>
      <c r="Y2031" s="72"/>
      <c r="Z2031" s="45">
        <v>14</v>
      </c>
      <c r="AA2031" s="77">
        <f t="shared" si="854"/>
        <v>157</v>
      </c>
      <c r="AB2031" s="77">
        <f t="shared" si="855"/>
        <v>168</v>
      </c>
      <c r="AC2031" s="72">
        <f t="shared" si="842"/>
        <v>1</v>
      </c>
      <c r="AD2031" s="72">
        <f t="shared" si="843"/>
        <v>1</v>
      </c>
      <c r="AE2031" s="109" t="str">
        <f t="shared" si="844"/>
        <v>0-0</v>
      </c>
      <c r="AF2031" s="109" t="str">
        <f t="shared" si="845"/>
        <v>Y</v>
      </c>
      <c r="AG2031" s="109" t="str">
        <f t="shared" si="846"/>
        <v>B</v>
      </c>
      <c r="AM2031" s="109">
        <f t="shared" si="847"/>
        <v>0</v>
      </c>
      <c r="AN2031" s="109">
        <f t="shared" si="848"/>
        <v>0</v>
      </c>
      <c r="AO2031" s="109" t="str">
        <f t="shared" si="849"/>
        <v/>
      </c>
      <c r="AQ2031" s="109" t="str">
        <f t="shared" si="850"/>
        <v/>
      </c>
      <c r="BA2031" s="229">
        <f>MOD(SUM(E2026:E2032),12)</f>
        <v>0</v>
      </c>
    </row>
    <row r="2032" spans="1:53" ht="15.75" thickBot="1" x14ac:dyDescent="0.3">
      <c r="A2032" s="88"/>
      <c r="B2032" s="66" t="s">
        <v>284</v>
      </c>
      <c r="C2032" s="67"/>
      <c r="D2032" s="102"/>
      <c r="E2032" s="32"/>
      <c r="F2032" s="32"/>
      <c r="G2032" s="68" t="s">
        <v>277</v>
      </c>
      <c r="H2032" s="69">
        <f t="shared" si="851"/>
        <v>0</v>
      </c>
      <c r="I2032" s="70">
        <f t="shared" si="852"/>
        <v>0</v>
      </c>
      <c r="J2032" s="73" t="str">
        <f t="shared" si="853"/>
        <v>--</v>
      </c>
      <c r="K2032" s="32"/>
      <c r="L2032" s="233"/>
      <c r="M2032" s="277"/>
      <c r="N2032" s="277"/>
      <c r="O2032" s="277"/>
      <c r="P2032" s="277"/>
      <c r="Q2032" s="277"/>
      <c r="R2032" s="277"/>
      <c r="S2032" s="277"/>
      <c r="T2032" s="277"/>
      <c r="U2032" s="278"/>
      <c r="V2032" s="103"/>
      <c r="W2032" s="72"/>
      <c r="X2032" s="72"/>
      <c r="Y2032" s="72"/>
      <c r="Z2032" s="45">
        <v>15</v>
      </c>
      <c r="AA2032" s="77">
        <f t="shared" si="854"/>
        <v>169</v>
      </c>
      <c r="AB2032" s="77">
        <f t="shared" si="855"/>
        <v>180</v>
      </c>
      <c r="AC2032" s="72">
        <f t="shared" si="842"/>
        <v>1</v>
      </c>
      <c r="AD2032" s="72">
        <f t="shared" si="843"/>
        <v>1</v>
      </c>
      <c r="AE2032" s="109" t="str">
        <f t="shared" si="844"/>
        <v>0-0</v>
      </c>
      <c r="AF2032" s="109" t="str">
        <f t="shared" si="845"/>
        <v>Y</v>
      </c>
      <c r="AG2032" s="109" t="str">
        <f t="shared" si="846"/>
        <v>B</v>
      </c>
      <c r="AM2032" s="109">
        <f t="shared" si="847"/>
        <v>0</v>
      </c>
      <c r="AN2032" s="109">
        <f t="shared" si="848"/>
        <v>0</v>
      </c>
      <c r="AO2032" s="109" t="str">
        <f t="shared" si="849"/>
        <v/>
      </c>
      <c r="AQ2032" s="109" t="str">
        <f t="shared" si="850"/>
        <v/>
      </c>
      <c r="BA2032" s="229">
        <f>MOD(SUM(E2026:E2033),12)</f>
        <v>0</v>
      </c>
    </row>
    <row r="2033" spans="1:53" ht="15.75" thickBot="1" x14ac:dyDescent="0.3">
      <c r="A2033" s="88"/>
      <c r="B2033" s="66" t="s">
        <v>285</v>
      </c>
      <c r="C2033" s="67"/>
      <c r="D2033" s="102"/>
      <c r="E2033" s="32"/>
      <c r="F2033" s="32"/>
      <c r="G2033" s="68" t="s">
        <v>277</v>
      </c>
      <c r="H2033" s="69">
        <f t="shared" si="851"/>
        <v>0</v>
      </c>
      <c r="I2033" s="70">
        <f t="shared" si="852"/>
        <v>0</v>
      </c>
      <c r="J2033" s="73" t="str">
        <f t="shared" si="853"/>
        <v>--</v>
      </c>
      <c r="K2033" s="32"/>
      <c r="L2033" s="233"/>
      <c r="M2033" s="277"/>
      <c r="N2033" s="277"/>
      <c r="O2033" s="277"/>
      <c r="P2033" s="277"/>
      <c r="Q2033" s="277"/>
      <c r="R2033" s="277"/>
      <c r="S2033" s="277"/>
      <c r="T2033" s="277"/>
      <c r="U2033" s="278"/>
      <c r="V2033" s="103"/>
      <c r="W2033" s="72"/>
      <c r="X2033" s="72"/>
      <c r="Y2033" s="72"/>
      <c r="Z2033" s="45">
        <f>Z2032+1</f>
        <v>16</v>
      </c>
      <c r="AA2033" s="77">
        <f t="shared" si="854"/>
        <v>181</v>
      </c>
      <c r="AB2033" s="77">
        <f t="shared" si="855"/>
        <v>192</v>
      </c>
      <c r="AC2033" s="72">
        <f t="shared" si="842"/>
        <v>1</v>
      </c>
      <c r="AD2033" s="72">
        <f t="shared" si="843"/>
        <v>1</v>
      </c>
      <c r="AE2033" s="109" t="str">
        <f t="shared" si="844"/>
        <v>0-0</v>
      </c>
      <c r="AF2033" s="109" t="str">
        <f t="shared" si="845"/>
        <v>Y</v>
      </c>
      <c r="AG2033" s="109" t="str">
        <f t="shared" si="846"/>
        <v>B</v>
      </c>
      <c r="AM2033" s="109">
        <f t="shared" si="847"/>
        <v>0</v>
      </c>
      <c r="AN2033" s="109">
        <f t="shared" si="848"/>
        <v>0</v>
      </c>
      <c r="AO2033" s="109" t="str">
        <f t="shared" si="849"/>
        <v/>
      </c>
      <c r="AQ2033" s="109" t="str">
        <f t="shared" si="850"/>
        <v/>
      </c>
      <c r="BA2033" s="229">
        <f>MOD(SUM(E2026:E2034),12)</f>
        <v>0</v>
      </c>
    </row>
    <row r="2034" spans="1:53" ht="15.75" thickBot="1" x14ac:dyDescent="0.3">
      <c r="A2034" s="88"/>
      <c r="B2034" s="66" t="s">
        <v>286</v>
      </c>
      <c r="C2034" s="67"/>
      <c r="D2034" s="102"/>
      <c r="E2034" s="32"/>
      <c r="F2034" s="32"/>
      <c r="G2034" s="68" t="s">
        <v>277</v>
      </c>
      <c r="H2034" s="69">
        <f t="shared" si="851"/>
        <v>0</v>
      </c>
      <c r="I2034" s="70">
        <f t="shared" si="852"/>
        <v>0</v>
      </c>
      <c r="J2034" s="73" t="str">
        <f t="shared" si="853"/>
        <v>--</v>
      </c>
      <c r="K2034" s="32"/>
      <c r="L2034" s="233"/>
      <c r="M2034" s="277"/>
      <c r="N2034" s="277"/>
      <c r="O2034" s="277"/>
      <c r="P2034" s="277"/>
      <c r="Q2034" s="277"/>
      <c r="R2034" s="277"/>
      <c r="S2034" s="277"/>
      <c r="T2034" s="277"/>
      <c r="U2034" s="278"/>
      <c r="V2034" s="103"/>
      <c r="W2034" s="72"/>
      <c r="X2034" s="72"/>
      <c r="Y2034" s="72"/>
      <c r="Z2034" s="45">
        <f>Z2033+1</f>
        <v>17</v>
      </c>
      <c r="AA2034" s="77">
        <f t="shared" si="854"/>
        <v>193</v>
      </c>
      <c r="AB2034" s="77">
        <f t="shared" si="855"/>
        <v>204</v>
      </c>
      <c r="AC2034" s="72">
        <f t="shared" si="842"/>
        <v>1</v>
      </c>
      <c r="AD2034" s="72">
        <f t="shared" si="843"/>
        <v>1</v>
      </c>
      <c r="AE2034" s="109" t="str">
        <f t="shared" si="844"/>
        <v>0-0</v>
      </c>
      <c r="AF2034" s="109" t="str">
        <f t="shared" si="845"/>
        <v>Y</v>
      </c>
      <c r="AG2034" s="109" t="str">
        <f t="shared" si="846"/>
        <v>B</v>
      </c>
      <c r="AM2034" s="109">
        <f t="shared" si="847"/>
        <v>0</v>
      </c>
      <c r="AN2034" s="109">
        <f t="shared" si="848"/>
        <v>0</v>
      </c>
      <c r="AO2034" s="109" t="str">
        <f t="shared" si="849"/>
        <v/>
      </c>
      <c r="AQ2034" s="109" t="str">
        <f t="shared" si="850"/>
        <v/>
      </c>
      <c r="BA2034" s="229">
        <f>MOD(SUM(E2026:E2035),12)</f>
        <v>0</v>
      </c>
    </row>
    <row r="2035" spans="1:53" ht="15.75" thickBot="1" x14ac:dyDescent="0.3">
      <c r="A2035" s="88"/>
      <c r="B2035" s="66" t="s">
        <v>287</v>
      </c>
      <c r="C2035" s="67"/>
      <c r="D2035" s="102"/>
      <c r="E2035" s="32"/>
      <c r="F2035" s="32"/>
      <c r="G2035" s="68" t="s">
        <v>277</v>
      </c>
      <c r="H2035" s="69">
        <f t="shared" si="851"/>
        <v>0</v>
      </c>
      <c r="I2035" s="70">
        <f t="shared" si="852"/>
        <v>0</v>
      </c>
      <c r="J2035" s="73" t="str">
        <f t="shared" si="853"/>
        <v>--</v>
      </c>
      <c r="K2035" s="32"/>
      <c r="L2035" s="233"/>
      <c r="M2035" s="277"/>
      <c r="N2035" s="277"/>
      <c r="O2035" s="277"/>
      <c r="P2035" s="277"/>
      <c r="Q2035" s="277"/>
      <c r="R2035" s="277"/>
      <c r="S2035" s="277"/>
      <c r="T2035" s="277"/>
      <c r="U2035" s="278"/>
      <c r="V2035" s="103"/>
      <c r="W2035" s="72"/>
      <c r="X2035" s="72"/>
      <c r="Y2035" s="72"/>
      <c r="Z2035" s="45">
        <f>Z2034+1</f>
        <v>18</v>
      </c>
      <c r="AA2035" s="77">
        <f t="shared" si="854"/>
        <v>205</v>
      </c>
      <c r="AB2035" s="77">
        <f t="shared" si="855"/>
        <v>216</v>
      </c>
      <c r="AC2035" s="72">
        <f t="shared" si="842"/>
        <v>1</v>
      </c>
      <c r="AD2035" s="72">
        <f t="shared" si="843"/>
        <v>1</v>
      </c>
      <c r="AE2035" s="109" t="str">
        <f t="shared" si="844"/>
        <v>0-0</v>
      </c>
      <c r="AF2035" s="109" t="str">
        <f t="shared" si="845"/>
        <v>Y</v>
      </c>
      <c r="AG2035" s="109" t="str">
        <f t="shared" si="846"/>
        <v>B</v>
      </c>
      <c r="AM2035" s="109">
        <f t="shared" si="847"/>
        <v>0</v>
      </c>
      <c r="AN2035" s="109">
        <f t="shared" si="848"/>
        <v>0</v>
      </c>
      <c r="AO2035" s="109" t="str">
        <f t="shared" si="849"/>
        <v/>
      </c>
      <c r="AQ2035" s="109" t="str">
        <f t="shared" si="850"/>
        <v/>
      </c>
      <c r="BA2035" s="229">
        <f>MOD(SUM(E2026:E2036),12)</f>
        <v>0</v>
      </c>
    </row>
    <row r="2036" spans="1:53" ht="15.75" thickBot="1" x14ac:dyDescent="0.3">
      <c r="A2036" s="88"/>
      <c r="B2036" s="66" t="s">
        <v>288</v>
      </c>
      <c r="C2036" s="67"/>
      <c r="D2036" s="102"/>
      <c r="E2036" s="32"/>
      <c r="F2036" s="32"/>
      <c r="G2036" s="68" t="s">
        <v>277</v>
      </c>
      <c r="H2036" s="69">
        <f t="shared" si="851"/>
        <v>0</v>
      </c>
      <c r="I2036" s="70">
        <f t="shared" si="852"/>
        <v>0</v>
      </c>
      <c r="J2036" s="73" t="str">
        <f t="shared" si="853"/>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42"/>
        <v>1</v>
      </c>
      <c r="AD2036" s="72">
        <f t="shared" si="843"/>
        <v>1</v>
      </c>
      <c r="AE2036" s="109" t="str">
        <f t="shared" si="844"/>
        <v>0-0</v>
      </c>
      <c r="AF2036" s="109" t="str">
        <f t="shared" si="845"/>
        <v>Y</v>
      </c>
      <c r="AG2036" s="109" t="str">
        <f t="shared" si="846"/>
        <v>B</v>
      </c>
      <c r="AM2036" s="109">
        <f t="shared" si="847"/>
        <v>0</v>
      </c>
      <c r="AN2036" s="109">
        <f t="shared" si="848"/>
        <v>0</v>
      </c>
      <c r="AO2036" s="109" t="str">
        <f t="shared" si="849"/>
        <v/>
      </c>
      <c r="AQ2036" s="109" t="str">
        <f t="shared" si="850"/>
        <v/>
      </c>
      <c r="BA2036" s="229">
        <f>MOD(SUM(E2026:E2037),12)</f>
        <v>0</v>
      </c>
    </row>
    <row r="2037" spans="1:53" ht="15.75" thickBot="1" x14ac:dyDescent="0.3">
      <c r="A2037" s="88"/>
      <c r="B2037" s="66" t="s">
        <v>289</v>
      </c>
      <c r="C2037" s="67"/>
      <c r="D2037" s="102"/>
      <c r="E2037" s="32"/>
      <c r="F2037" s="32"/>
      <c r="G2037" s="68" t="s">
        <v>277</v>
      </c>
      <c r="H2037" s="69">
        <f t="shared" si="851"/>
        <v>0</v>
      </c>
      <c r="I2037" s="70">
        <f t="shared" si="852"/>
        <v>0</v>
      </c>
      <c r="J2037" s="73" t="str">
        <f t="shared" si="853"/>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42"/>
        <v>1</v>
      </c>
      <c r="AD2037" s="72">
        <f t="shared" si="843"/>
        <v>1</v>
      </c>
      <c r="AE2037" s="109" t="str">
        <f t="shared" si="844"/>
        <v>0-0</v>
      </c>
      <c r="AF2037" s="109" t="str">
        <f t="shared" si="845"/>
        <v>Y</v>
      </c>
      <c r="AG2037" s="109" t="str">
        <f t="shared" si="846"/>
        <v>B</v>
      </c>
      <c r="AM2037" s="109">
        <f t="shared" si="847"/>
        <v>0</v>
      </c>
      <c r="AN2037" s="109">
        <f t="shared" si="848"/>
        <v>0</v>
      </c>
      <c r="AO2037" s="109" t="str">
        <f t="shared" si="849"/>
        <v/>
      </c>
      <c r="AQ2037" s="109" t="str">
        <f t="shared" si="850"/>
        <v/>
      </c>
      <c r="BA2037" s="229">
        <f>MOD(SUM(E2026:E2038),12)</f>
        <v>0</v>
      </c>
    </row>
    <row r="2038" spans="1:53" ht="15.75" thickBot="1" x14ac:dyDescent="0.3">
      <c r="A2038" s="88"/>
      <c r="B2038" s="66" t="s">
        <v>290</v>
      </c>
      <c r="C2038" s="67"/>
      <c r="D2038" s="102"/>
      <c r="E2038" s="32"/>
      <c r="F2038" s="32"/>
      <c r="G2038" s="68" t="s">
        <v>277</v>
      </c>
      <c r="H2038" s="69">
        <f t="shared" si="851"/>
        <v>0</v>
      </c>
      <c r="I2038" s="70">
        <f t="shared" si="852"/>
        <v>0</v>
      </c>
      <c r="J2038" s="73" t="str">
        <f t="shared" si="853"/>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56">IF(OR(AND(E$8=216,C2037="DBL REV",C2038="DBL REV",Y2037&lt;=144,Y2038&gt;144),AND(E$8=216,C2037="TPL REV",C2038="TPL REV",Y2037&lt;=144,Y2038&gt;144),AND(E$8=216,C2037="QD REV",C2038="QD REV",Y2037&lt;=144,Y2038&gt;144)),"ERROR","")</f>
        <v/>
      </c>
      <c r="AA2038" s="72"/>
      <c r="AB2038" s="72"/>
      <c r="AC2038" s="72">
        <f t="shared" si="842"/>
        <v>1</v>
      </c>
      <c r="AD2038" s="72">
        <f t="shared" si="843"/>
        <v>1</v>
      </c>
      <c r="AE2038" s="109" t="str">
        <f t="shared" si="844"/>
        <v>0-0</v>
      </c>
      <c r="AF2038" s="109" t="str">
        <f t="shared" si="845"/>
        <v>Y</v>
      </c>
      <c r="AG2038" s="109" t="str">
        <f t="shared" si="846"/>
        <v>B</v>
      </c>
      <c r="AM2038" s="109">
        <f t="shared" si="847"/>
        <v>0</v>
      </c>
      <c r="AN2038" s="109">
        <f t="shared" si="848"/>
        <v>0</v>
      </c>
      <c r="AO2038" s="109" t="str">
        <f t="shared" si="849"/>
        <v/>
      </c>
      <c r="AQ2038" s="109" t="str">
        <f t="shared" si="850"/>
        <v/>
      </c>
      <c r="BA2038" s="229">
        <f>MOD(SUM(E2026:E2039),12)</f>
        <v>0</v>
      </c>
    </row>
    <row r="2039" spans="1:53" ht="15.75" thickBot="1" x14ac:dyDescent="0.3">
      <c r="A2039" s="88"/>
      <c r="B2039" s="66" t="s">
        <v>291</v>
      </c>
      <c r="C2039" s="67"/>
      <c r="D2039" s="102"/>
      <c r="E2039" s="32"/>
      <c r="F2039" s="32"/>
      <c r="G2039" s="68" t="s">
        <v>277</v>
      </c>
      <c r="H2039" s="69">
        <f t="shared" si="851"/>
        <v>0</v>
      </c>
      <c r="I2039" s="70">
        <f t="shared" si="852"/>
        <v>0</v>
      </c>
      <c r="J2039" s="73" t="str">
        <f t="shared" si="853"/>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56"/>
        <v/>
      </c>
      <c r="AA2039" s="72"/>
      <c r="AB2039" s="72"/>
      <c r="AC2039" s="72">
        <f t="shared" si="842"/>
        <v>1</v>
      </c>
      <c r="AD2039" s="72">
        <f t="shared" si="843"/>
        <v>1</v>
      </c>
      <c r="AE2039" s="109" t="str">
        <f t="shared" si="844"/>
        <v>0-0</v>
      </c>
      <c r="AF2039" s="109" t="str">
        <f t="shared" si="845"/>
        <v>Y</v>
      </c>
      <c r="AG2039" s="109" t="str">
        <f t="shared" si="846"/>
        <v>B</v>
      </c>
      <c r="AM2039" s="109">
        <f t="shared" si="847"/>
        <v>0</v>
      </c>
      <c r="AN2039" s="109">
        <f t="shared" si="848"/>
        <v>0</v>
      </c>
      <c r="AO2039" s="109" t="str">
        <f t="shared" si="849"/>
        <v/>
      </c>
      <c r="AQ2039" s="109" t="str">
        <f t="shared" si="850"/>
        <v/>
      </c>
      <c r="BA2039" s="229">
        <f>MOD(SUM(E2026:E2040),12)</f>
        <v>0</v>
      </c>
    </row>
    <row r="2040" spans="1:53" ht="15.75" thickBot="1" x14ac:dyDescent="0.3">
      <c r="A2040" s="88"/>
      <c r="B2040" s="66" t="s">
        <v>292</v>
      </c>
      <c r="C2040" s="67"/>
      <c r="D2040" s="102"/>
      <c r="E2040" s="32"/>
      <c r="F2040" s="32"/>
      <c r="G2040" s="68" t="s">
        <v>277</v>
      </c>
      <c r="H2040" s="69">
        <f t="shared" si="851"/>
        <v>0</v>
      </c>
      <c r="I2040" s="70">
        <f t="shared" si="852"/>
        <v>0</v>
      </c>
      <c r="J2040" s="73" t="str">
        <f t="shared" si="853"/>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56"/>
        <v/>
      </c>
      <c r="AA2040" s="72" t="str">
        <f t="shared" ref="AA2040:AA2052" si="857">IF(AND(C2038&lt;&gt;"Field SPL",W2037&lt;=144,Y2038&gt;144),"ERROR","")</f>
        <v/>
      </c>
      <c r="AB2040" s="72"/>
      <c r="AC2040" s="72">
        <f t="shared" si="842"/>
        <v>1</v>
      </c>
      <c r="AD2040" s="72">
        <f t="shared" si="843"/>
        <v>1</v>
      </c>
      <c r="AE2040" s="109" t="str">
        <f t="shared" si="844"/>
        <v>0-0</v>
      </c>
      <c r="AF2040" s="109" t="str">
        <f t="shared" si="845"/>
        <v>Y</v>
      </c>
      <c r="AG2040" s="109" t="str">
        <f t="shared" si="846"/>
        <v>B</v>
      </c>
      <c r="AM2040" s="109">
        <f t="shared" si="847"/>
        <v>0</v>
      </c>
      <c r="AN2040" s="109">
        <f t="shared" si="848"/>
        <v>0</v>
      </c>
      <c r="AO2040" s="109" t="str">
        <f t="shared" si="849"/>
        <v/>
      </c>
      <c r="AQ2040" s="109" t="str">
        <f t="shared" si="850"/>
        <v/>
      </c>
      <c r="BA2040" s="229">
        <f>MOD(SUM(E2026:E2041),12)</f>
        <v>0</v>
      </c>
    </row>
    <row r="2041" spans="1:53" ht="15.75" thickBot="1" x14ac:dyDescent="0.3">
      <c r="A2041" s="88"/>
      <c r="B2041" s="66" t="s">
        <v>293</v>
      </c>
      <c r="C2041" s="67"/>
      <c r="D2041" s="102"/>
      <c r="E2041" s="32"/>
      <c r="F2041" s="32"/>
      <c r="G2041" s="68" t="s">
        <v>277</v>
      </c>
      <c r="H2041" s="69">
        <f t="shared" si="851"/>
        <v>0</v>
      </c>
      <c r="I2041" s="70">
        <f t="shared" si="852"/>
        <v>0</v>
      </c>
      <c r="J2041" s="73" t="str">
        <f t="shared" si="853"/>
        <v>--</v>
      </c>
      <c r="K2041" s="32"/>
      <c r="L2041" s="233"/>
      <c r="M2041" s="277"/>
      <c r="N2041" s="277"/>
      <c r="O2041" s="277"/>
      <c r="P2041" s="277"/>
      <c r="Q2041" s="277"/>
      <c r="R2041" s="277"/>
      <c r="S2041" s="277"/>
      <c r="T2041" s="277"/>
      <c r="U2041" s="278"/>
      <c r="V2041" s="103"/>
      <c r="W2041" s="84">
        <f t="shared" ref="W2041:W2049" si="858">Y2041+1</f>
        <v>1</v>
      </c>
      <c r="X2041" s="84"/>
      <c r="Y2041" s="78">
        <f>SUM(E2026:E2041)</f>
        <v>0</v>
      </c>
      <c r="Z2041" s="72" t="str">
        <f t="shared" si="856"/>
        <v/>
      </c>
      <c r="AA2041" s="72" t="str">
        <f t="shared" si="857"/>
        <v/>
      </c>
      <c r="AB2041" s="72"/>
      <c r="AC2041" s="72">
        <f t="shared" si="842"/>
        <v>1</v>
      </c>
      <c r="AD2041" s="72">
        <f t="shared" si="843"/>
        <v>1</v>
      </c>
      <c r="AE2041" s="109" t="str">
        <f t="shared" si="844"/>
        <v>0-0</v>
      </c>
      <c r="AF2041" s="109" t="str">
        <f t="shared" si="845"/>
        <v>Y</v>
      </c>
      <c r="AG2041" s="109" t="str">
        <f t="shared" si="846"/>
        <v>B</v>
      </c>
      <c r="AM2041" s="109">
        <f t="shared" si="847"/>
        <v>0</v>
      </c>
      <c r="AN2041" s="109">
        <f t="shared" si="848"/>
        <v>0</v>
      </c>
      <c r="AO2041" s="109" t="str">
        <f t="shared" si="849"/>
        <v/>
      </c>
      <c r="AQ2041" s="109" t="str">
        <f t="shared" si="850"/>
        <v/>
      </c>
      <c r="BA2041" s="229">
        <f>MOD(SUM(E2026:E2042),12)</f>
        <v>0</v>
      </c>
    </row>
    <row r="2042" spans="1:53" ht="15.75" thickBot="1" x14ac:dyDescent="0.3">
      <c r="A2042" s="88"/>
      <c r="B2042" s="66" t="s">
        <v>294</v>
      </c>
      <c r="C2042" s="67"/>
      <c r="D2042" s="102"/>
      <c r="E2042" s="32"/>
      <c r="F2042" s="32"/>
      <c r="G2042" s="68" t="s">
        <v>277</v>
      </c>
      <c r="H2042" s="69">
        <f t="shared" si="851"/>
        <v>0</v>
      </c>
      <c r="I2042" s="70">
        <f t="shared" si="852"/>
        <v>0</v>
      </c>
      <c r="J2042" s="73" t="str">
        <f t="shared" si="853"/>
        <v>--</v>
      </c>
      <c r="K2042" s="32"/>
      <c r="L2042" s="233"/>
      <c r="M2042" s="277"/>
      <c r="N2042" s="277"/>
      <c r="O2042" s="277"/>
      <c r="P2042" s="277"/>
      <c r="Q2042" s="277"/>
      <c r="R2042" s="277"/>
      <c r="S2042" s="277"/>
      <c r="T2042" s="277"/>
      <c r="U2042" s="278"/>
      <c r="V2042" s="103"/>
      <c r="W2042" s="84">
        <f t="shared" si="858"/>
        <v>1</v>
      </c>
      <c r="X2042" s="84"/>
      <c r="Y2042" s="78">
        <f>SUM(E2026:E2042)</f>
        <v>0</v>
      </c>
      <c r="Z2042" s="72" t="str">
        <f t="shared" si="856"/>
        <v/>
      </c>
      <c r="AA2042" s="72" t="str">
        <f t="shared" si="857"/>
        <v/>
      </c>
      <c r="AB2042" s="72"/>
      <c r="AC2042" s="72">
        <f t="shared" si="842"/>
        <v>1</v>
      </c>
      <c r="AD2042" s="72">
        <f t="shared" si="843"/>
        <v>1</v>
      </c>
      <c r="AE2042" s="109" t="str">
        <f t="shared" si="844"/>
        <v>0-0</v>
      </c>
      <c r="AF2042" s="109" t="str">
        <f t="shared" si="845"/>
        <v>Y</v>
      </c>
      <c r="AG2042" s="109" t="str">
        <f t="shared" si="846"/>
        <v>B</v>
      </c>
      <c r="AM2042" s="109">
        <f t="shared" si="847"/>
        <v>0</v>
      </c>
      <c r="AN2042" s="109">
        <f t="shared" si="848"/>
        <v>0</v>
      </c>
      <c r="AO2042" s="109" t="str">
        <f t="shared" si="849"/>
        <v/>
      </c>
      <c r="AQ2042" s="109" t="str">
        <f t="shared" si="850"/>
        <v/>
      </c>
      <c r="BA2042" s="229">
        <f>MOD(SUM(E2026:E2043),12)</f>
        <v>0</v>
      </c>
    </row>
    <row r="2043" spans="1:53" ht="15.75" thickBot="1" x14ac:dyDescent="0.3">
      <c r="A2043" s="88"/>
      <c r="B2043" s="66" t="s">
        <v>295</v>
      </c>
      <c r="C2043" s="67"/>
      <c r="D2043" s="102"/>
      <c r="E2043" s="32"/>
      <c r="F2043" s="32"/>
      <c r="G2043" s="68" t="s">
        <v>277</v>
      </c>
      <c r="H2043" s="69">
        <f t="shared" si="851"/>
        <v>0</v>
      </c>
      <c r="I2043" s="70">
        <f t="shared" si="852"/>
        <v>0</v>
      </c>
      <c r="J2043" s="73" t="str">
        <f t="shared" si="853"/>
        <v>--</v>
      </c>
      <c r="K2043" s="32"/>
      <c r="L2043" s="233"/>
      <c r="M2043" s="277"/>
      <c r="N2043" s="277"/>
      <c r="O2043" s="277"/>
      <c r="P2043" s="277"/>
      <c r="Q2043" s="277"/>
      <c r="R2043" s="277"/>
      <c r="S2043" s="277"/>
      <c r="T2043" s="277"/>
      <c r="U2043" s="278"/>
      <c r="V2043" s="103"/>
      <c r="W2043" s="84">
        <f t="shared" si="858"/>
        <v>1</v>
      </c>
      <c r="X2043" s="84"/>
      <c r="Y2043" s="78">
        <f>SUM(E2026:E2043)</f>
        <v>0</v>
      </c>
      <c r="Z2043" s="72" t="str">
        <f t="shared" si="856"/>
        <v/>
      </c>
      <c r="AA2043" s="72" t="str">
        <f t="shared" si="857"/>
        <v/>
      </c>
      <c r="AB2043" s="72"/>
      <c r="AC2043" s="72">
        <f t="shared" si="842"/>
        <v>1</v>
      </c>
      <c r="AD2043" s="72">
        <f t="shared" si="843"/>
        <v>1</v>
      </c>
      <c r="AE2043" s="109" t="str">
        <f t="shared" si="844"/>
        <v>0-0</v>
      </c>
      <c r="AF2043" s="109" t="str">
        <f t="shared" si="845"/>
        <v>Y</v>
      </c>
      <c r="AG2043" s="109" t="str">
        <f t="shared" si="846"/>
        <v>B</v>
      </c>
      <c r="AM2043" s="109">
        <f t="shared" si="847"/>
        <v>0</v>
      </c>
      <c r="AN2043" s="109">
        <f t="shared" si="848"/>
        <v>0</v>
      </c>
      <c r="AO2043" s="109" t="str">
        <f t="shared" si="849"/>
        <v/>
      </c>
      <c r="AQ2043" s="109" t="str">
        <f t="shared" si="850"/>
        <v/>
      </c>
      <c r="BA2043" s="229">
        <f>MOD(SUM(E2026:E2044),12)</f>
        <v>0</v>
      </c>
    </row>
    <row r="2044" spans="1:53" ht="15.75" thickBot="1" x14ac:dyDescent="0.3">
      <c r="A2044" s="88"/>
      <c r="B2044" s="66" t="s">
        <v>296</v>
      </c>
      <c r="C2044" s="67"/>
      <c r="D2044" s="102"/>
      <c r="E2044" s="32"/>
      <c r="F2044" s="32"/>
      <c r="G2044" s="68" t="s">
        <v>277</v>
      </c>
      <c r="H2044" s="69">
        <f t="shared" si="851"/>
        <v>0</v>
      </c>
      <c r="I2044" s="70">
        <f t="shared" si="852"/>
        <v>0</v>
      </c>
      <c r="J2044" s="73" t="str">
        <f t="shared" si="853"/>
        <v>--</v>
      </c>
      <c r="K2044" s="32"/>
      <c r="L2044" s="233"/>
      <c r="M2044" s="277"/>
      <c r="N2044" s="277"/>
      <c r="O2044" s="277"/>
      <c r="P2044" s="277"/>
      <c r="Q2044" s="277"/>
      <c r="R2044" s="277"/>
      <c r="S2044" s="277"/>
      <c r="T2044" s="277"/>
      <c r="U2044" s="278"/>
      <c r="V2044" s="103"/>
      <c r="W2044" s="84">
        <f t="shared" si="858"/>
        <v>1</v>
      </c>
      <c r="X2044" s="84"/>
      <c r="Y2044" s="78">
        <f>SUM(E2026:E2044)</f>
        <v>0</v>
      </c>
      <c r="Z2044" s="72" t="str">
        <f t="shared" si="856"/>
        <v/>
      </c>
      <c r="AA2044" s="72" t="str">
        <f t="shared" si="857"/>
        <v/>
      </c>
      <c r="AB2044" s="72"/>
      <c r="AC2044" s="72">
        <f t="shared" si="842"/>
        <v>1</v>
      </c>
      <c r="AD2044" s="72">
        <f t="shared" si="843"/>
        <v>1</v>
      </c>
      <c r="AE2044" s="109" t="str">
        <f t="shared" si="844"/>
        <v>0-0</v>
      </c>
      <c r="AF2044" s="109" t="str">
        <f t="shared" si="845"/>
        <v>Y</v>
      </c>
      <c r="AG2044" s="109" t="str">
        <f t="shared" si="846"/>
        <v>B</v>
      </c>
      <c r="AM2044" s="109">
        <f t="shared" si="847"/>
        <v>0</v>
      </c>
      <c r="AN2044" s="109">
        <f t="shared" si="848"/>
        <v>0</v>
      </c>
      <c r="AO2044" s="109" t="str">
        <f t="shared" si="849"/>
        <v/>
      </c>
      <c r="AQ2044" s="109" t="str">
        <f t="shared" si="850"/>
        <v/>
      </c>
      <c r="BA2044" s="229">
        <f>MOD(SUM(E2026:E2045),12)</f>
        <v>0</v>
      </c>
    </row>
    <row r="2045" spans="1:53" ht="15.75" thickBot="1" x14ac:dyDescent="0.3">
      <c r="A2045" s="88"/>
      <c r="B2045" s="66" t="s">
        <v>297</v>
      </c>
      <c r="C2045" s="67"/>
      <c r="D2045" s="102"/>
      <c r="E2045" s="32"/>
      <c r="F2045" s="32"/>
      <c r="G2045" s="68" t="s">
        <v>277</v>
      </c>
      <c r="H2045" s="69">
        <f t="shared" si="851"/>
        <v>0</v>
      </c>
      <c r="I2045" s="70">
        <f t="shared" si="852"/>
        <v>0</v>
      </c>
      <c r="J2045" s="73" t="str">
        <f t="shared" si="853"/>
        <v>--</v>
      </c>
      <c r="K2045" s="32"/>
      <c r="L2045" s="233"/>
      <c r="M2045" s="277"/>
      <c r="N2045" s="277"/>
      <c r="O2045" s="277"/>
      <c r="P2045" s="277"/>
      <c r="Q2045" s="277"/>
      <c r="R2045" s="277"/>
      <c r="S2045" s="277"/>
      <c r="T2045" s="277"/>
      <c r="U2045" s="278"/>
      <c r="V2045" s="103"/>
      <c r="W2045" s="84">
        <f t="shared" si="858"/>
        <v>1</v>
      </c>
      <c r="X2045" s="84"/>
      <c r="Y2045" s="78">
        <f>SUM(E2026:E2045)</f>
        <v>0</v>
      </c>
      <c r="Z2045" s="72" t="str">
        <f t="shared" si="856"/>
        <v/>
      </c>
      <c r="AA2045" s="72" t="str">
        <f t="shared" si="857"/>
        <v/>
      </c>
      <c r="AB2045" s="72"/>
      <c r="AC2045" s="72">
        <f t="shared" si="842"/>
        <v>1</v>
      </c>
      <c r="AD2045" s="72">
        <f t="shared" si="843"/>
        <v>1</v>
      </c>
      <c r="AE2045" s="109" t="str">
        <f t="shared" si="844"/>
        <v>0-0</v>
      </c>
      <c r="AF2045" s="109" t="str">
        <f t="shared" si="845"/>
        <v>Y</v>
      </c>
      <c r="AG2045" s="109" t="str">
        <f t="shared" si="846"/>
        <v>B</v>
      </c>
      <c r="AM2045" s="109">
        <f t="shared" si="847"/>
        <v>0</v>
      </c>
      <c r="AN2045" s="109">
        <f t="shared" si="848"/>
        <v>0</v>
      </c>
      <c r="AO2045" s="109" t="str">
        <f t="shared" si="849"/>
        <v/>
      </c>
      <c r="AQ2045" s="109" t="str">
        <f t="shared" si="850"/>
        <v/>
      </c>
      <c r="BA2045" s="229">
        <f>MOD(SUM(E2026:E2046),12)</f>
        <v>0</v>
      </c>
    </row>
    <row r="2046" spans="1:53" ht="15.75" thickBot="1" x14ac:dyDescent="0.3">
      <c r="A2046" s="88"/>
      <c r="B2046" s="66" t="s">
        <v>298</v>
      </c>
      <c r="C2046" s="67"/>
      <c r="D2046" s="102"/>
      <c r="E2046" s="32"/>
      <c r="F2046" s="32"/>
      <c r="G2046" s="68" t="s">
        <v>277</v>
      </c>
      <c r="H2046" s="69">
        <f t="shared" si="851"/>
        <v>0</v>
      </c>
      <c r="I2046" s="70">
        <f t="shared" si="852"/>
        <v>0</v>
      </c>
      <c r="J2046" s="73" t="str">
        <f t="shared" si="853"/>
        <v>--</v>
      </c>
      <c r="K2046" s="32"/>
      <c r="L2046" s="233"/>
      <c r="M2046" s="277"/>
      <c r="N2046" s="277"/>
      <c r="O2046" s="277"/>
      <c r="P2046" s="277"/>
      <c r="Q2046" s="277"/>
      <c r="R2046" s="277"/>
      <c r="S2046" s="277"/>
      <c r="T2046" s="277"/>
      <c r="U2046" s="278"/>
      <c r="V2046" s="103"/>
      <c r="W2046" s="84">
        <f t="shared" si="858"/>
        <v>1</v>
      </c>
      <c r="X2046" s="84"/>
      <c r="Y2046" s="78">
        <f>SUM(E2026:E2046)</f>
        <v>0</v>
      </c>
      <c r="Z2046" s="72" t="str">
        <f t="shared" si="856"/>
        <v/>
      </c>
      <c r="AA2046" s="72" t="str">
        <f t="shared" si="857"/>
        <v/>
      </c>
      <c r="AB2046" s="72"/>
      <c r="AC2046" s="72">
        <f t="shared" si="842"/>
        <v>1</v>
      </c>
      <c r="AD2046" s="72">
        <f t="shared" si="843"/>
        <v>1</v>
      </c>
      <c r="AE2046" s="109" t="str">
        <f t="shared" si="844"/>
        <v>0-0</v>
      </c>
      <c r="AF2046" s="109" t="str">
        <f t="shared" si="845"/>
        <v>Y</v>
      </c>
      <c r="AG2046" s="109" t="str">
        <f t="shared" si="846"/>
        <v>B</v>
      </c>
      <c r="AM2046" s="109">
        <f t="shared" si="847"/>
        <v>0</v>
      </c>
      <c r="AN2046" s="109">
        <f t="shared" si="848"/>
        <v>0</v>
      </c>
      <c r="AO2046" s="109" t="str">
        <f t="shared" si="849"/>
        <v/>
      </c>
      <c r="AQ2046" s="109" t="str">
        <f t="shared" si="850"/>
        <v/>
      </c>
      <c r="BA2046" s="229">
        <f>MOD(SUM(E2026:E2047),12)</f>
        <v>0</v>
      </c>
    </row>
    <row r="2047" spans="1:53" ht="15.75" thickBot="1" x14ac:dyDescent="0.3">
      <c r="A2047" s="88"/>
      <c r="B2047" s="66" t="s">
        <v>299</v>
      </c>
      <c r="C2047" s="67"/>
      <c r="D2047" s="102"/>
      <c r="E2047" s="32"/>
      <c r="F2047" s="32"/>
      <c r="G2047" s="68" t="s">
        <v>277</v>
      </c>
      <c r="H2047" s="69">
        <f t="shared" si="851"/>
        <v>0</v>
      </c>
      <c r="I2047" s="70">
        <f t="shared" si="852"/>
        <v>0</v>
      </c>
      <c r="J2047" s="73" t="str">
        <f t="shared" si="853"/>
        <v>--</v>
      </c>
      <c r="K2047" s="32"/>
      <c r="L2047" s="233"/>
      <c r="M2047" s="277"/>
      <c r="N2047" s="277"/>
      <c r="O2047" s="277"/>
      <c r="P2047" s="277"/>
      <c r="Q2047" s="277"/>
      <c r="R2047" s="277"/>
      <c r="S2047" s="277"/>
      <c r="T2047" s="277"/>
      <c r="U2047" s="278"/>
      <c r="V2047" s="103"/>
      <c r="W2047" s="84">
        <f t="shared" si="858"/>
        <v>1</v>
      </c>
      <c r="X2047" s="84"/>
      <c r="Y2047" s="78">
        <f>SUM(E2026:E2047)</f>
        <v>0</v>
      </c>
      <c r="Z2047" s="72" t="str">
        <f t="shared" si="856"/>
        <v/>
      </c>
      <c r="AA2047" s="72" t="str">
        <f t="shared" si="857"/>
        <v/>
      </c>
      <c r="AB2047" s="72"/>
      <c r="AC2047" s="72">
        <f t="shared" si="842"/>
        <v>1</v>
      </c>
      <c r="AD2047" s="72">
        <f t="shared" si="843"/>
        <v>1</v>
      </c>
      <c r="AE2047" s="109" t="str">
        <f t="shared" si="844"/>
        <v>0-0</v>
      </c>
      <c r="AF2047" s="109" t="str">
        <f t="shared" si="845"/>
        <v>Y</v>
      </c>
      <c r="AG2047" s="109" t="str">
        <f t="shared" si="846"/>
        <v>B</v>
      </c>
      <c r="AM2047" s="109">
        <f t="shared" si="847"/>
        <v>0</v>
      </c>
      <c r="AN2047" s="109">
        <f t="shared" si="848"/>
        <v>0</v>
      </c>
      <c r="AO2047" s="109" t="str">
        <f t="shared" si="849"/>
        <v/>
      </c>
      <c r="AQ2047" s="109" t="str">
        <f t="shared" si="850"/>
        <v/>
      </c>
      <c r="BA2047" s="229">
        <f>MOD(SUM(E2026:E2048),12)</f>
        <v>0</v>
      </c>
    </row>
    <row r="2048" spans="1:53" ht="15.75" thickBot="1" x14ac:dyDescent="0.3">
      <c r="A2048" s="88"/>
      <c r="B2048" s="66" t="s">
        <v>300</v>
      </c>
      <c r="C2048" s="67"/>
      <c r="D2048" s="102"/>
      <c r="E2048" s="32"/>
      <c r="F2048" s="32"/>
      <c r="G2048" s="68" t="s">
        <v>277</v>
      </c>
      <c r="H2048" s="69">
        <f t="shared" si="851"/>
        <v>0</v>
      </c>
      <c r="I2048" s="70">
        <f t="shared" si="852"/>
        <v>0</v>
      </c>
      <c r="J2048" s="73" t="str">
        <f t="shared" si="853"/>
        <v>--</v>
      </c>
      <c r="K2048" s="32"/>
      <c r="L2048" s="233"/>
      <c r="M2048" s="277"/>
      <c r="N2048" s="277"/>
      <c r="O2048" s="277"/>
      <c r="P2048" s="277"/>
      <c r="Q2048" s="277"/>
      <c r="R2048" s="277"/>
      <c r="S2048" s="277"/>
      <c r="T2048" s="277"/>
      <c r="U2048" s="278"/>
      <c r="V2048" s="103"/>
      <c r="W2048" s="84">
        <f t="shared" si="858"/>
        <v>1</v>
      </c>
      <c r="X2048" s="84"/>
      <c r="Y2048" s="78">
        <f>SUM(E2026:E2048)</f>
        <v>0</v>
      </c>
      <c r="Z2048" s="72" t="str">
        <f t="shared" si="856"/>
        <v/>
      </c>
      <c r="AA2048" s="72" t="str">
        <f t="shared" si="857"/>
        <v/>
      </c>
      <c r="AB2048" s="72"/>
      <c r="AC2048" s="72">
        <f t="shared" si="842"/>
        <v>1</v>
      </c>
      <c r="AD2048" s="72">
        <f t="shared" si="843"/>
        <v>1</v>
      </c>
      <c r="AE2048" s="109" t="str">
        <f t="shared" si="844"/>
        <v>0-0</v>
      </c>
      <c r="AF2048" s="109" t="str">
        <f t="shared" si="845"/>
        <v>Y</v>
      </c>
      <c r="AG2048" s="109" t="str">
        <f t="shared" si="846"/>
        <v>B</v>
      </c>
      <c r="AM2048" s="109">
        <f t="shared" si="847"/>
        <v>0</v>
      </c>
      <c r="AN2048" s="109">
        <f t="shared" si="848"/>
        <v>0</v>
      </c>
      <c r="AO2048" s="109" t="str">
        <f t="shared" si="849"/>
        <v/>
      </c>
      <c r="AQ2048" s="109" t="str">
        <f t="shared" si="850"/>
        <v/>
      </c>
      <c r="BA2048" s="229">
        <f>MOD(SUM(E2026:E2049),12)</f>
        <v>0</v>
      </c>
    </row>
    <row r="2049" spans="1:53" ht="15.75" thickBot="1" x14ac:dyDescent="0.3">
      <c r="A2049" s="88"/>
      <c r="B2049" s="66" t="s">
        <v>301</v>
      </c>
      <c r="C2049" s="67"/>
      <c r="D2049" s="102"/>
      <c r="E2049" s="32"/>
      <c r="F2049" s="32"/>
      <c r="G2049" s="68" t="s">
        <v>277</v>
      </c>
      <c r="H2049" s="69">
        <f t="shared" si="851"/>
        <v>0</v>
      </c>
      <c r="I2049" s="70">
        <f t="shared" si="852"/>
        <v>0</v>
      </c>
      <c r="J2049" s="73" t="str">
        <f t="shared" si="853"/>
        <v>--</v>
      </c>
      <c r="K2049" s="32"/>
      <c r="L2049" s="233"/>
      <c r="M2049" s="277"/>
      <c r="N2049" s="277"/>
      <c r="O2049" s="277"/>
      <c r="P2049" s="277"/>
      <c r="Q2049" s="277"/>
      <c r="R2049" s="277"/>
      <c r="S2049" s="277"/>
      <c r="T2049" s="277"/>
      <c r="U2049" s="278"/>
      <c r="V2049" s="103"/>
      <c r="W2049" s="84">
        <f t="shared" si="858"/>
        <v>1</v>
      </c>
      <c r="X2049" s="84"/>
      <c r="Y2049" s="78">
        <f>SUM(E2026:E2049)</f>
        <v>0</v>
      </c>
      <c r="Z2049" s="72" t="str">
        <f t="shared" si="856"/>
        <v/>
      </c>
      <c r="AA2049" s="72" t="str">
        <f t="shared" si="857"/>
        <v/>
      </c>
      <c r="AB2049" s="72"/>
      <c r="AC2049" s="72">
        <f t="shared" si="842"/>
        <v>1</v>
      </c>
      <c r="AD2049" s="72">
        <f t="shared" si="843"/>
        <v>1</v>
      </c>
      <c r="AE2049" s="109" t="str">
        <f t="shared" si="844"/>
        <v>0-0</v>
      </c>
      <c r="AF2049" s="109" t="str">
        <f t="shared" si="845"/>
        <v>Y</v>
      </c>
      <c r="AG2049" s="109" t="str">
        <f t="shared" si="846"/>
        <v>B</v>
      </c>
      <c r="AM2049" s="109">
        <f t="shared" si="847"/>
        <v>0</v>
      </c>
      <c r="AN2049" s="109">
        <f t="shared" si="848"/>
        <v>0</v>
      </c>
      <c r="AO2049" s="109" t="str">
        <f t="shared" si="849"/>
        <v/>
      </c>
      <c r="AQ2049" s="109" t="str">
        <f t="shared" si="850"/>
        <v/>
      </c>
      <c r="BA2049" s="229">
        <f>MOD(SUM(E2026:E2050),12)</f>
        <v>0</v>
      </c>
    </row>
    <row r="2050" spans="1:53" ht="15.75" thickBot="1" x14ac:dyDescent="0.3">
      <c r="A2050" s="88"/>
      <c r="B2050" s="66" t="s">
        <v>302</v>
      </c>
      <c r="C2050" s="67"/>
      <c r="D2050" s="102"/>
      <c r="E2050" s="32"/>
      <c r="F2050" s="32"/>
      <c r="G2050" s="68" t="s">
        <v>277</v>
      </c>
      <c r="H2050" s="69">
        <f t="shared" si="851"/>
        <v>0</v>
      </c>
      <c r="I2050" s="70">
        <f t="shared" si="852"/>
        <v>0</v>
      </c>
      <c r="J2050" s="73" t="str">
        <f t="shared" si="853"/>
        <v>--</v>
      </c>
      <c r="K2050" s="32"/>
      <c r="L2050" s="234"/>
      <c r="M2050" s="277"/>
      <c r="N2050" s="277"/>
      <c r="O2050" s="277"/>
      <c r="P2050" s="277"/>
      <c r="Q2050" s="277"/>
      <c r="R2050" s="277"/>
      <c r="S2050" s="277"/>
      <c r="T2050" s="277"/>
      <c r="U2050" s="278"/>
      <c r="V2050" s="103"/>
      <c r="W2050" s="72"/>
      <c r="X2050" s="72"/>
      <c r="Y2050" s="78">
        <f>SUM(E2026:E2050)</f>
        <v>0</v>
      </c>
      <c r="Z2050" s="72" t="str">
        <f t="shared" si="856"/>
        <v/>
      </c>
      <c r="AA2050" s="72" t="str">
        <f t="shared" si="857"/>
        <v/>
      </c>
      <c r="AB2050" s="72"/>
      <c r="AC2050" s="72">
        <f t="shared" si="842"/>
        <v>1</v>
      </c>
      <c r="AD2050" s="72">
        <f t="shared" si="843"/>
        <v>1</v>
      </c>
      <c r="AE2050" s="109" t="str">
        <f t="shared" si="844"/>
        <v>0-0</v>
      </c>
      <c r="AF2050" s="109" t="str">
        <f t="shared" si="845"/>
        <v>Y</v>
      </c>
      <c r="AG2050" s="109" t="str">
        <f t="shared" si="846"/>
        <v>B</v>
      </c>
      <c r="AM2050" s="109">
        <f t="shared" si="847"/>
        <v>0</v>
      </c>
      <c r="AN2050" s="109">
        <f t="shared" si="848"/>
        <v>0</v>
      </c>
      <c r="AO2050" s="109" t="str">
        <f t="shared" si="849"/>
        <v/>
      </c>
      <c r="AQ2050" s="109" t="str">
        <f t="shared" si="850"/>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57"/>
        <v/>
      </c>
      <c r="AB2051" s="72"/>
      <c r="AC2051" s="72">
        <f>SUM(AC2026:AC2050)</f>
        <v>25</v>
      </c>
      <c r="AD2051" s="72">
        <f>SUM(AD2026:AD2050)</f>
        <v>25</v>
      </c>
      <c r="AE2051" s="109" t="str">
        <f t="shared" si="844"/>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57"/>
        <v/>
      </c>
      <c r="AB2052" s="72"/>
      <c r="AC2052" s="72"/>
      <c r="AD2052" s="72"/>
      <c r="AE2052" s="109" t="str">
        <f t="shared" si="844"/>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M11" sqref="M1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47833.4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7117.329999999999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3531.08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53</v>
      </c>
      <c r="F2" s="186">
        <f>PRODUCT(D2:E2)</f>
        <v>5943.9500000000007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13</v>
      </c>
      <c r="K2" s="180">
        <f>COUNTIFS('Assignment Tool'!$E$17:$E$2050, "4",'Assignment Tool'!$F$17:$F$2050,"PED", 'Assignment Tool'!$C$17:$C$2050, "FST",'Assignment Tool'!$K$17:$K$2050,"")</f>
        <v>0</v>
      </c>
      <c r="L2" s="180">
        <f>COUNTIFS('Assignment Tool'!$E$17:$E$2050, "4",'Assignment Tool'!$F$17:$F$2050,"HH", 'Assignment Tool'!$C$17:$C$2050, "FST",'Assignment Tool'!$K$17:$K$2050,"")</f>
        <v>35</v>
      </c>
      <c r="N2" s="181">
        <f>PRODUCT(SUM(G2,J2),D2)</f>
        <v>1457.95</v>
      </c>
      <c r="O2" s="180">
        <f>PRODUCT(SUM(H2:I2,K2:L2),D2)</f>
        <v>4486</v>
      </c>
      <c r="P2" s="183">
        <f>SUM(N2:N5,F11:F16,F27:F36,F43:F46,F51:F54,N88:N135)</f>
        <v>7117.329999999999</v>
      </c>
      <c r="Q2" s="182">
        <f>SUM(O2:O5,F17:F26,F37:F42,F47:F50,F55:F58,F60:F67,O88:O135)</f>
        <v>47833.4</v>
      </c>
      <c r="R2" s="126">
        <f>SUM(F69:F71)</f>
        <v>3531.08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4</v>
      </c>
      <c r="H4" s="180">
        <f>COUNTIFS('Assignment Tool'!$E$17:$E$2050, "8", 'Assignment Tool'!$F$17:$F$2050, "PED", 'Assignment Tool'!$C$17:$C$2050, "FST",'Assignment Tool'!$K$17:$K$2050,"")</f>
        <v>0</v>
      </c>
      <c r="I4" s="180">
        <f>COUNTIFS('Assignment Tool'!$E$17:$E$2050, "8", 'Assignment Tool'!$F$17:$F$2050, "HH", 'Assignment Tool'!$C$17:$C$2050, "FST",'Assignment Tool'!$K$17:$K$2050,"")</f>
        <v>17</v>
      </c>
      <c r="N4" s="181">
        <f>PRODUCT(G4,D4)</f>
        <v>679.08</v>
      </c>
      <c r="O4" s="180">
        <f>PRODUCT(SUM(H4:I4),D4)</f>
        <v>2886.09</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2</v>
      </c>
      <c r="F12" s="181">
        <f t="shared" ref="F12:F58" si="1">E12*D12</f>
        <v>430.3</v>
      </c>
      <c r="Q12" s="21"/>
      <c r="R12" s="21"/>
      <c r="Y12" s="1">
        <v>72</v>
      </c>
      <c r="AA12" s="1">
        <f t="shared" si="0"/>
        <v>132</v>
      </c>
      <c r="AC12" s="1">
        <v>900</v>
      </c>
    </row>
    <row r="13" spans="1:29" x14ac:dyDescent="0.25">
      <c r="A13" s="181">
        <v>100083493</v>
      </c>
      <c r="B13" s="181"/>
      <c r="C13" s="181" t="s">
        <v>505</v>
      </c>
      <c r="D13" s="1">
        <v>183.1</v>
      </c>
      <c r="E13" s="162">
        <f>'Construction Exempt Material'!B19</f>
        <v>11</v>
      </c>
      <c r="F13" s="181">
        <f t="shared" si="1"/>
        <v>2014.1</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11</v>
      </c>
      <c r="F17" s="180">
        <f t="shared" si="1"/>
        <v>2934.47</v>
      </c>
      <c r="Q17" s="21"/>
      <c r="Y17" s="1">
        <v>132</v>
      </c>
      <c r="AA17" s="1">
        <f t="shared" si="0"/>
        <v>192</v>
      </c>
    </row>
    <row r="18" spans="1:27" x14ac:dyDescent="0.25">
      <c r="A18" s="180">
        <v>100083594</v>
      </c>
      <c r="B18" s="180"/>
      <c r="C18" s="180" t="s">
        <v>510</v>
      </c>
      <c r="D18" s="1">
        <v>233.96</v>
      </c>
      <c r="E18" s="162">
        <f>'Construction Exempt Material'!B24</f>
        <v>20</v>
      </c>
      <c r="F18" s="180">
        <f t="shared" si="1"/>
        <v>4679.2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37</v>
      </c>
      <c r="F20" s="180">
        <f t="shared" si="1"/>
        <v>7394.8200000000006</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4</v>
      </c>
      <c r="F47" s="180">
        <f t="shared" si="1"/>
        <v>1067.08</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55</v>
      </c>
      <c r="F62" s="180">
        <f t="shared" si="2"/>
        <v>7916.7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4282</v>
      </c>
      <c r="F70" s="126">
        <f>E70*D70</f>
        <v>2783.3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1</v>
      </c>
      <c r="N115" s="1">
        <f t="shared" si="9"/>
        <v>0</v>
      </c>
      <c r="O115" s="1">
        <f t="shared" si="10"/>
        <v>174.41</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9" sqref="C1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55</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4</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4282</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2024-06-21T01:27:49Z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