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38d73ae36d12fa/Ingenieria Telecomunicaciones/Byers/Assignments/Billed/A02TRT9/PLANNING/"/>
    </mc:Choice>
  </mc:AlternateContent>
  <xr:revisionPtr revIDLastSave="26" documentId="8_{C8148565-51EE-4629-B055-D64DA7D56567}" xr6:coauthVersionLast="47" xr6:coauthVersionMax="47" xr10:uidLastSave="{E7D1FEA0-562A-422F-9D9D-E4A959626571}"/>
  <bookViews>
    <workbookView xWindow="38280" yWindow="-120" windowWidth="29040" windowHeight="15840" xr2:uid="{B44A59AF-035B-4BF0-B15F-CCA27E617D8F}"/>
  </bookViews>
  <sheets>
    <sheet name="DA 2152 Address List Scrub Re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</calcChain>
</file>

<file path=xl/sharedStrings.xml><?xml version="1.0" encoding="utf-8"?>
<sst xmlns="http://schemas.openxmlformats.org/spreadsheetml/2006/main" count="625" uniqueCount="197">
  <si>
    <t>House Number</t>
  </si>
  <si>
    <t>Street Name</t>
  </si>
  <si>
    <t>Community</t>
  </si>
  <si>
    <t>Zip Code</t>
  </si>
  <si>
    <t>Unit Type</t>
  </si>
  <si>
    <t>Unit</t>
  </si>
  <si>
    <t>Floor Type</t>
  </si>
  <si>
    <t>Floor</t>
  </si>
  <si>
    <t>Building Type</t>
  </si>
  <si>
    <t>Building</t>
  </si>
  <si>
    <t>DA/PSA</t>
  </si>
  <si>
    <t>OVALS Address ID</t>
  </si>
  <si>
    <t>Primary_Term_Address</t>
  </si>
  <si>
    <t>FAC_ADDR</t>
  </si>
  <si>
    <t>Working TN Status</t>
  </si>
  <si>
    <t>BERMUDA DR</t>
  </si>
  <si>
    <t>PASADENA</t>
  </si>
  <si>
    <t>1211 LYRIC LN R W</t>
  </si>
  <si>
    <t>4107 BERMUDA DR</t>
  </si>
  <si>
    <t>1231 LYRIC LN R W</t>
  </si>
  <si>
    <t>4111 BERMUDA DR</t>
  </si>
  <si>
    <t>E BELTWAY 8</t>
  </si>
  <si>
    <t>R 4000 SAN AUGUSTINE XBOX</t>
  </si>
  <si>
    <t>1331 E BELTWAY 8</t>
  </si>
  <si>
    <t>E SAM HOUSTON PKWY</t>
  </si>
  <si>
    <t>UNIT</t>
  </si>
  <si>
    <t>COIN</t>
  </si>
  <si>
    <t>F 1209 SAN AUGUSTINE</t>
  </si>
  <si>
    <t>1421 E SAM HOUSTON PKWY UNIT COIN</t>
  </si>
  <si>
    <t>E SAM HOUSTON PKWY S</t>
  </si>
  <si>
    <t>1331 E SAM HOUSTON PKWY S UNIT COIN</t>
  </si>
  <si>
    <t>F 1210 SAN AUGUSTINE</t>
  </si>
  <si>
    <t>1331 E SAM HOUSTON PKWY S</t>
  </si>
  <si>
    <t>1188 LYRIC LN R W</t>
  </si>
  <si>
    <t>1421 E SAM HOUSTON PKWY S UNIT COIN</t>
  </si>
  <si>
    <t>1421 E SAM HOUSTON PKWY S</t>
  </si>
  <si>
    <t>F 1439 E BELTWAY 8</t>
  </si>
  <si>
    <t>1431 E SAM HOUSTON PKWY S</t>
  </si>
  <si>
    <t>BLDG</t>
  </si>
  <si>
    <t>A</t>
  </si>
  <si>
    <t>1507 E SAM HOUSTON PKWY S     BLDG A</t>
  </si>
  <si>
    <t>LYRIC LN</t>
  </si>
  <si>
    <t>1114 LYRIC LN R W</t>
  </si>
  <si>
    <t>1102 LYRIC LN</t>
  </si>
  <si>
    <t>1104 LYRIC LN</t>
  </si>
  <si>
    <t>1106 LYRIC LN</t>
  </si>
  <si>
    <t>1108 LYRIC LN</t>
  </si>
  <si>
    <t>1110 LYRIC LN</t>
  </si>
  <si>
    <t>1115 LYRIC LN R W</t>
  </si>
  <si>
    <t>1111 LYRIC LN</t>
  </si>
  <si>
    <t>1112 LYRIC LN</t>
  </si>
  <si>
    <t>1113 LYRIC LN</t>
  </si>
  <si>
    <t>1114 LYRIC LN</t>
  </si>
  <si>
    <t>1115 LYRIC LN</t>
  </si>
  <si>
    <t>1116 LYRIC LN</t>
  </si>
  <si>
    <t>1117 LYRIC LN</t>
  </si>
  <si>
    <t>1118 LYRIC LN</t>
  </si>
  <si>
    <t>1119 LYRIC LN</t>
  </si>
  <si>
    <t>1128 LYRIC LN R W</t>
  </si>
  <si>
    <t>1120 LYRIC LN</t>
  </si>
  <si>
    <t>1131 LYRIC LN R W</t>
  </si>
  <si>
    <t>1121 LYRIC LN</t>
  </si>
  <si>
    <t>1122 LYRIC LN</t>
  </si>
  <si>
    <t>1123 LYRIC LN</t>
  </si>
  <si>
    <t>1124 LYRIC LN</t>
  </si>
  <si>
    <t>1125 LYRIC LN</t>
  </si>
  <si>
    <t>1126 LYRIC LN</t>
  </si>
  <si>
    <t>1127 LYRIC LN</t>
  </si>
  <si>
    <t>1128 LYRIC LN</t>
  </si>
  <si>
    <t>1129 LYRIC LN</t>
  </si>
  <si>
    <t>1130 LYRIC LN</t>
  </si>
  <si>
    <t>1131 LYRIC LN</t>
  </si>
  <si>
    <t>1132 LYRIC LN</t>
  </si>
  <si>
    <t>1133 LYRIC LN</t>
  </si>
  <si>
    <t>1134 LYRIC LN</t>
  </si>
  <si>
    <t>1135 LYRIC LN</t>
  </si>
  <si>
    <t>1136 LYRIC LN</t>
  </si>
  <si>
    <t>1137 LYRIC LN</t>
  </si>
  <si>
    <t>1138 LYRIC LN</t>
  </si>
  <si>
    <t>1149 LYRIC LN R W</t>
  </si>
  <si>
    <t>1139 LYRIC LN</t>
  </si>
  <si>
    <t>1148 LYRIC LN R W</t>
  </si>
  <si>
    <t>1140 LYRIC LN</t>
  </si>
  <si>
    <t>1141 LYRIC LN</t>
  </si>
  <si>
    <t>1142 LYRIC LN</t>
  </si>
  <si>
    <t>Y</t>
  </si>
  <si>
    <t>1143 LYRIC LN</t>
  </si>
  <si>
    <t>1144 LYRIC LN</t>
  </si>
  <si>
    <t>1145 LYRIC LN</t>
  </si>
  <si>
    <t>1146 LYRIC LN</t>
  </si>
  <si>
    <t>1147 LYRIC LN</t>
  </si>
  <si>
    <t>1148 LYRIC LN</t>
  </si>
  <si>
    <t>1149 LYRIC LN</t>
  </si>
  <si>
    <t>1150 LYRIC LN</t>
  </si>
  <si>
    <t>1151 LYRIC LN</t>
  </si>
  <si>
    <t>1152 LYRIC LN</t>
  </si>
  <si>
    <t>1153 LYRIC LN</t>
  </si>
  <si>
    <t>1154 LYRIC LN</t>
  </si>
  <si>
    <t>1155 LYRIC LN</t>
  </si>
  <si>
    <t>1156 LYRIC LN</t>
  </si>
  <si>
    <t>1157 LYRIC LN</t>
  </si>
  <si>
    <t>1158 LYRIC LN</t>
  </si>
  <si>
    <t>1169 LYRIC LN R W</t>
  </si>
  <si>
    <t>1159 LYRIC LN</t>
  </si>
  <si>
    <t>1168 LYRIC LN R W</t>
  </si>
  <si>
    <t>1160 LYRIC LN</t>
  </si>
  <si>
    <t>1161 LYRIC LN</t>
  </si>
  <si>
    <t>1162 LYRIC LN</t>
  </si>
  <si>
    <t>1163 LYRIC LN</t>
  </si>
  <si>
    <t>1164 LYRIC LN</t>
  </si>
  <si>
    <t>1165 LYRIC LN</t>
  </si>
  <si>
    <t>1166 LYRIC LN</t>
  </si>
  <si>
    <t>1167 LYRIC LN</t>
  </si>
  <si>
    <t>1168 LYRIC LN</t>
  </si>
  <si>
    <t>1169 LYRIC LN</t>
  </si>
  <si>
    <t>1170 LYRIC LN</t>
  </si>
  <si>
    <t>1171 LYRIC LN</t>
  </si>
  <si>
    <t>1172 LYRIC LN</t>
  </si>
  <si>
    <t>1173 LYRIC LN</t>
  </si>
  <si>
    <t>1174 LYRIC LN</t>
  </si>
  <si>
    <t>1175 LYRIC LN</t>
  </si>
  <si>
    <t>1176 LYRIC LN</t>
  </si>
  <si>
    <t>1177 LYRIC LN</t>
  </si>
  <si>
    <t>1178 LYRIC LN</t>
  </si>
  <si>
    <t>1189 LYRIC LN R W</t>
  </si>
  <si>
    <t>1179 LYRIC LN</t>
  </si>
  <si>
    <t>1180 LYRIC LN</t>
  </si>
  <si>
    <t>1181 LYRIC LN</t>
  </si>
  <si>
    <t>1182 LYRIC LN</t>
  </si>
  <si>
    <t>1183 LYRIC LN</t>
  </si>
  <si>
    <t>1184 LYRIC LN</t>
  </si>
  <si>
    <t>1185 LYRIC LN</t>
  </si>
  <si>
    <t>1186 LYRIC LN</t>
  </si>
  <si>
    <t>1187 LYRIC LN</t>
  </si>
  <si>
    <t>1188 LYRIC LN</t>
  </si>
  <si>
    <t>1189 LYRIC LN</t>
  </si>
  <si>
    <t>1190 LYRIC LN</t>
  </si>
  <si>
    <t>1191 LYRIC LN</t>
  </si>
  <si>
    <t>1192 LYRIC LN</t>
  </si>
  <si>
    <t>1193 LYRIC LN</t>
  </si>
  <si>
    <t>1194 LYRIC LN</t>
  </si>
  <si>
    <t>1195 LYRIC LN</t>
  </si>
  <si>
    <t>1196 LYRIC LN</t>
  </si>
  <si>
    <t>1197 LYRIC LN</t>
  </si>
  <si>
    <t>1198 LYRIC LN</t>
  </si>
  <si>
    <t>1200 LYRIC LN R W</t>
  </si>
  <si>
    <t>1200 LYRIC LN</t>
  </si>
  <si>
    <t>1212 LYRIC LN R W</t>
  </si>
  <si>
    <t>1202 LYRIC LN UNIT COIN</t>
  </si>
  <si>
    <t>1202 LYRIC LN</t>
  </si>
  <si>
    <t>1203 LYRIC LN</t>
  </si>
  <si>
    <t>APT</t>
  </si>
  <si>
    <t>1204 LYRIC LN APT 1204</t>
  </si>
  <si>
    <t>1204 LYRIC LN</t>
  </si>
  <si>
    <t>1205 LYRIC LN</t>
  </si>
  <si>
    <t>1206 LYRIC LN</t>
  </si>
  <si>
    <t>1207 LYRIC LN</t>
  </si>
  <si>
    <t>1208 LYRIC LN</t>
  </si>
  <si>
    <t>1209 LYRIC LN</t>
  </si>
  <si>
    <t>1210 LYRIC LN</t>
  </si>
  <si>
    <t>1211 LYRIC LN</t>
  </si>
  <si>
    <t>1212 LYRIC LN</t>
  </si>
  <si>
    <t>1213 LYRIC LN</t>
  </si>
  <si>
    <t>1214 LYRIC LN</t>
  </si>
  <si>
    <t>1215 LYRIC LN</t>
  </si>
  <si>
    <t>1216 LYRIC LN</t>
  </si>
  <si>
    <t>1217 LYRIC LN</t>
  </si>
  <si>
    <t>1218 LYRIC LN</t>
  </si>
  <si>
    <t>1219 LYRIC LN</t>
  </si>
  <si>
    <t>1220 LYRIC LN</t>
  </si>
  <si>
    <t>1221 LYRIC LN</t>
  </si>
  <si>
    <t>1232 LYRIC LN R W</t>
  </si>
  <si>
    <t>1222 LYRIC LN</t>
  </si>
  <si>
    <t>1223 LYRIC LN</t>
  </si>
  <si>
    <t>1224 LYRIC LN</t>
  </si>
  <si>
    <t>1225 LYRIC LN</t>
  </si>
  <si>
    <t>1226 LYRIC LN</t>
  </si>
  <si>
    <t>1227 LYRIC LN</t>
  </si>
  <si>
    <t>1228 LYRIC LN</t>
  </si>
  <si>
    <t>1229 LYRIC LN</t>
  </si>
  <si>
    <t>1230 LYRIC LN</t>
  </si>
  <si>
    <t>1231 LYRIC LN</t>
  </si>
  <si>
    <t>1232 LYRIC LN</t>
  </si>
  <si>
    <t>1233 LYRIC LN</t>
  </si>
  <si>
    <t>1234 LYRIC LN</t>
  </si>
  <si>
    <t>1235 LYRIC LN</t>
  </si>
  <si>
    <t>1236 LYRIC LN</t>
  </si>
  <si>
    <t>1237 LYRIC LN</t>
  </si>
  <si>
    <t>1238 LYRIC LN</t>
  </si>
  <si>
    <t>1239 LYRIC LN</t>
  </si>
  <si>
    <t>1240 LYRIC LN</t>
  </si>
  <si>
    <t>1241 LYRIC LN</t>
  </si>
  <si>
    <t>SAN AUGUSTINE AVE</t>
  </si>
  <si>
    <t>3902 SAN AUGUSTINE AVE</t>
  </si>
  <si>
    <t>SHOWS CLOSE BY BUT OUTSIDE OF BOUNDARY</t>
  </si>
  <si>
    <t>INVALID</t>
  </si>
  <si>
    <t>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</si>
</sst>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406A-9A66-4213-9D24-0B34EAFA1A91}">
  <dimension ref="A1:Q148"/>
  <sheetViews>
    <sheetView tabSelected="1" workbookViewId="0">
      <selection activeCell="J13" sqref="J13"/>
    </sheetView>
  </sheetViews>
  <sheetFormatPr defaultRowHeight="15" x14ac:dyDescent="0.25"/>
  <cols>
    <col min="2" max="2" width="24" customWidth="1"/>
    <col min="3" max="3" width="15.28515625" customWidth="1"/>
    <col min="12" max="12" width="16" customWidth="1"/>
    <col min="13" max="13" width="26.28515625" customWidth="1"/>
    <col min="14" max="14" width="36.5703125" customWidth="1"/>
    <col min="15" max="15" width="18.28515625" customWidth="1"/>
    <col min="17" max="17" width="41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s="1" customFormat="1" x14ac:dyDescent="0.25">
      <c r="A2" s="1">
        <v>4107</v>
      </c>
      <c r="B2" s="1" t="s">
        <v>15</v>
      </c>
      <c r="C2" s="1" t="s">
        <v>16</v>
      </c>
      <c r="D2" s="1">
        <v>77503</v>
      </c>
      <c r="K2" s="1">
        <v>2152</v>
      </c>
      <c r="L2" s="1" t="str">
        <f>"000014Y7Z7"</f>
        <v>000014Y7Z7</v>
      </c>
      <c r="M2" s="1" t="s">
        <v>17</v>
      </c>
      <c r="N2" s="1" t="s">
        <v>18</v>
      </c>
      <c r="Q2" s="1" t="s">
        <v>194</v>
      </c>
    </row>
    <row r="3" spans="1:17" s="1" customFormat="1" x14ac:dyDescent="0.25">
      <c r="A3" s="1">
        <v>4111</v>
      </c>
      <c r="B3" s="1" t="s">
        <v>15</v>
      </c>
      <c r="C3" s="1" t="s">
        <v>16</v>
      </c>
      <c r="D3" s="1">
        <v>77503</v>
      </c>
      <c r="K3" s="1">
        <v>2152</v>
      </c>
      <c r="L3" s="1" t="str">
        <f>"000014Y681"</f>
        <v>000014Y681</v>
      </c>
      <c r="M3" s="1" t="s">
        <v>19</v>
      </c>
      <c r="N3" s="1" t="s">
        <v>20</v>
      </c>
      <c r="Q3" s="1" t="s">
        <v>194</v>
      </c>
    </row>
    <row r="4" spans="1:17" s="1" customFormat="1" x14ac:dyDescent="0.25">
      <c r="A4" s="1">
        <v>1331</v>
      </c>
      <c r="B4" s="1" t="s">
        <v>21</v>
      </c>
      <c r="C4" s="1" t="s">
        <v>16</v>
      </c>
      <c r="D4" s="1">
        <v>77503</v>
      </c>
      <c r="K4" s="1">
        <v>2152</v>
      </c>
      <c r="L4" s="1" t="str">
        <f>"Not SAG Valid"</f>
        <v>Not SAG Valid</v>
      </c>
      <c r="M4" s="1" t="s">
        <v>22</v>
      </c>
      <c r="N4" s="1" t="s">
        <v>23</v>
      </c>
      <c r="Q4" s="1" t="s">
        <v>195</v>
      </c>
    </row>
    <row r="5" spans="1:17" s="1" customFormat="1" x14ac:dyDescent="0.25">
      <c r="A5" s="1">
        <v>1421</v>
      </c>
      <c r="B5" s="1" t="s">
        <v>24</v>
      </c>
      <c r="C5" s="1" t="s">
        <v>16</v>
      </c>
      <c r="D5" s="1">
        <v>77503</v>
      </c>
      <c r="E5" s="1" t="s">
        <v>25</v>
      </c>
      <c r="F5" s="1" t="s">
        <v>26</v>
      </c>
      <c r="K5" s="1">
        <v>2152</v>
      </c>
      <c r="L5" s="1" t="str">
        <f>"000014Y6L1"</f>
        <v>000014Y6L1</v>
      </c>
      <c r="M5" s="1" t="s">
        <v>27</v>
      </c>
      <c r="N5" s="1" t="s">
        <v>28</v>
      </c>
      <c r="Q5" s="1" t="s">
        <v>195</v>
      </c>
    </row>
    <row r="6" spans="1:17" s="1" customFormat="1" x14ac:dyDescent="0.25">
      <c r="A6" s="1">
        <v>1331</v>
      </c>
      <c r="B6" s="1" t="s">
        <v>29</v>
      </c>
      <c r="C6" s="1" t="s">
        <v>16</v>
      </c>
      <c r="D6" s="1">
        <v>77503</v>
      </c>
      <c r="E6" s="1" t="s">
        <v>25</v>
      </c>
      <c r="F6" s="1" t="s">
        <v>26</v>
      </c>
      <c r="K6" s="1">
        <v>2152</v>
      </c>
      <c r="L6" s="1" t="str">
        <f>"000014Y63R"</f>
        <v>000014Y63R</v>
      </c>
      <c r="M6" s="1" t="s">
        <v>27</v>
      </c>
      <c r="N6" s="1" t="s">
        <v>30</v>
      </c>
      <c r="Q6" s="1" t="s">
        <v>195</v>
      </c>
    </row>
    <row r="7" spans="1:17" s="2" customFormat="1" x14ac:dyDescent="0.25">
      <c r="A7" s="2">
        <v>1331</v>
      </c>
      <c r="B7" s="2" t="s">
        <v>29</v>
      </c>
      <c r="C7" s="2" t="s">
        <v>16</v>
      </c>
      <c r="D7" s="2">
        <v>77503</v>
      </c>
      <c r="K7" s="2">
        <v>2152</v>
      </c>
      <c r="L7" s="2" t="str">
        <f>"000014Y6ML"</f>
        <v>000014Y6ML</v>
      </c>
      <c r="M7" s="2" t="s">
        <v>31</v>
      </c>
      <c r="N7" s="2" t="s">
        <v>32</v>
      </c>
    </row>
    <row r="8" spans="1:17" s="1" customFormat="1" x14ac:dyDescent="0.25">
      <c r="A8" s="1">
        <v>1421</v>
      </c>
      <c r="B8" s="1" t="s">
        <v>29</v>
      </c>
      <c r="C8" s="1" t="s">
        <v>16</v>
      </c>
      <c r="D8" s="1">
        <v>77503</v>
      </c>
      <c r="E8" s="1" t="s">
        <v>25</v>
      </c>
      <c r="F8" s="1" t="s">
        <v>26</v>
      </c>
      <c r="K8" s="1">
        <v>2152</v>
      </c>
      <c r="L8" s="1" t="str">
        <f>"000014Y6L1"</f>
        <v>000014Y6L1</v>
      </c>
      <c r="M8" s="1" t="s">
        <v>33</v>
      </c>
      <c r="N8" s="1" t="s">
        <v>34</v>
      </c>
      <c r="Q8" s="1" t="s">
        <v>195</v>
      </c>
    </row>
    <row r="9" spans="1:17" s="2" customFormat="1" x14ac:dyDescent="0.25">
      <c r="A9" s="2">
        <v>1421</v>
      </c>
      <c r="B9" s="2" t="s">
        <v>29</v>
      </c>
      <c r="C9" s="2" t="s">
        <v>16</v>
      </c>
      <c r="D9" s="2">
        <v>77503</v>
      </c>
      <c r="K9" s="2">
        <v>2152</v>
      </c>
      <c r="L9" s="2" t="str">
        <f>"000014YA8T"</f>
        <v>000014YA8T</v>
      </c>
      <c r="M9" s="2" t="s">
        <v>27</v>
      </c>
      <c r="N9" s="2" t="s">
        <v>35</v>
      </c>
    </row>
    <row r="10" spans="1:17" s="2" customFormat="1" x14ac:dyDescent="0.25">
      <c r="A10" s="2">
        <v>1431</v>
      </c>
      <c r="B10" s="2" t="s">
        <v>29</v>
      </c>
      <c r="C10" s="2" t="s">
        <v>16</v>
      </c>
      <c r="D10" s="2">
        <v>77503</v>
      </c>
      <c r="K10" s="2">
        <v>2152</v>
      </c>
      <c r="L10" s="2" t="str">
        <f>"000014YB9D"</f>
        <v>000014YB9D</v>
      </c>
      <c r="M10" s="2" t="s">
        <v>36</v>
      </c>
      <c r="N10" s="2" t="s">
        <v>37</v>
      </c>
    </row>
    <row r="11" spans="1:17" s="1" customFormat="1" x14ac:dyDescent="0.25">
      <c r="A11" s="1">
        <v>1507</v>
      </c>
      <c r="B11" s="1" t="s">
        <v>29</v>
      </c>
      <c r="C11" s="1" t="s">
        <v>16</v>
      </c>
      <c r="D11" s="1">
        <v>77503</v>
      </c>
      <c r="I11" s="1" t="s">
        <v>38</v>
      </c>
      <c r="J11" s="1" t="s">
        <v>39</v>
      </c>
      <c r="K11" s="1">
        <v>2152</v>
      </c>
      <c r="L11" s="1" t="str">
        <f>"Not SAG Valid"</f>
        <v>Not SAG Valid</v>
      </c>
      <c r="M11" s="1" t="s">
        <v>36</v>
      </c>
      <c r="N11" s="1" t="s">
        <v>40</v>
      </c>
      <c r="Q11" s="1" t="s">
        <v>195</v>
      </c>
    </row>
    <row r="12" spans="1:17" s="3" customFormat="1" x14ac:dyDescent="0.25">
      <c r="A12" s="3">
        <v>1102</v>
      </c>
      <c r="B12" s="3" t="s">
        <v>41</v>
      </c>
      <c r="C12" s="3" t="s">
        <v>16</v>
      </c>
      <c r="D12" s="3">
        <v>77503</v>
      </c>
      <c r="K12" s="3">
        <v>2152</v>
      </c>
      <c r="L12" s="3" t="str">
        <f>"000014YAO2"</f>
        <v>000014YAO2</v>
      </c>
      <c r="M12" s="3" t="s">
        <v>42</v>
      </c>
      <c r="N12" s="3" t="s">
        <v>43</v>
      </c>
    </row>
    <row r="13" spans="1:17" s="3" customFormat="1" x14ac:dyDescent="0.25">
      <c r="A13" s="3">
        <v>1104</v>
      </c>
      <c r="B13" s="3" t="s">
        <v>41</v>
      </c>
      <c r="C13" s="3" t="s">
        <v>16</v>
      </c>
      <c r="D13" s="3">
        <v>77503</v>
      </c>
      <c r="K13" s="3">
        <v>2152</v>
      </c>
      <c r="L13" s="3" t="str">
        <f>"000014Y9TE"</f>
        <v>000014Y9TE</v>
      </c>
      <c r="M13" s="3" t="s">
        <v>42</v>
      </c>
      <c r="N13" s="3" t="s">
        <v>44</v>
      </c>
    </row>
    <row r="14" spans="1:17" s="3" customFormat="1" x14ac:dyDescent="0.25">
      <c r="A14" s="3">
        <v>1106</v>
      </c>
      <c r="B14" s="3" t="s">
        <v>41</v>
      </c>
      <c r="C14" s="3" t="s">
        <v>16</v>
      </c>
      <c r="D14" s="3">
        <v>77503</v>
      </c>
      <c r="K14" s="3">
        <v>2152</v>
      </c>
      <c r="L14" s="3" t="str">
        <f>"000014Y4SD"</f>
        <v>000014Y4SD</v>
      </c>
      <c r="M14" s="3" t="s">
        <v>42</v>
      </c>
      <c r="N14" s="3" t="s">
        <v>45</v>
      </c>
    </row>
    <row r="15" spans="1:17" s="3" customFormat="1" x14ac:dyDescent="0.25">
      <c r="A15" s="3">
        <v>1108</v>
      </c>
      <c r="B15" s="3" t="s">
        <v>41</v>
      </c>
      <c r="C15" s="3" t="s">
        <v>16</v>
      </c>
      <c r="D15" s="3">
        <v>77503</v>
      </c>
      <c r="K15" s="3">
        <v>2152</v>
      </c>
      <c r="L15" s="3" t="str">
        <f>"000014Y4U3"</f>
        <v>000014Y4U3</v>
      </c>
      <c r="M15" s="3" t="s">
        <v>42</v>
      </c>
      <c r="N15" s="3" t="s">
        <v>46</v>
      </c>
    </row>
    <row r="16" spans="1:17" s="3" customFormat="1" x14ac:dyDescent="0.25">
      <c r="A16" s="3">
        <v>1110</v>
      </c>
      <c r="B16" s="3" t="s">
        <v>41</v>
      </c>
      <c r="C16" s="3" t="s">
        <v>16</v>
      </c>
      <c r="D16" s="3">
        <v>77503</v>
      </c>
      <c r="K16" s="3">
        <v>2152</v>
      </c>
      <c r="L16" s="3" t="str">
        <f>"000014Y68W"</f>
        <v>000014Y68W</v>
      </c>
      <c r="M16" s="3" t="s">
        <v>42</v>
      </c>
      <c r="N16" s="3" t="s">
        <v>47</v>
      </c>
    </row>
    <row r="17" spans="1:14" s="3" customFormat="1" x14ac:dyDescent="0.25">
      <c r="A17" s="3">
        <v>1111</v>
      </c>
      <c r="B17" s="3" t="s">
        <v>41</v>
      </c>
      <c r="C17" s="3" t="s">
        <v>16</v>
      </c>
      <c r="D17" s="3">
        <v>77503</v>
      </c>
      <c r="K17" s="3">
        <v>2152</v>
      </c>
      <c r="L17" s="3" t="str">
        <f>"000014Y71N"</f>
        <v>000014Y71N</v>
      </c>
      <c r="M17" s="3" t="s">
        <v>48</v>
      </c>
      <c r="N17" s="3" t="s">
        <v>49</v>
      </c>
    </row>
    <row r="18" spans="1:14" s="3" customFormat="1" x14ac:dyDescent="0.25">
      <c r="A18" s="3">
        <v>1112</v>
      </c>
      <c r="B18" s="3" t="s">
        <v>41</v>
      </c>
      <c r="C18" s="3" t="s">
        <v>16</v>
      </c>
      <c r="D18" s="3">
        <v>77503</v>
      </c>
      <c r="K18" s="3">
        <v>2152</v>
      </c>
      <c r="L18" s="3" t="str">
        <f>"000014YB9Q"</f>
        <v>000014YB9Q</v>
      </c>
      <c r="M18" s="3" t="s">
        <v>42</v>
      </c>
      <c r="N18" s="3" t="s">
        <v>50</v>
      </c>
    </row>
    <row r="19" spans="1:14" s="3" customFormat="1" x14ac:dyDescent="0.25">
      <c r="A19" s="3">
        <v>1113</v>
      </c>
      <c r="B19" s="3" t="s">
        <v>41</v>
      </c>
      <c r="C19" s="3" t="s">
        <v>16</v>
      </c>
      <c r="D19" s="3">
        <v>77503</v>
      </c>
      <c r="K19" s="3">
        <v>2152</v>
      </c>
      <c r="L19" s="3" t="str">
        <f>"000014Y6MO"</f>
        <v>000014Y6MO</v>
      </c>
      <c r="M19" s="3" t="s">
        <v>48</v>
      </c>
      <c r="N19" s="3" t="s">
        <v>51</v>
      </c>
    </row>
    <row r="20" spans="1:14" s="3" customFormat="1" x14ac:dyDescent="0.25">
      <c r="A20" s="3">
        <v>1114</v>
      </c>
      <c r="B20" s="3" t="s">
        <v>41</v>
      </c>
      <c r="C20" s="3" t="s">
        <v>16</v>
      </c>
      <c r="D20" s="3">
        <v>77503</v>
      </c>
      <c r="K20" s="3">
        <v>2152</v>
      </c>
      <c r="L20" s="3" t="str">
        <f>"000014Y9SZ"</f>
        <v>000014Y9SZ</v>
      </c>
      <c r="M20" s="3" t="s">
        <v>42</v>
      </c>
      <c r="N20" s="3" t="s">
        <v>52</v>
      </c>
    </row>
    <row r="21" spans="1:14" s="3" customFormat="1" x14ac:dyDescent="0.25">
      <c r="A21" s="3">
        <v>1115</v>
      </c>
      <c r="B21" s="3" t="s">
        <v>41</v>
      </c>
      <c r="C21" s="3" t="s">
        <v>16</v>
      </c>
      <c r="D21" s="3">
        <v>77503</v>
      </c>
      <c r="K21" s="3">
        <v>2152</v>
      </c>
      <c r="L21" s="3" t="str">
        <f>"000014Y65G"</f>
        <v>000014Y65G</v>
      </c>
      <c r="M21" s="3" t="s">
        <v>48</v>
      </c>
      <c r="N21" s="3" t="s">
        <v>53</v>
      </c>
    </row>
    <row r="22" spans="1:14" s="3" customFormat="1" x14ac:dyDescent="0.25">
      <c r="A22" s="3">
        <v>1116</v>
      </c>
      <c r="B22" s="3" t="s">
        <v>41</v>
      </c>
      <c r="C22" s="3" t="s">
        <v>16</v>
      </c>
      <c r="D22" s="3">
        <v>77503</v>
      </c>
      <c r="K22" s="3">
        <v>2152</v>
      </c>
      <c r="L22" s="3" t="str">
        <f>"000014Y71M"</f>
        <v>000014Y71M</v>
      </c>
      <c r="M22" s="3" t="s">
        <v>42</v>
      </c>
      <c r="N22" s="3" t="s">
        <v>54</v>
      </c>
    </row>
    <row r="23" spans="1:14" s="3" customFormat="1" x14ac:dyDescent="0.25">
      <c r="A23" s="3">
        <v>1117</v>
      </c>
      <c r="B23" s="3" t="s">
        <v>41</v>
      </c>
      <c r="C23" s="3" t="s">
        <v>16</v>
      </c>
      <c r="D23" s="3">
        <v>77503</v>
      </c>
      <c r="K23" s="3">
        <v>2152</v>
      </c>
      <c r="L23" s="3" t="str">
        <f>"000014YB4J"</f>
        <v>000014YB4J</v>
      </c>
      <c r="M23" s="3" t="s">
        <v>48</v>
      </c>
      <c r="N23" s="3" t="s">
        <v>55</v>
      </c>
    </row>
    <row r="24" spans="1:14" s="3" customFormat="1" x14ac:dyDescent="0.25">
      <c r="A24" s="3">
        <v>1118</v>
      </c>
      <c r="B24" s="3" t="s">
        <v>41</v>
      </c>
      <c r="C24" s="3" t="s">
        <v>16</v>
      </c>
      <c r="D24" s="3">
        <v>77503</v>
      </c>
      <c r="K24" s="3">
        <v>2152</v>
      </c>
      <c r="L24" s="3" t="str">
        <f>"000014Y591"</f>
        <v>000014Y591</v>
      </c>
      <c r="M24" s="3" t="s">
        <v>42</v>
      </c>
      <c r="N24" s="3" t="s">
        <v>56</v>
      </c>
    </row>
    <row r="25" spans="1:14" s="3" customFormat="1" x14ac:dyDescent="0.25">
      <c r="A25" s="3">
        <v>1119</v>
      </c>
      <c r="B25" s="3" t="s">
        <v>41</v>
      </c>
      <c r="C25" s="3" t="s">
        <v>16</v>
      </c>
      <c r="D25" s="3">
        <v>77503</v>
      </c>
      <c r="K25" s="3">
        <v>2152</v>
      </c>
      <c r="L25" s="3" t="str">
        <f>"000014Y8EI"</f>
        <v>000014Y8EI</v>
      </c>
      <c r="M25" s="3" t="s">
        <v>48</v>
      </c>
      <c r="N25" s="3" t="s">
        <v>57</v>
      </c>
    </row>
    <row r="26" spans="1:14" s="3" customFormat="1" x14ac:dyDescent="0.25">
      <c r="A26" s="3">
        <v>1120</v>
      </c>
      <c r="B26" s="3" t="s">
        <v>41</v>
      </c>
      <c r="C26" s="3" t="s">
        <v>16</v>
      </c>
      <c r="D26" s="3">
        <v>77503</v>
      </c>
      <c r="K26" s="3">
        <v>2152</v>
      </c>
      <c r="L26" s="3" t="str">
        <f>"000014Y72G"</f>
        <v>000014Y72G</v>
      </c>
      <c r="M26" s="3" t="s">
        <v>58</v>
      </c>
      <c r="N26" s="3" t="s">
        <v>59</v>
      </c>
    </row>
    <row r="27" spans="1:14" s="3" customFormat="1" x14ac:dyDescent="0.25">
      <c r="A27" s="3">
        <v>1121</v>
      </c>
      <c r="B27" s="3" t="s">
        <v>41</v>
      </c>
      <c r="C27" s="3" t="s">
        <v>16</v>
      </c>
      <c r="D27" s="3">
        <v>77503</v>
      </c>
      <c r="K27" s="3">
        <v>2152</v>
      </c>
      <c r="L27" s="3" t="str">
        <f>"000014YA8J"</f>
        <v>000014YA8J</v>
      </c>
      <c r="M27" s="3" t="s">
        <v>60</v>
      </c>
      <c r="N27" s="3" t="s">
        <v>61</v>
      </c>
    </row>
    <row r="28" spans="1:14" s="3" customFormat="1" x14ac:dyDescent="0.25">
      <c r="A28" s="3">
        <v>1122</v>
      </c>
      <c r="B28" s="3" t="s">
        <v>41</v>
      </c>
      <c r="C28" s="3" t="s">
        <v>16</v>
      </c>
      <c r="D28" s="3">
        <v>77503</v>
      </c>
      <c r="K28" s="3">
        <v>2152</v>
      </c>
      <c r="L28" s="3" t="str">
        <f>"000014Y8VU"</f>
        <v>000014Y8VU</v>
      </c>
      <c r="M28" s="3" t="s">
        <v>58</v>
      </c>
      <c r="N28" s="3" t="s">
        <v>62</v>
      </c>
    </row>
    <row r="29" spans="1:14" s="3" customFormat="1" x14ac:dyDescent="0.25">
      <c r="A29" s="3">
        <v>1123</v>
      </c>
      <c r="B29" s="3" t="s">
        <v>41</v>
      </c>
      <c r="C29" s="3" t="s">
        <v>16</v>
      </c>
      <c r="D29" s="3">
        <v>77503</v>
      </c>
      <c r="K29" s="3">
        <v>2152</v>
      </c>
      <c r="L29" s="3" t="str">
        <f>"000014YB4F"</f>
        <v>000014YB4F</v>
      </c>
      <c r="M29" s="3" t="s">
        <v>60</v>
      </c>
      <c r="N29" s="3" t="s">
        <v>63</v>
      </c>
    </row>
    <row r="30" spans="1:14" s="3" customFormat="1" x14ac:dyDescent="0.25">
      <c r="A30" s="3">
        <v>1124</v>
      </c>
      <c r="B30" s="3" t="s">
        <v>41</v>
      </c>
      <c r="C30" s="3" t="s">
        <v>16</v>
      </c>
      <c r="D30" s="3">
        <v>77503</v>
      </c>
      <c r="K30" s="3">
        <v>2152</v>
      </c>
      <c r="L30" s="3" t="str">
        <f>"000014YB4X"</f>
        <v>000014YB4X</v>
      </c>
      <c r="M30" s="3" t="s">
        <v>58</v>
      </c>
      <c r="N30" s="3" t="s">
        <v>64</v>
      </c>
    </row>
    <row r="31" spans="1:14" s="3" customFormat="1" x14ac:dyDescent="0.25">
      <c r="A31" s="3">
        <v>1125</v>
      </c>
      <c r="B31" s="3" t="s">
        <v>41</v>
      </c>
      <c r="C31" s="3" t="s">
        <v>16</v>
      </c>
      <c r="D31" s="3">
        <v>77503</v>
      </c>
      <c r="K31" s="3">
        <v>2152</v>
      </c>
      <c r="L31" s="3" t="str">
        <f>"000014Y67X"</f>
        <v>000014Y67X</v>
      </c>
      <c r="M31" s="3" t="s">
        <v>60</v>
      </c>
      <c r="N31" s="3" t="s">
        <v>65</v>
      </c>
    </row>
    <row r="32" spans="1:14" s="3" customFormat="1" x14ac:dyDescent="0.25">
      <c r="A32" s="3">
        <v>1126</v>
      </c>
      <c r="B32" s="3" t="s">
        <v>41</v>
      </c>
      <c r="C32" s="3" t="s">
        <v>16</v>
      </c>
      <c r="D32" s="3">
        <v>77503</v>
      </c>
      <c r="K32" s="3">
        <v>2152</v>
      </c>
      <c r="L32" s="3" t="str">
        <f>"000014YB6K"</f>
        <v>000014YB6K</v>
      </c>
      <c r="M32" s="3" t="s">
        <v>58</v>
      </c>
      <c r="N32" s="3" t="s">
        <v>66</v>
      </c>
    </row>
    <row r="33" spans="1:15" s="3" customFormat="1" x14ac:dyDescent="0.25">
      <c r="A33" s="3">
        <v>1127</v>
      </c>
      <c r="B33" s="3" t="s">
        <v>41</v>
      </c>
      <c r="C33" s="3" t="s">
        <v>16</v>
      </c>
      <c r="D33" s="3">
        <v>77503</v>
      </c>
      <c r="K33" s="3">
        <v>2152</v>
      </c>
      <c r="L33" s="3" t="str">
        <f>"000014Y9TP"</f>
        <v>000014Y9TP</v>
      </c>
      <c r="M33" s="3" t="s">
        <v>60</v>
      </c>
      <c r="N33" s="3" t="s">
        <v>67</v>
      </c>
    </row>
    <row r="34" spans="1:15" s="3" customFormat="1" x14ac:dyDescent="0.25">
      <c r="A34" s="3">
        <v>1128</v>
      </c>
      <c r="B34" s="3" t="s">
        <v>41</v>
      </c>
      <c r="C34" s="3" t="s">
        <v>16</v>
      </c>
      <c r="D34" s="3">
        <v>77503</v>
      </c>
      <c r="K34" s="3">
        <v>2152</v>
      </c>
      <c r="L34" s="3" t="str">
        <f>"000014Y7ID"</f>
        <v>000014Y7ID</v>
      </c>
      <c r="M34" s="3" t="s">
        <v>58</v>
      </c>
      <c r="N34" s="3" t="s">
        <v>68</v>
      </c>
    </row>
    <row r="35" spans="1:15" s="3" customFormat="1" x14ac:dyDescent="0.25">
      <c r="A35" s="3">
        <v>1129</v>
      </c>
      <c r="B35" s="3" t="s">
        <v>41</v>
      </c>
      <c r="C35" s="3" t="s">
        <v>16</v>
      </c>
      <c r="D35" s="3">
        <v>77503</v>
      </c>
      <c r="K35" s="3">
        <v>2152</v>
      </c>
      <c r="L35" s="3" t="str">
        <f>"000014Y4SE"</f>
        <v>000014Y4SE</v>
      </c>
      <c r="M35" s="3" t="s">
        <v>60</v>
      </c>
      <c r="N35" s="3" t="s">
        <v>69</v>
      </c>
    </row>
    <row r="36" spans="1:15" s="3" customFormat="1" x14ac:dyDescent="0.25">
      <c r="A36" s="3">
        <v>1130</v>
      </c>
      <c r="B36" s="3" t="s">
        <v>41</v>
      </c>
      <c r="C36" s="3" t="s">
        <v>16</v>
      </c>
      <c r="D36" s="3">
        <v>77503</v>
      </c>
      <c r="K36" s="3">
        <v>2152</v>
      </c>
      <c r="L36" s="3" t="str">
        <f>"000014Y72J"</f>
        <v>000014Y72J</v>
      </c>
      <c r="M36" s="3" t="s">
        <v>60</v>
      </c>
      <c r="N36" s="3" t="s">
        <v>70</v>
      </c>
    </row>
    <row r="37" spans="1:15" s="3" customFormat="1" x14ac:dyDescent="0.25">
      <c r="A37" s="3">
        <v>1131</v>
      </c>
      <c r="B37" s="3" t="s">
        <v>41</v>
      </c>
      <c r="C37" s="3" t="s">
        <v>16</v>
      </c>
      <c r="D37" s="3">
        <v>77503</v>
      </c>
      <c r="K37" s="3">
        <v>2152</v>
      </c>
      <c r="L37" s="3" t="str">
        <f>"000014Y8VJ"</f>
        <v>000014Y8VJ</v>
      </c>
      <c r="M37" s="3" t="s">
        <v>60</v>
      </c>
      <c r="N37" s="3" t="s">
        <v>71</v>
      </c>
    </row>
    <row r="38" spans="1:15" s="3" customFormat="1" x14ac:dyDescent="0.25">
      <c r="A38" s="3">
        <v>1132</v>
      </c>
      <c r="B38" s="3" t="s">
        <v>41</v>
      </c>
      <c r="C38" s="3" t="s">
        <v>16</v>
      </c>
      <c r="D38" s="3">
        <v>77503</v>
      </c>
      <c r="K38" s="3">
        <v>2152</v>
      </c>
      <c r="L38" s="3" t="str">
        <f>"000014Y4S4"</f>
        <v>000014Y4S4</v>
      </c>
      <c r="M38" s="3" t="s">
        <v>58</v>
      </c>
      <c r="N38" s="3" t="s">
        <v>72</v>
      </c>
    </row>
    <row r="39" spans="1:15" s="3" customFormat="1" x14ac:dyDescent="0.25">
      <c r="A39" s="3">
        <v>1133</v>
      </c>
      <c r="B39" s="3" t="s">
        <v>41</v>
      </c>
      <c r="C39" s="3" t="s">
        <v>16</v>
      </c>
      <c r="D39" s="3">
        <v>77503</v>
      </c>
      <c r="K39" s="3">
        <v>2152</v>
      </c>
      <c r="L39" s="3" t="str">
        <f>"000014Y58C"</f>
        <v>000014Y58C</v>
      </c>
      <c r="M39" s="3" t="s">
        <v>60</v>
      </c>
      <c r="N39" s="3" t="s">
        <v>73</v>
      </c>
    </row>
    <row r="40" spans="1:15" s="3" customFormat="1" x14ac:dyDescent="0.25">
      <c r="A40" s="3">
        <v>1134</v>
      </c>
      <c r="B40" s="3" t="s">
        <v>41</v>
      </c>
      <c r="C40" s="3" t="s">
        <v>16</v>
      </c>
      <c r="D40" s="3">
        <v>77503</v>
      </c>
      <c r="K40" s="3">
        <v>2152</v>
      </c>
      <c r="L40" s="3" t="str">
        <f>"000014Y58M"</f>
        <v>000014Y58M</v>
      </c>
      <c r="M40" s="3" t="s">
        <v>58</v>
      </c>
      <c r="N40" s="3" t="s">
        <v>74</v>
      </c>
    </row>
    <row r="41" spans="1:15" s="3" customFormat="1" x14ac:dyDescent="0.25">
      <c r="A41" s="3">
        <v>1135</v>
      </c>
      <c r="B41" s="3" t="s">
        <v>41</v>
      </c>
      <c r="C41" s="3" t="s">
        <v>16</v>
      </c>
      <c r="D41" s="3">
        <v>77503</v>
      </c>
      <c r="K41" s="3">
        <v>2152</v>
      </c>
      <c r="L41" s="3" t="str">
        <f>"000014Y9SD"</f>
        <v>000014Y9SD</v>
      </c>
      <c r="M41" s="3" t="s">
        <v>60</v>
      </c>
      <c r="N41" s="3" t="s">
        <v>75</v>
      </c>
    </row>
    <row r="42" spans="1:15" s="3" customFormat="1" x14ac:dyDescent="0.25">
      <c r="A42" s="3">
        <v>1136</v>
      </c>
      <c r="B42" s="3" t="s">
        <v>41</v>
      </c>
      <c r="C42" s="3" t="s">
        <v>16</v>
      </c>
      <c r="D42" s="3">
        <v>77503</v>
      </c>
      <c r="K42" s="3">
        <v>2152</v>
      </c>
      <c r="L42" s="3" t="str">
        <f>"000014YAQ0"</f>
        <v>000014YAQ0</v>
      </c>
      <c r="M42" s="3" t="s">
        <v>58</v>
      </c>
      <c r="N42" s="3" t="s">
        <v>76</v>
      </c>
    </row>
    <row r="43" spans="1:15" s="3" customFormat="1" x14ac:dyDescent="0.25">
      <c r="A43" s="3">
        <v>1137</v>
      </c>
      <c r="B43" s="3" t="s">
        <v>41</v>
      </c>
      <c r="C43" s="3" t="s">
        <v>16</v>
      </c>
      <c r="D43" s="3">
        <v>77503</v>
      </c>
      <c r="K43" s="3">
        <v>2152</v>
      </c>
      <c r="L43" s="3" t="str">
        <f>"000014Y751"</f>
        <v>000014Y751</v>
      </c>
      <c r="M43" s="3" t="s">
        <v>60</v>
      </c>
      <c r="N43" s="3" t="s">
        <v>77</v>
      </c>
    </row>
    <row r="44" spans="1:15" s="3" customFormat="1" x14ac:dyDescent="0.25">
      <c r="A44" s="3">
        <v>1138</v>
      </c>
      <c r="B44" s="3" t="s">
        <v>41</v>
      </c>
      <c r="C44" s="3" t="s">
        <v>16</v>
      </c>
      <c r="D44" s="3">
        <v>77503</v>
      </c>
      <c r="K44" s="3">
        <v>2152</v>
      </c>
      <c r="L44" s="3" t="str">
        <f>"000014Y4Q6"</f>
        <v>000014Y4Q6</v>
      </c>
      <c r="M44" s="3" t="s">
        <v>58</v>
      </c>
      <c r="N44" s="3" t="s">
        <v>78</v>
      </c>
    </row>
    <row r="45" spans="1:15" s="3" customFormat="1" x14ac:dyDescent="0.25">
      <c r="A45" s="3">
        <v>1139</v>
      </c>
      <c r="B45" s="3" t="s">
        <v>41</v>
      </c>
      <c r="C45" s="3" t="s">
        <v>16</v>
      </c>
      <c r="D45" s="3">
        <v>77503</v>
      </c>
      <c r="K45" s="3">
        <v>2152</v>
      </c>
      <c r="L45" s="3" t="str">
        <f>"000014Y5RO"</f>
        <v>000014Y5RO</v>
      </c>
      <c r="M45" s="3" t="s">
        <v>79</v>
      </c>
      <c r="N45" s="3" t="s">
        <v>80</v>
      </c>
    </row>
    <row r="46" spans="1:15" s="3" customFormat="1" x14ac:dyDescent="0.25">
      <c r="A46" s="3">
        <v>1140</v>
      </c>
      <c r="B46" s="3" t="s">
        <v>41</v>
      </c>
      <c r="C46" s="3" t="s">
        <v>16</v>
      </c>
      <c r="D46" s="3">
        <v>77503</v>
      </c>
      <c r="K46" s="3">
        <v>2152</v>
      </c>
      <c r="L46" s="3" t="str">
        <f>"000014Y4V2"</f>
        <v>000014Y4V2</v>
      </c>
      <c r="M46" s="3" t="s">
        <v>81</v>
      </c>
      <c r="N46" s="3" t="s">
        <v>82</v>
      </c>
    </row>
    <row r="47" spans="1:15" s="3" customFormat="1" x14ac:dyDescent="0.25">
      <c r="A47" s="3">
        <v>1141</v>
      </c>
      <c r="B47" s="3" t="s">
        <v>41</v>
      </c>
      <c r="C47" s="3" t="s">
        <v>16</v>
      </c>
      <c r="D47" s="3">
        <v>77503</v>
      </c>
      <c r="K47" s="3">
        <v>2152</v>
      </c>
      <c r="L47" s="3" t="str">
        <f>"000014Y4DS"</f>
        <v>000014Y4DS</v>
      </c>
      <c r="M47" s="3" t="s">
        <v>79</v>
      </c>
      <c r="N47" s="3" t="s">
        <v>83</v>
      </c>
    </row>
    <row r="48" spans="1:15" s="3" customFormat="1" x14ac:dyDescent="0.25">
      <c r="A48" s="3">
        <v>1142</v>
      </c>
      <c r="B48" s="3" t="s">
        <v>41</v>
      </c>
      <c r="C48" s="3" t="s">
        <v>16</v>
      </c>
      <c r="D48" s="3">
        <v>77503</v>
      </c>
      <c r="K48" s="3">
        <v>2152</v>
      </c>
      <c r="L48" s="3" t="str">
        <f>"000014Y726"</f>
        <v>000014Y726</v>
      </c>
      <c r="M48" s="3" t="s">
        <v>81</v>
      </c>
      <c r="N48" s="3" t="s">
        <v>84</v>
      </c>
      <c r="O48" s="3" t="s">
        <v>85</v>
      </c>
    </row>
    <row r="49" spans="1:14" s="3" customFormat="1" x14ac:dyDescent="0.25">
      <c r="A49" s="3">
        <v>1143</v>
      </c>
      <c r="B49" s="3" t="s">
        <v>41</v>
      </c>
      <c r="C49" s="3" t="s">
        <v>16</v>
      </c>
      <c r="D49" s="3">
        <v>77503</v>
      </c>
      <c r="K49" s="3">
        <v>2152</v>
      </c>
      <c r="L49" s="3" t="str">
        <f>"000014Y7Y3"</f>
        <v>000014Y7Y3</v>
      </c>
      <c r="M49" s="3" t="s">
        <v>79</v>
      </c>
      <c r="N49" s="3" t="s">
        <v>86</v>
      </c>
    </row>
    <row r="50" spans="1:14" s="3" customFormat="1" x14ac:dyDescent="0.25">
      <c r="A50" s="3">
        <v>1144</v>
      </c>
      <c r="B50" s="3" t="s">
        <v>41</v>
      </c>
      <c r="C50" s="3" t="s">
        <v>16</v>
      </c>
      <c r="D50" s="3">
        <v>77503</v>
      </c>
      <c r="K50" s="3">
        <v>2152</v>
      </c>
      <c r="L50" s="3" t="str">
        <f>"000014Y5BA"</f>
        <v>000014Y5BA</v>
      </c>
      <c r="M50" s="3" t="s">
        <v>81</v>
      </c>
      <c r="N50" s="3" t="s">
        <v>87</v>
      </c>
    </row>
    <row r="51" spans="1:14" s="3" customFormat="1" x14ac:dyDescent="0.25">
      <c r="A51" s="3">
        <v>1145</v>
      </c>
      <c r="B51" s="3" t="s">
        <v>41</v>
      </c>
      <c r="C51" s="3" t="s">
        <v>16</v>
      </c>
      <c r="D51" s="3">
        <v>77503</v>
      </c>
      <c r="K51" s="3">
        <v>2152</v>
      </c>
      <c r="L51" s="3" t="str">
        <f>"000014Y758"</f>
        <v>000014Y758</v>
      </c>
      <c r="M51" s="3" t="s">
        <v>79</v>
      </c>
      <c r="N51" s="3" t="s">
        <v>88</v>
      </c>
    </row>
    <row r="52" spans="1:14" s="3" customFormat="1" x14ac:dyDescent="0.25">
      <c r="A52" s="3">
        <v>1146</v>
      </c>
      <c r="B52" s="3" t="s">
        <v>41</v>
      </c>
      <c r="C52" s="3" t="s">
        <v>16</v>
      </c>
      <c r="D52" s="3">
        <v>77503</v>
      </c>
      <c r="K52" s="3">
        <v>2152</v>
      </c>
      <c r="L52" s="3" t="str">
        <f>"000014Y737"</f>
        <v>000014Y737</v>
      </c>
      <c r="M52" s="3" t="s">
        <v>81</v>
      </c>
      <c r="N52" s="3" t="s">
        <v>89</v>
      </c>
    </row>
    <row r="53" spans="1:14" s="3" customFormat="1" x14ac:dyDescent="0.25">
      <c r="A53" s="3">
        <v>1147</v>
      </c>
      <c r="B53" s="3" t="s">
        <v>41</v>
      </c>
      <c r="C53" s="3" t="s">
        <v>16</v>
      </c>
      <c r="D53" s="3">
        <v>77503</v>
      </c>
      <c r="K53" s="3">
        <v>2152</v>
      </c>
      <c r="L53" s="3" t="str">
        <f>"000014Y7JS"</f>
        <v>000014Y7JS</v>
      </c>
      <c r="M53" s="3" t="s">
        <v>79</v>
      </c>
      <c r="N53" s="3" t="s">
        <v>90</v>
      </c>
    </row>
    <row r="54" spans="1:14" s="3" customFormat="1" x14ac:dyDescent="0.25">
      <c r="A54" s="3">
        <v>1148</v>
      </c>
      <c r="B54" s="3" t="s">
        <v>41</v>
      </c>
      <c r="C54" s="3" t="s">
        <v>16</v>
      </c>
      <c r="D54" s="3">
        <v>77503</v>
      </c>
      <c r="K54" s="3">
        <v>2152</v>
      </c>
      <c r="L54" s="3" t="str">
        <f>"000014Y738"</f>
        <v>000014Y738</v>
      </c>
      <c r="M54" s="3" t="s">
        <v>81</v>
      </c>
      <c r="N54" s="3" t="s">
        <v>91</v>
      </c>
    </row>
    <row r="55" spans="1:14" s="3" customFormat="1" x14ac:dyDescent="0.25">
      <c r="A55" s="3">
        <v>1149</v>
      </c>
      <c r="B55" s="3" t="s">
        <v>41</v>
      </c>
      <c r="C55" s="3" t="s">
        <v>16</v>
      </c>
      <c r="D55" s="3">
        <v>77503</v>
      </c>
      <c r="K55" s="3">
        <v>2152</v>
      </c>
      <c r="L55" s="3" t="str">
        <f>"000014Y57G"</f>
        <v>000014Y57G</v>
      </c>
      <c r="M55" s="3" t="s">
        <v>79</v>
      </c>
      <c r="N55" s="3" t="s">
        <v>92</v>
      </c>
    </row>
    <row r="56" spans="1:14" s="3" customFormat="1" x14ac:dyDescent="0.25">
      <c r="A56" s="3">
        <v>1150</v>
      </c>
      <c r="B56" s="3" t="s">
        <v>41</v>
      </c>
      <c r="C56" s="3" t="s">
        <v>16</v>
      </c>
      <c r="D56" s="3">
        <v>77503</v>
      </c>
      <c r="K56" s="3">
        <v>2152</v>
      </c>
      <c r="L56" s="3" t="str">
        <f>"000014Y5PN"</f>
        <v>000014Y5PN</v>
      </c>
      <c r="M56" s="3" t="s">
        <v>81</v>
      </c>
      <c r="N56" s="3" t="s">
        <v>93</v>
      </c>
    </row>
    <row r="57" spans="1:14" s="3" customFormat="1" x14ac:dyDescent="0.25">
      <c r="A57" s="3">
        <v>1151</v>
      </c>
      <c r="B57" s="3" t="s">
        <v>41</v>
      </c>
      <c r="C57" s="3" t="s">
        <v>16</v>
      </c>
      <c r="D57" s="3">
        <v>77503</v>
      </c>
      <c r="K57" s="3">
        <v>2152</v>
      </c>
      <c r="L57" s="3" t="str">
        <f>"000014Y7JU"</f>
        <v>000014Y7JU</v>
      </c>
      <c r="M57" s="3" t="s">
        <v>79</v>
      </c>
      <c r="N57" s="3" t="s">
        <v>94</v>
      </c>
    </row>
    <row r="58" spans="1:14" s="3" customFormat="1" x14ac:dyDescent="0.25">
      <c r="A58" s="3">
        <v>1152</v>
      </c>
      <c r="B58" s="3" t="s">
        <v>41</v>
      </c>
      <c r="C58" s="3" t="s">
        <v>16</v>
      </c>
      <c r="D58" s="3">
        <v>77503</v>
      </c>
      <c r="K58" s="3">
        <v>2152</v>
      </c>
      <c r="L58" s="3" t="str">
        <f>"000014Y8W1"</f>
        <v>000014Y8W1</v>
      </c>
      <c r="M58" s="3" t="s">
        <v>81</v>
      </c>
      <c r="N58" s="3" t="s">
        <v>95</v>
      </c>
    </row>
    <row r="59" spans="1:14" s="3" customFormat="1" x14ac:dyDescent="0.25">
      <c r="A59" s="3">
        <v>1153</v>
      </c>
      <c r="B59" s="3" t="s">
        <v>41</v>
      </c>
      <c r="C59" s="3" t="s">
        <v>16</v>
      </c>
      <c r="D59" s="3">
        <v>77503</v>
      </c>
      <c r="K59" s="3">
        <v>2152</v>
      </c>
      <c r="L59" s="3" t="str">
        <f>"000014Y5O5"</f>
        <v>000014Y5O5</v>
      </c>
      <c r="M59" s="3" t="s">
        <v>79</v>
      </c>
      <c r="N59" s="3" t="s">
        <v>96</v>
      </c>
    </row>
    <row r="60" spans="1:14" s="3" customFormat="1" x14ac:dyDescent="0.25">
      <c r="A60" s="3">
        <v>1154</v>
      </c>
      <c r="B60" s="3" t="s">
        <v>41</v>
      </c>
      <c r="C60" s="3" t="s">
        <v>16</v>
      </c>
      <c r="D60" s="3">
        <v>77503</v>
      </c>
      <c r="K60" s="3">
        <v>2152</v>
      </c>
      <c r="L60" s="3" t="str">
        <f>"000014Y755"</f>
        <v>000014Y755</v>
      </c>
      <c r="M60" s="3" t="s">
        <v>81</v>
      </c>
      <c r="N60" s="3" t="s">
        <v>97</v>
      </c>
    </row>
    <row r="61" spans="1:14" s="3" customFormat="1" x14ac:dyDescent="0.25">
      <c r="A61" s="3">
        <v>1155</v>
      </c>
      <c r="B61" s="3" t="s">
        <v>41</v>
      </c>
      <c r="C61" s="3" t="s">
        <v>16</v>
      </c>
      <c r="D61" s="3">
        <v>77503</v>
      </c>
      <c r="K61" s="3">
        <v>2152</v>
      </c>
      <c r="L61" s="3" t="str">
        <f>"000014Y7Z9"</f>
        <v>000014Y7Z9</v>
      </c>
      <c r="M61" s="3" t="s">
        <v>79</v>
      </c>
      <c r="N61" s="3" t="s">
        <v>98</v>
      </c>
    </row>
    <row r="62" spans="1:14" s="3" customFormat="1" x14ac:dyDescent="0.25">
      <c r="A62" s="3">
        <v>1156</v>
      </c>
      <c r="B62" s="3" t="s">
        <v>41</v>
      </c>
      <c r="C62" s="3" t="s">
        <v>16</v>
      </c>
      <c r="D62" s="3">
        <v>77503</v>
      </c>
      <c r="K62" s="3">
        <v>2152</v>
      </c>
      <c r="L62" s="3" t="str">
        <f>"000014Y667"</f>
        <v>000014Y667</v>
      </c>
      <c r="M62" s="3" t="s">
        <v>81</v>
      </c>
      <c r="N62" s="3" t="s">
        <v>99</v>
      </c>
    </row>
    <row r="63" spans="1:14" s="3" customFormat="1" x14ac:dyDescent="0.25">
      <c r="A63" s="3">
        <v>1157</v>
      </c>
      <c r="B63" s="3" t="s">
        <v>41</v>
      </c>
      <c r="C63" s="3" t="s">
        <v>16</v>
      </c>
      <c r="D63" s="3">
        <v>77503</v>
      </c>
      <c r="K63" s="3">
        <v>2152</v>
      </c>
      <c r="L63" s="3" t="str">
        <f>"000014Y72S"</f>
        <v>000014Y72S</v>
      </c>
      <c r="M63" s="3" t="s">
        <v>79</v>
      </c>
      <c r="N63" s="3" t="s">
        <v>100</v>
      </c>
    </row>
    <row r="64" spans="1:14" s="3" customFormat="1" x14ac:dyDescent="0.25">
      <c r="A64" s="3">
        <v>1158</v>
      </c>
      <c r="B64" s="3" t="s">
        <v>41</v>
      </c>
      <c r="C64" s="3" t="s">
        <v>16</v>
      </c>
      <c r="D64" s="3">
        <v>77503</v>
      </c>
      <c r="K64" s="3">
        <v>2152</v>
      </c>
      <c r="L64" s="3" t="str">
        <f>"000014Y9SL"</f>
        <v>000014Y9SL</v>
      </c>
      <c r="M64" s="3" t="s">
        <v>81</v>
      </c>
      <c r="N64" s="3" t="s">
        <v>101</v>
      </c>
    </row>
    <row r="65" spans="1:15" s="3" customFormat="1" x14ac:dyDescent="0.25">
      <c r="A65" s="3">
        <v>1159</v>
      </c>
      <c r="B65" s="3" t="s">
        <v>41</v>
      </c>
      <c r="C65" s="3" t="s">
        <v>16</v>
      </c>
      <c r="D65" s="3">
        <v>77503</v>
      </c>
      <c r="K65" s="3">
        <v>2152</v>
      </c>
      <c r="L65" s="3" t="str">
        <f>"000014Y5AN"</f>
        <v>000014Y5AN</v>
      </c>
      <c r="M65" s="3" t="s">
        <v>102</v>
      </c>
      <c r="N65" s="3" t="s">
        <v>103</v>
      </c>
    </row>
    <row r="66" spans="1:15" s="3" customFormat="1" x14ac:dyDescent="0.25">
      <c r="A66" s="3">
        <v>1160</v>
      </c>
      <c r="B66" s="3" t="s">
        <v>41</v>
      </c>
      <c r="C66" s="3" t="s">
        <v>16</v>
      </c>
      <c r="D66" s="3">
        <v>77503</v>
      </c>
      <c r="K66" s="3">
        <v>2152</v>
      </c>
      <c r="L66" s="3" t="str">
        <f>"000014Y49J"</f>
        <v>000014Y49J</v>
      </c>
      <c r="M66" s="3" t="s">
        <v>104</v>
      </c>
      <c r="N66" s="3" t="s">
        <v>105</v>
      </c>
    </row>
    <row r="67" spans="1:15" s="3" customFormat="1" x14ac:dyDescent="0.25">
      <c r="A67" s="3">
        <v>1161</v>
      </c>
      <c r="B67" s="3" t="s">
        <v>41</v>
      </c>
      <c r="C67" s="3" t="s">
        <v>16</v>
      </c>
      <c r="D67" s="3">
        <v>77503</v>
      </c>
      <c r="K67" s="3">
        <v>2152</v>
      </c>
      <c r="L67" s="3" t="str">
        <f>"000014Y6LO"</f>
        <v>000014Y6LO</v>
      </c>
      <c r="M67" s="3" t="s">
        <v>102</v>
      </c>
      <c r="N67" s="3" t="s">
        <v>106</v>
      </c>
    </row>
    <row r="68" spans="1:15" s="3" customFormat="1" x14ac:dyDescent="0.25">
      <c r="A68" s="3">
        <v>1162</v>
      </c>
      <c r="B68" s="3" t="s">
        <v>41</v>
      </c>
      <c r="C68" s="3" t="s">
        <v>16</v>
      </c>
      <c r="D68" s="3">
        <v>77503</v>
      </c>
      <c r="K68" s="3">
        <v>2152</v>
      </c>
      <c r="L68" s="3" t="str">
        <f>"000014Y4BI"</f>
        <v>000014Y4BI</v>
      </c>
      <c r="M68" s="3" t="s">
        <v>104</v>
      </c>
      <c r="N68" s="3" t="s">
        <v>107</v>
      </c>
    </row>
    <row r="69" spans="1:15" s="3" customFormat="1" x14ac:dyDescent="0.25">
      <c r="A69" s="3">
        <v>1163</v>
      </c>
      <c r="B69" s="3" t="s">
        <v>41</v>
      </c>
      <c r="C69" s="3" t="s">
        <v>16</v>
      </c>
      <c r="D69" s="3">
        <v>77503</v>
      </c>
      <c r="K69" s="3">
        <v>2152</v>
      </c>
      <c r="L69" s="3" t="str">
        <f>"000014YAQ2"</f>
        <v>000014YAQ2</v>
      </c>
      <c r="M69" s="3" t="s">
        <v>102</v>
      </c>
      <c r="N69" s="3" t="s">
        <v>108</v>
      </c>
    </row>
    <row r="70" spans="1:15" s="3" customFormat="1" x14ac:dyDescent="0.25">
      <c r="A70" s="3">
        <v>1164</v>
      </c>
      <c r="B70" s="3" t="s">
        <v>41</v>
      </c>
      <c r="C70" s="3" t="s">
        <v>16</v>
      </c>
      <c r="D70" s="3">
        <v>77503</v>
      </c>
      <c r="K70" s="3">
        <v>2152</v>
      </c>
      <c r="L70" s="3" t="str">
        <f>"000014Y8FG"</f>
        <v>000014Y8FG</v>
      </c>
      <c r="M70" s="3" t="s">
        <v>104</v>
      </c>
      <c r="N70" s="3" t="s">
        <v>109</v>
      </c>
    </row>
    <row r="71" spans="1:15" s="3" customFormat="1" x14ac:dyDescent="0.25">
      <c r="A71" s="3">
        <v>1165</v>
      </c>
      <c r="B71" s="3" t="s">
        <v>41</v>
      </c>
      <c r="C71" s="3" t="s">
        <v>16</v>
      </c>
      <c r="D71" s="3">
        <v>77503</v>
      </c>
      <c r="K71" s="3">
        <v>2152</v>
      </c>
      <c r="L71" s="3" t="str">
        <f>"000014Y4E8"</f>
        <v>000014Y4E8</v>
      </c>
      <c r="M71" s="3" t="s">
        <v>102</v>
      </c>
      <c r="N71" s="3" t="s">
        <v>110</v>
      </c>
    </row>
    <row r="72" spans="1:15" s="3" customFormat="1" x14ac:dyDescent="0.25">
      <c r="A72" s="3">
        <v>1166</v>
      </c>
      <c r="B72" s="3" t="s">
        <v>41</v>
      </c>
      <c r="C72" s="3" t="s">
        <v>16</v>
      </c>
      <c r="D72" s="3">
        <v>77503</v>
      </c>
      <c r="K72" s="3">
        <v>2152</v>
      </c>
      <c r="L72" s="3" t="str">
        <f>"000014Y4V5"</f>
        <v>000014Y4V5</v>
      </c>
      <c r="M72" s="3" t="s">
        <v>104</v>
      </c>
      <c r="N72" s="3" t="s">
        <v>111</v>
      </c>
    </row>
    <row r="73" spans="1:15" s="3" customFormat="1" x14ac:dyDescent="0.25">
      <c r="A73" s="3">
        <v>1167</v>
      </c>
      <c r="B73" s="3" t="s">
        <v>41</v>
      </c>
      <c r="C73" s="3" t="s">
        <v>16</v>
      </c>
      <c r="D73" s="3">
        <v>77503</v>
      </c>
      <c r="K73" s="3">
        <v>2152</v>
      </c>
      <c r="L73" s="3" t="str">
        <f>"000014Y7Y0"</f>
        <v>000014Y7Y0</v>
      </c>
      <c r="M73" s="3" t="s">
        <v>102</v>
      </c>
      <c r="N73" s="3" t="s">
        <v>112</v>
      </c>
    </row>
    <row r="74" spans="1:15" s="3" customFormat="1" x14ac:dyDescent="0.25">
      <c r="A74" s="3">
        <v>1168</v>
      </c>
      <c r="B74" s="3" t="s">
        <v>41</v>
      </c>
      <c r="C74" s="3" t="s">
        <v>16</v>
      </c>
      <c r="D74" s="3">
        <v>77503</v>
      </c>
      <c r="K74" s="3">
        <v>2152</v>
      </c>
      <c r="L74" s="3" t="str">
        <f>"000014Y49S"</f>
        <v>000014Y49S</v>
      </c>
      <c r="M74" s="3" t="s">
        <v>104</v>
      </c>
      <c r="N74" s="3" t="s">
        <v>113</v>
      </c>
    </row>
    <row r="75" spans="1:15" s="3" customFormat="1" x14ac:dyDescent="0.25">
      <c r="A75" s="3">
        <v>1169</v>
      </c>
      <c r="B75" s="3" t="s">
        <v>41</v>
      </c>
      <c r="C75" s="3" t="s">
        <v>16</v>
      </c>
      <c r="D75" s="3">
        <v>77503</v>
      </c>
      <c r="K75" s="3">
        <v>2152</v>
      </c>
      <c r="L75" s="3" t="str">
        <f>"000014Y4AF"</f>
        <v>000014Y4AF</v>
      </c>
      <c r="M75" s="3" t="s">
        <v>102</v>
      </c>
      <c r="N75" s="3" t="s">
        <v>114</v>
      </c>
    </row>
    <row r="76" spans="1:15" s="3" customFormat="1" x14ac:dyDescent="0.25">
      <c r="A76" s="3">
        <v>1170</v>
      </c>
      <c r="B76" s="3" t="s">
        <v>41</v>
      </c>
      <c r="C76" s="3" t="s">
        <v>16</v>
      </c>
      <c r="D76" s="3">
        <v>77503</v>
      </c>
      <c r="K76" s="3">
        <v>2152</v>
      </c>
      <c r="L76" s="3" t="str">
        <f>"000014Y73E"</f>
        <v>000014Y73E</v>
      </c>
      <c r="M76" s="3" t="s">
        <v>104</v>
      </c>
      <c r="N76" s="3" t="s">
        <v>115</v>
      </c>
      <c r="O76" s="3" t="s">
        <v>85</v>
      </c>
    </row>
    <row r="77" spans="1:15" s="3" customFormat="1" x14ac:dyDescent="0.25">
      <c r="A77" s="3">
        <v>1171</v>
      </c>
      <c r="B77" s="3" t="s">
        <v>41</v>
      </c>
      <c r="C77" s="3" t="s">
        <v>16</v>
      </c>
      <c r="D77" s="3">
        <v>77503</v>
      </c>
      <c r="K77" s="3">
        <v>2152</v>
      </c>
      <c r="L77" s="3" t="str">
        <f>"000014YAOP"</f>
        <v>000014YAOP</v>
      </c>
      <c r="M77" s="3" t="s">
        <v>102</v>
      </c>
      <c r="N77" s="3" t="s">
        <v>116</v>
      </c>
    </row>
    <row r="78" spans="1:15" s="3" customFormat="1" x14ac:dyDescent="0.25">
      <c r="A78" s="3">
        <v>1172</v>
      </c>
      <c r="B78" s="3" t="s">
        <v>41</v>
      </c>
      <c r="C78" s="3" t="s">
        <v>16</v>
      </c>
      <c r="D78" s="3">
        <v>77503</v>
      </c>
      <c r="K78" s="3">
        <v>2152</v>
      </c>
      <c r="L78" s="3" t="str">
        <f>"000014Y6OZ"</f>
        <v>000014Y6OZ</v>
      </c>
      <c r="M78" s="3" t="s">
        <v>104</v>
      </c>
      <c r="N78" s="3" t="s">
        <v>117</v>
      </c>
    </row>
    <row r="79" spans="1:15" s="3" customFormat="1" x14ac:dyDescent="0.25">
      <c r="A79" s="3">
        <v>1173</v>
      </c>
      <c r="B79" s="3" t="s">
        <v>41</v>
      </c>
      <c r="C79" s="3" t="s">
        <v>16</v>
      </c>
      <c r="D79" s="3">
        <v>77503</v>
      </c>
      <c r="K79" s="3">
        <v>2152</v>
      </c>
      <c r="L79" s="3" t="str">
        <f>"000014Y4AA"</f>
        <v>000014Y4AA</v>
      </c>
      <c r="M79" s="3" t="s">
        <v>102</v>
      </c>
      <c r="N79" s="3" t="s">
        <v>118</v>
      </c>
    </row>
    <row r="80" spans="1:15" s="3" customFormat="1" x14ac:dyDescent="0.25">
      <c r="A80" s="3">
        <v>1174</v>
      </c>
      <c r="B80" s="3" t="s">
        <v>41</v>
      </c>
      <c r="C80" s="3" t="s">
        <v>16</v>
      </c>
      <c r="D80" s="3">
        <v>77503</v>
      </c>
      <c r="K80" s="3">
        <v>2152</v>
      </c>
      <c r="L80" s="3" t="str">
        <f>"000014Y56J"</f>
        <v>000014Y56J</v>
      </c>
      <c r="M80" s="3" t="s">
        <v>104</v>
      </c>
      <c r="N80" s="3" t="s">
        <v>119</v>
      </c>
    </row>
    <row r="81" spans="1:14" s="3" customFormat="1" x14ac:dyDescent="0.25">
      <c r="A81" s="3">
        <v>1175</v>
      </c>
      <c r="B81" s="3" t="s">
        <v>41</v>
      </c>
      <c r="C81" s="3" t="s">
        <v>16</v>
      </c>
      <c r="D81" s="3">
        <v>77503</v>
      </c>
      <c r="K81" s="3">
        <v>2152</v>
      </c>
      <c r="L81" s="3" t="str">
        <f>"000014Y6LY"</f>
        <v>000014Y6LY</v>
      </c>
      <c r="M81" s="3" t="s">
        <v>102</v>
      </c>
      <c r="N81" s="3" t="s">
        <v>120</v>
      </c>
    </row>
    <row r="82" spans="1:14" s="3" customFormat="1" x14ac:dyDescent="0.25">
      <c r="A82" s="3">
        <v>1176</v>
      </c>
      <c r="B82" s="3" t="s">
        <v>41</v>
      </c>
      <c r="C82" s="3" t="s">
        <v>16</v>
      </c>
      <c r="D82" s="3">
        <v>77503</v>
      </c>
      <c r="K82" s="3">
        <v>2152</v>
      </c>
      <c r="L82" s="3" t="str">
        <f>"000014Y7II"</f>
        <v>000014Y7II</v>
      </c>
      <c r="M82" s="3" t="s">
        <v>104</v>
      </c>
      <c r="N82" s="3" t="s">
        <v>121</v>
      </c>
    </row>
    <row r="83" spans="1:14" s="3" customFormat="1" x14ac:dyDescent="0.25">
      <c r="A83" s="3">
        <v>1177</v>
      </c>
      <c r="B83" s="3" t="s">
        <v>41</v>
      </c>
      <c r="C83" s="3" t="s">
        <v>16</v>
      </c>
      <c r="D83" s="3">
        <v>77503</v>
      </c>
      <c r="K83" s="3">
        <v>2152</v>
      </c>
      <c r="L83" s="3" t="str">
        <f>"000014Y5OW"</f>
        <v>000014Y5OW</v>
      </c>
      <c r="M83" s="3" t="s">
        <v>102</v>
      </c>
      <c r="N83" s="3" t="s">
        <v>122</v>
      </c>
    </row>
    <row r="84" spans="1:14" s="3" customFormat="1" x14ac:dyDescent="0.25">
      <c r="A84" s="3">
        <v>1178</v>
      </c>
      <c r="B84" s="3" t="s">
        <v>41</v>
      </c>
      <c r="C84" s="3" t="s">
        <v>16</v>
      </c>
      <c r="D84" s="3">
        <v>77503</v>
      </c>
      <c r="K84" s="3">
        <v>2152</v>
      </c>
      <c r="L84" s="3" t="str">
        <f>"000014Y6KE"</f>
        <v>000014Y6KE</v>
      </c>
      <c r="M84" s="3" t="s">
        <v>104</v>
      </c>
      <c r="N84" s="3" t="s">
        <v>123</v>
      </c>
    </row>
    <row r="85" spans="1:14" s="3" customFormat="1" x14ac:dyDescent="0.25">
      <c r="A85" s="3">
        <v>1179</v>
      </c>
      <c r="B85" s="3" t="s">
        <v>41</v>
      </c>
      <c r="C85" s="3" t="s">
        <v>16</v>
      </c>
      <c r="D85" s="3">
        <v>77503</v>
      </c>
      <c r="K85" s="3">
        <v>2152</v>
      </c>
      <c r="L85" s="3" t="str">
        <f>"000014Y7Y9"</f>
        <v>000014Y7Y9</v>
      </c>
      <c r="M85" s="3" t="s">
        <v>124</v>
      </c>
      <c r="N85" s="3" t="s">
        <v>125</v>
      </c>
    </row>
    <row r="86" spans="1:14" s="3" customFormat="1" x14ac:dyDescent="0.25">
      <c r="A86" s="3">
        <v>1180</v>
      </c>
      <c r="B86" s="3" t="s">
        <v>41</v>
      </c>
      <c r="C86" s="3" t="s">
        <v>16</v>
      </c>
      <c r="D86" s="3">
        <v>77503</v>
      </c>
      <c r="K86" s="3">
        <v>2152</v>
      </c>
      <c r="L86" s="3" t="str">
        <f>"000014Y5AT"</f>
        <v>000014Y5AT</v>
      </c>
      <c r="M86" s="3" t="s">
        <v>33</v>
      </c>
      <c r="N86" s="3" t="s">
        <v>126</v>
      </c>
    </row>
    <row r="87" spans="1:14" s="3" customFormat="1" x14ac:dyDescent="0.25">
      <c r="A87" s="3">
        <v>1181</v>
      </c>
      <c r="B87" s="3" t="s">
        <v>41</v>
      </c>
      <c r="C87" s="3" t="s">
        <v>16</v>
      </c>
      <c r="D87" s="3">
        <v>77503</v>
      </c>
      <c r="K87" s="3">
        <v>2152</v>
      </c>
      <c r="L87" s="3" t="str">
        <f>"000014Y5OI"</f>
        <v>000014Y5OI</v>
      </c>
      <c r="M87" s="3" t="s">
        <v>124</v>
      </c>
      <c r="N87" s="3" t="s">
        <v>127</v>
      </c>
    </row>
    <row r="88" spans="1:14" s="3" customFormat="1" x14ac:dyDescent="0.25">
      <c r="A88" s="3">
        <v>1182</v>
      </c>
      <c r="B88" s="3" t="s">
        <v>41</v>
      </c>
      <c r="C88" s="3" t="s">
        <v>16</v>
      </c>
      <c r="D88" s="3">
        <v>77503</v>
      </c>
      <c r="K88" s="3">
        <v>2152</v>
      </c>
      <c r="L88" s="3" t="str">
        <f>"000014Y64D"</f>
        <v>000014Y64D</v>
      </c>
      <c r="M88" s="3" t="s">
        <v>33</v>
      </c>
      <c r="N88" s="3" t="s">
        <v>128</v>
      </c>
    </row>
    <row r="89" spans="1:14" s="3" customFormat="1" x14ac:dyDescent="0.25">
      <c r="A89" s="3">
        <v>1183</v>
      </c>
      <c r="B89" s="3" t="s">
        <v>41</v>
      </c>
      <c r="C89" s="3" t="s">
        <v>16</v>
      </c>
      <c r="D89" s="3">
        <v>77503</v>
      </c>
      <c r="K89" s="3">
        <v>2152</v>
      </c>
      <c r="L89" s="3" t="str">
        <f>"000014YB4R"</f>
        <v>000014YB4R</v>
      </c>
      <c r="M89" s="3" t="s">
        <v>124</v>
      </c>
      <c r="N89" s="3" t="s">
        <v>129</v>
      </c>
    </row>
    <row r="90" spans="1:14" s="3" customFormat="1" x14ac:dyDescent="0.25">
      <c r="A90" s="3">
        <v>1184</v>
      </c>
      <c r="B90" s="3" t="s">
        <v>41</v>
      </c>
      <c r="C90" s="3" t="s">
        <v>16</v>
      </c>
      <c r="D90" s="3">
        <v>77503</v>
      </c>
      <c r="K90" s="3">
        <v>2152</v>
      </c>
      <c r="L90" s="3" t="str">
        <f>"000014Y9TK"</f>
        <v>000014Y9TK</v>
      </c>
      <c r="M90" s="3" t="s">
        <v>33</v>
      </c>
      <c r="N90" s="3" t="s">
        <v>130</v>
      </c>
    </row>
    <row r="91" spans="1:14" s="3" customFormat="1" x14ac:dyDescent="0.25">
      <c r="A91" s="3">
        <v>1185</v>
      </c>
      <c r="B91" s="3" t="s">
        <v>41</v>
      </c>
      <c r="C91" s="3" t="s">
        <v>16</v>
      </c>
      <c r="D91" s="3">
        <v>77503</v>
      </c>
      <c r="K91" s="3">
        <v>2152</v>
      </c>
      <c r="L91" s="3" t="str">
        <f>"000014Y5AU"</f>
        <v>000014Y5AU</v>
      </c>
      <c r="M91" s="3" t="s">
        <v>124</v>
      </c>
      <c r="N91" s="3" t="s">
        <v>131</v>
      </c>
    </row>
    <row r="92" spans="1:14" s="3" customFormat="1" x14ac:dyDescent="0.25">
      <c r="A92" s="3">
        <v>1186</v>
      </c>
      <c r="B92" s="3" t="s">
        <v>41</v>
      </c>
      <c r="C92" s="3" t="s">
        <v>16</v>
      </c>
      <c r="D92" s="3">
        <v>77503</v>
      </c>
      <c r="K92" s="3">
        <v>2152</v>
      </c>
      <c r="L92" s="3" t="str">
        <f>"000014YAO9"</f>
        <v>000014YAO9</v>
      </c>
      <c r="M92" s="3" t="s">
        <v>33</v>
      </c>
      <c r="N92" s="3" t="s">
        <v>132</v>
      </c>
    </row>
    <row r="93" spans="1:14" s="3" customFormat="1" x14ac:dyDescent="0.25">
      <c r="A93" s="3">
        <v>1187</v>
      </c>
      <c r="B93" s="3" t="s">
        <v>41</v>
      </c>
      <c r="C93" s="3" t="s">
        <v>16</v>
      </c>
      <c r="D93" s="3">
        <v>77503</v>
      </c>
      <c r="K93" s="3">
        <v>2152</v>
      </c>
      <c r="L93" s="3" t="str">
        <f>"000014Y6KH"</f>
        <v>000014Y6KH</v>
      </c>
      <c r="M93" s="3" t="s">
        <v>124</v>
      </c>
      <c r="N93" s="3" t="s">
        <v>133</v>
      </c>
    </row>
    <row r="94" spans="1:14" s="3" customFormat="1" x14ac:dyDescent="0.25">
      <c r="A94" s="3">
        <v>1188</v>
      </c>
      <c r="B94" s="3" t="s">
        <v>41</v>
      </c>
      <c r="C94" s="3" t="s">
        <v>16</v>
      </c>
      <c r="D94" s="3">
        <v>77503</v>
      </c>
      <c r="K94" s="3">
        <v>2152</v>
      </c>
      <c r="L94" s="3" t="str">
        <f>"000014Y6OH"</f>
        <v>000014Y6OH</v>
      </c>
      <c r="M94" s="3" t="s">
        <v>33</v>
      </c>
      <c r="N94" s="3" t="s">
        <v>134</v>
      </c>
    </row>
    <row r="95" spans="1:14" s="3" customFormat="1" x14ac:dyDescent="0.25">
      <c r="A95" s="3">
        <v>1189</v>
      </c>
      <c r="B95" s="3" t="s">
        <v>41</v>
      </c>
      <c r="C95" s="3" t="s">
        <v>16</v>
      </c>
      <c r="D95" s="3">
        <v>77503</v>
      </c>
      <c r="K95" s="3">
        <v>2152</v>
      </c>
      <c r="L95" s="3" t="str">
        <f>"000014Y71P"</f>
        <v>000014Y71P</v>
      </c>
      <c r="M95" s="3" t="s">
        <v>124</v>
      </c>
      <c r="N95" s="3" t="s">
        <v>135</v>
      </c>
    </row>
    <row r="96" spans="1:14" s="3" customFormat="1" x14ac:dyDescent="0.25">
      <c r="A96" s="3">
        <v>1190</v>
      </c>
      <c r="B96" s="3" t="s">
        <v>41</v>
      </c>
      <c r="C96" s="3" t="s">
        <v>16</v>
      </c>
      <c r="D96" s="3">
        <v>77503</v>
      </c>
      <c r="K96" s="3">
        <v>2152</v>
      </c>
      <c r="L96" s="3" t="str">
        <f>"000014Y57H"</f>
        <v>000014Y57H</v>
      </c>
      <c r="M96" s="3" t="s">
        <v>33</v>
      </c>
      <c r="N96" s="3" t="s">
        <v>136</v>
      </c>
    </row>
    <row r="97" spans="1:17" s="3" customFormat="1" x14ac:dyDescent="0.25">
      <c r="A97" s="3">
        <v>1191</v>
      </c>
      <c r="B97" s="3" t="s">
        <v>41</v>
      </c>
      <c r="C97" s="3" t="s">
        <v>16</v>
      </c>
      <c r="D97" s="3">
        <v>77503</v>
      </c>
      <c r="K97" s="3">
        <v>2152</v>
      </c>
      <c r="L97" s="3" t="str">
        <f>"000014Y6PB"</f>
        <v>000014Y6PB</v>
      </c>
      <c r="M97" s="3" t="s">
        <v>124</v>
      </c>
      <c r="N97" s="3" t="s">
        <v>137</v>
      </c>
    </row>
    <row r="98" spans="1:17" s="3" customFormat="1" x14ac:dyDescent="0.25">
      <c r="A98" s="3">
        <v>1192</v>
      </c>
      <c r="B98" s="3" t="s">
        <v>41</v>
      </c>
      <c r="C98" s="3" t="s">
        <v>16</v>
      </c>
      <c r="D98" s="3">
        <v>77503</v>
      </c>
      <c r="K98" s="3">
        <v>2152</v>
      </c>
      <c r="L98" s="3" t="str">
        <f>"000014Y5NP"</f>
        <v>000014Y5NP</v>
      </c>
      <c r="M98" s="3" t="s">
        <v>33</v>
      </c>
      <c r="N98" s="3" t="s">
        <v>138</v>
      </c>
    </row>
    <row r="99" spans="1:17" s="3" customFormat="1" x14ac:dyDescent="0.25">
      <c r="A99" s="3">
        <v>1193</v>
      </c>
      <c r="B99" s="3" t="s">
        <v>41</v>
      </c>
      <c r="C99" s="3" t="s">
        <v>16</v>
      </c>
      <c r="D99" s="3">
        <v>77503</v>
      </c>
      <c r="K99" s="3">
        <v>2152</v>
      </c>
      <c r="L99" s="3" t="str">
        <f>"000014Y651"</f>
        <v>000014Y651</v>
      </c>
      <c r="M99" s="3" t="s">
        <v>124</v>
      </c>
      <c r="N99" s="3" t="s">
        <v>139</v>
      </c>
    </row>
    <row r="100" spans="1:17" s="3" customFormat="1" x14ac:dyDescent="0.25">
      <c r="A100" s="3">
        <v>1194</v>
      </c>
      <c r="B100" s="3" t="s">
        <v>41</v>
      </c>
      <c r="C100" s="3" t="s">
        <v>16</v>
      </c>
      <c r="D100" s="3">
        <v>77503</v>
      </c>
      <c r="K100" s="3">
        <v>2152</v>
      </c>
      <c r="L100" s="3" t="str">
        <f>"000014Y8FA"</f>
        <v>000014Y8FA</v>
      </c>
      <c r="M100" s="3" t="s">
        <v>33</v>
      </c>
      <c r="N100" s="3" t="s">
        <v>140</v>
      </c>
    </row>
    <row r="101" spans="1:17" s="3" customFormat="1" x14ac:dyDescent="0.25">
      <c r="A101" s="3">
        <v>1195</v>
      </c>
      <c r="B101" s="3" t="s">
        <v>41</v>
      </c>
      <c r="C101" s="3" t="s">
        <v>16</v>
      </c>
      <c r="D101" s="3">
        <v>77503</v>
      </c>
      <c r="K101" s="3">
        <v>2152</v>
      </c>
      <c r="L101" s="3" t="str">
        <f>"000014Y7I0"</f>
        <v>000014Y7I0</v>
      </c>
      <c r="M101" s="3" t="s">
        <v>124</v>
      </c>
      <c r="N101" s="3" t="s">
        <v>141</v>
      </c>
    </row>
    <row r="102" spans="1:17" s="3" customFormat="1" x14ac:dyDescent="0.25">
      <c r="A102" s="3">
        <v>1196</v>
      </c>
      <c r="B102" s="3" t="s">
        <v>41</v>
      </c>
      <c r="C102" s="3" t="s">
        <v>16</v>
      </c>
      <c r="D102" s="3">
        <v>77503</v>
      </c>
      <c r="K102" s="3">
        <v>2152</v>
      </c>
      <c r="L102" s="3" t="str">
        <f>"000014Y8WD"</f>
        <v>000014Y8WD</v>
      </c>
      <c r="M102" s="3" t="s">
        <v>33</v>
      </c>
      <c r="N102" s="3" t="s">
        <v>142</v>
      </c>
    </row>
    <row r="103" spans="1:17" s="3" customFormat="1" x14ac:dyDescent="0.25">
      <c r="A103" s="3">
        <v>1197</v>
      </c>
      <c r="B103" s="3" t="s">
        <v>41</v>
      </c>
      <c r="C103" s="3" t="s">
        <v>16</v>
      </c>
      <c r="D103" s="3">
        <v>77503</v>
      </c>
      <c r="K103" s="3">
        <v>2152</v>
      </c>
      <c r="L103" s="3" t="str">
        <f>"000014Y4QS"</f>
        <v>000014Y4QS</v>
      </c>
      <c r="M103" s="3" t="s">
        <v>124</v>
      </c>
      <c r="N103" s="3" t="s">
        <v>143</v>
      </c>
    </row>
    <row r="104" spans="1:17" s="3" customFormat="1" x14ac:dyDescent="0.25">
      <c r="A104" s="3">
        <v>1198</v>
      </c>
      <c r="B104" s="3" t="s">
        <v>41</v>
      </c>
      <c r="C104" s="3" t="s">
        <v>16</v>
      </c>
      <c r="D104" s="3">
        <v>77503</v>
      </c>
      <c r="K104" s="3">
        <v>2152</v>
      </c>
      <c r="L104" s="3" t="str">
        <f>"000014Y5PO"</f>
        <v>000014Y5PO</v>
      </c>
      <c r="M104" s="3" t="s">
        <v>33</v>
      </c>
      <c r="N104" s="3" t="s">
        <v>144</v>
      </c>
    </row>
    <row r="105" spans="1:17" s="3" customFormat="1" x14ac:dyDescent="0.25">
      <c r="A105" s="3">
        <v>1200</v>
      </c>
      <c r="B105" s="3" t="s">
        <v>41</v>
      </c>
      <c r="C105" s="3" t="s">
        <v>16</v>
      </c>
      <c r="D105" s="3">
        <v>77503</v>
      </c>
      <c r="K105" s="3">
        <v>2152</v>
      </c>
      <c r="L105" s="3" t="str">
        <f>"000014Y581"</f>
        <v>000014Y581</v>
      </c>
      <c r="M105" s="3" t="s">
        <v>145</v>
      </c>
      <c r="N105" s="3" t="s">
        <v>146</v>
      </c>
    </row>
    <row r="106" spans="1:17" s="1" customFormat="1" x14ac:dyDescent="0.25">
      <c r="A106" s="1">
        <v>1202</v>
      </c>
      <c r="B106" s="1" t="s">
        <v>41</v>
      </c>
      <c r="C106" s="1" t="s">
        <v>16</v>
      </c>
      <c r="D106" s="1">
        <v>77503</v>
      </c>
      <c r="E106" s="1" t="s">
        <v>25</v>
      </c>
      <c r="F106" s="1" t="s">
        <v>26</v>
      </c>
      <c r="K106" s="1">
        <v>2152</v>
      </c>
      <c r="L106" s="1" t="str">
        <f>"000014Y7K5"</f>
        <v>000014Y7K5</v>
      </c>
      <c r="M106" s="1" t="s">
        <v>147</v>
      </c>
      <c r="N106" s="1" t="s">
        <v>148</v>
      </c>
      <c r="Q106" s="1" t="s">
        <v>195</v>
      </c>
    </row>
    <row r="107" spans="1:17" s="3" customFormat="1" x14ac:dyDescent="0.25">
      <c r="A107" s="3">
        <v>1202</v>
      </c>
      <c r="B107" s="3" t="s">
        <v>41</v>
      </c>
      <c r="C107" s="3" t="s">
        <v>16</v>
      </c>
      <c r="D107" s="3">
        <v>77503</v>
      </c>
      <c r="K107" s="3">
        <v>2152</v>
      </c>
      <c r="L107" s="3" t="str">
        <f>"000014Y4RZ"</f>
        <v>000014Y4RZ</v>
      </c>
      <c r="M107" s="3" t="s">
        <v>147</v>
      </c>
      <c r="N107" s="3" t="s">
        <v>149</v>
      </c>
    </row>
    <row r="108" spans="1:17" s="3" customFormat="1" x14ac:dyDescent="0.25">
      <c r="A108" s="3">
        <v>1203</v>
      </c>
      <c r="B108" s="3" t="s">
        <v>41</v>
      </c>
      <c r="C108" s="3" t="s">
        <v>16</v>
      </c>
      <c r="D108" s="3">
        <v>77503</v>
      </c>
      <c r="K108" s="3">
        <v>2152</v>
      </c>
      <c r="L108" s="3" t="str">
        <f>"000014Y8VT"</f>
        <v>000014Y8VT</v>
      </c>
      <c r="M108" s="3" t="s">
        <v>17</v>
      </c>
      <c r="N108" s="3" t="s">
        <v>150</v>
      </c>
    </row>
    <row r="109" spans="1:17" s="1" customFormat="1" x14ac:dyDescent="0.25">
      <c r="A109" s="1">
        <v>1204</v>
      </c>
      <c r="B109" s="1" t="s">
        <v>41</v>
      </c>
      <c r="C109" s="1" t="s">
        <v>16</v>
      </c>
      <c r="D109" s="1">
        <v>77503</v>
      </c>
      <c r="E109" s="1" t="s">
        <v>151</v>
      </c>
      <c r="F109" s="1">
        <v>1204</v>
      </c>
      <c r="K109" s="1">
        <v>2152</v>
      </c>
      <c r="L109" s="1" t="str">
        <f>"000014Y683"</f>
        <v>000014Y683</v>
      </c>
      <c r="M109" s="1" t="s">
        <v>147</v>
      </c>
      <c r="N109" s="1" t="s">
        <v>152</v>
      </c>
      <c r="Q109" s="1" t="s">
        <v>196</v>
      </c>
    </row>
    <row r="110" spans="1:17" s="3" customFormat="1" x14ac:dyDescent="0.25">
      <c r="A110" s="3">
        <v>1204</v>
      </c>
      <c r="B110" s="3" t="s">
        <v>41</v>
      </c>
      <c r="C110" s="3" t="s">
        <v>16</v>
      </c>
      <c r="D110" s="3">
        <v>77503</v>
      </c>
      <c r="K110" s="3">
        <v>2152</v>
      </c>
      <c r="L110" s="3" t="str">
        <f>"000014YANX"</f>
        <v>000014YANX</v>
      </c>
      <c r="M110" s="3" t="s">
        <v>147</v>
      </c>
      <c r="N110" s="3" t="s">
        <v>153</v>
      </c>
    </row>
    <row r="111" spans="1:17" s="3" customFormat="1" x14ac:dyDescent="0.25">
      <c r="A111" s="3">
        <v>1205</v>
      </c>
      <c r="B111" s="3" t="s">
        <v>41</v>
      </c>
      <c r="C111" s="3" t="s">
        <v>16</v>
      </c>
      <c r="D111" s="3">
        <v>77503</v>
      </c>
      <c r="K111" s="3">
        <v>2152</v>
      </c>
      <c r="L111" s="3" t="str">
        <f>"000014YB5A"</f>
        <v>000014YB5A</v>
      </c>
      <c r="M111" s="3" t="s">
        <v>17</v>
      </c>
      <c r="N111" s="3" t="s">
        <v>154</v>
      </c>
    </row>
    <row r="112" spans="1:17" s="3" customFormat="1" x14ac:dyDescent="0.25">
      <c r="A112" s="3">
        <v>1206</v>
      </c>
      <c r="B112" s="3" t="s">
        <v>41</v>
      </c>
      <c r="C112" s="3" t="s">
        <v>16</v>
      </c>
      <c r="D112" s="3">
        <v>77503</v>
      </c>
      <c r="K112" s="3">
        <v>2152</v>
      </c>
      <c r="L112" s="3" t="str">
        <f>"000014Y4QU"</f>
        <v>000014Y4QU</v>
      </c>
      <c r="M112" s="3" t="s">
        <v>147</v>
      </c>
      <c r="N112" s="3" t="s">
        <v>155</v>
      </c>
    </row>
    <row r="113" spans="1:14" s="3" customFormat="1" x14ac:dyDescent="0.25">
      <c r="A113" s="3">
        <v>1207</v>
      </c>
      <c r="B113" s="3" t="s">
        <v>41</v>
      </c>
      <c r="C113" s="3" t="s">
        <v>16</v>
      </c>
      <c r="D113" s="3">
        <v>77503</v>
      </c>
      <c r="K113" s="3">
        <v>2152</v>
      </c>
      <c r="L113" s="3" t="str">
        <f>"000014YB9E"</f>
        <v>000014YB9E</v>
      </c>
      <c r="M113" s="3" t="s">
        <v>17</v>
      </c>
      <c r="N113" s="3" t="s">
        <v>156</v>
      </c>
    </row>
    <row r="114" spans="1:14" s="3" customFormat="1" x14ac:dyDescent="0.25">
      <c r="A114" s="3">
        <v>1208</v>
      </c>
      <c r="B114" s="3" t="s">
        <v>41</v>
      </c>
      <c r="C114" s="3" t="s">
        <v>16</v>
      </c>
      <c r="D114" s="3">
        <v>77503</v>
      </c>
      <c r="K114" s="3">
        <v>2152</v>
      </c>
      <c r="L114" s="3" t="str">
        <f>"000014Y68M"</f>
        <v>000014Y68M</v>
      </c>
      <c r="M114" s="3" t="s">
        <v>147</v>
      </c>
      <c r="N114" s="3" t="s">
        <v>157</v>
      </c>
    </row>
    <row r="115" spans="1:14" s="3" customFormat="1" x14ac:dyDescent="0.25">
      <c r="A115" s="3">
        <v>1209</v>
      </c>
      <c r="B115" s="3" t="s">
        <v>41</v>
      </c>
      <c r="C115" s="3" t="s">
        <v>16</v>
      </c>
      <c r="D115" s="3">
        <v>77503</v>
      </c>
      <c r="K115" s="3">
        <v>2152</v>
      </c>
      <c r="L115" s="3" t="str">
        <f>"000014Y578"</f>
        <v>000014Y578</v>
      </c>
      <c r="M115" s="3" t="s">
        <v>17</v>
      </c>
      <c r="N115" s="3" t="s">
        <v>158</v>
      </c>
    </row>
    <row r="116" spans="1:14" s="3" customFormat="1" x14ac:dyDescent="0.25">
      <c r="A116" s="3">
        <v>1210</v>
      </c>
      <c r="B116" s="3" t="s">
        <v>41</v>
      </c>
      <c r="C116" s="3" t="s">
        <v>16</v>
      </c>
      <c r="D116" s="3">
        <v>77503</v>
      </c>
      <c r="K116" s="3">
        <v>2152</v>
      </c>
      <c r="L116" s="3" t="str">
        <f>"000014Y6LT"</f>
        <v>000014Y6LT</v>
      </c>
      <c r="M116" s="3" t="s">
        <v>147</v>
      </c>
      <c r="N116" s="3" t="s">
        <v>159</v>
      </c>
    </row>
    <row r="117" spans="1:14" s="3" customFormat="1" x14ac:dyDescent="0.25">
      <c r="A117" s="3">
        <v>1211</v>
      </c>
      <c r="B117" s="3" t="s">
        <v>41</v>
      </c>
      <c r="C117" s="3" t="s">
        <v>16</v>
      </c>
      <c r="D117" s="3">
        <v>77503</v>
      </c>
      <c r="K117" s="3">
        <v>2152</v>
      </c>
      <c r="L117" s="3" t="str">
        <f>"000014Y65H"</f>
        <v>000014Y65H</v>
      </c>
      <c r="M117" s="3" t="s">
        <v>17</v>
      </c>
      <c r="N117" s="3" t="s">
        <v>160</v>
      </c>
    </row>
    <row r="118" spans="1:14" s="3" customFormat="1" x14ac:dyDescent="0.25">
      <c r="A118" s="3">
        <v>1212</v>
      </c>
      <c r="B118" s="3" t="s">
        <v>41</v>
      </c>
      <c r="C118" s="3" t="s">
        <v>16</v>
      </c>
      <c r="D118" s="3">
        <v>77503</v>
      </c>
      <c r="K118" s="3">
        <v>2152</v>
      </c>
      <c r="L118" s="3" t="str">
        <f>"000014Y4RC"</f>
        <v>000014Y4RC</v>
      </c>
      <c r="M118" s="3" t="s">
        <v>147</v>
      </c>
      <c r="N118" s="3" t="s">
        <v>161</v>
      </c>
    </row>
    <row r="119" spans="1:14" s="3" customFormat="1" x14ac:dyDescent="0.25">
      <c r="A119" s="3">
        <v>1213</v>
      </c>
      <c r="B119" s="3" t="s">
        <v>41</v>
      </c>
      <c r="C119" s="3" t="s">
        <v>16</v>
      </c>
      <c r="D119" s="3">
        <v>77503</v>
      </c>
      <c r="K119" s="3">
        <v>2152</v>
      </c>
      <c r="L119" s="3" t="str">
        <f>"000014Y5PF"</f>
        <v>000014Y5PF</v>
      </c>
      <c r="M119" s="3" t="s">
        <v>17</v>
      </c>
      <c r="N119" s="3" t="s">
        <v>162</v>
      </c>
    </row>
    <row r="120" spans="1:14" s="3" customFormat="1" x14ac:dyDescent="0.25">
      <c r="A120" s="3">
        <v>1214</v>
      </c>
      <c r="B120" s="3" t="s">
        <v>41</v>
      </c>
      <c r="C120" s="3" t="s">
        <v>16</v>
      </c>
      <c r="D120" s="3">
        <v>77503</v>
      </c>
      <c r="K120" s="3">
        <v>2152</v>
      </c>
      <c r="L120" s="3" t="str">
        <f>"000014Y5SD"</f>
        <v>000014Y5SD</v>
      </c>
      <c r="M120" s="3" t="s">
        <v>147</v>
      </c>
      <c r="N120" s="3" t="s">
        <v>163</v>
      </c>
    </row>
    <row r="121" spans="1:14" s="3" customFormat="1" x14ac:dyDescent="0.25">
      <c r="A121" s="3">
        <v>1215</v>
      </c>
      <c r="B121" s="3" t="s">
        <v>41</v>
      </c>
      <c r="C121" s="3" t="s">
        <v>16</v>
      </c>
      <c r="D121" s="3">
        <v>77503</v>
      </c>
      <c r="K121" s="3">
        <v>2152</v>
      </c>
      <c r="L121" s="3" t="str">
        <f>"000014YB4G"</f>
        <v>000014YB4G</v>
      </c>
      <c r="M121" s="3" t="s">
        <v>17</v>
      </c>
      <c r="N121" s="3" t="s">
        <v>164</v>
      </c>
    </row>
    <row r="122" spans="1:14" s="3" customFormat="1" x14ac:dyDescent="0.25">
      <c r="A122" s="3">
        <v>1216</v>
      </c>
      <c r="B122" s="3" t="s">
        <v>41</v>
      </c>
      <c r="C122" s="3" t="s">
        <v>16</v>
      </c>
      <c r="D122" s="3">
        <v>77503</v>
      </c>
      <c r="K122" s="3">
        <v>2152</v>
      </c>
      <c r="L122" s="3" t="str">
        <f>"000014Y6L0"</f>
        <v>000014Y6L0</v>
      </c>
      <c r="M122" s="3" t="s">
        <v>147</v>
      </c>
      <c r="N122" s="3" t="s">
        <v>165</v>
      </c>
    </row>
    <row r="123" spans="1:14" s="3" customFormat="1" x14ac:dyDescent="0.25">
      <c r="A123" s="3">
        <v>1217</v>
      </c>
      <c r="B123" s="3" t="s">
        <v>41</v>
      </c>
      <c r="C123" s="3" t="s">
        <v>16</v>
      </c>
      <c r="D123" s="3">
        <v>77503</v>
      </c>
      <c r="K123" s="3">
        <v>2152</v>
      </c>
      <c r="L123" s="3" t="str">
        <f>"000014Y5BF"</f>
        <v>000014Y5BF</v>
      </c>
      <c r="M123" s="3" t="s">
        <v>17</v>
      </c>
      <c r="N123" s="3" t="s">
        <v>166</v>
      </c>
    </row>
    <row r="124" spans="1:14" s="3" customFormat="1" x14ac:dyDescent="0.25">
      <c r="A124" s="3">
        <v>1218</v>
      </c>
      <c r="B124" s="3" t="s">
        <v>41</v>
      </c>
      <c r="C124" s="3" t="s">
        <v>16</v>
      </c>
      <c r="D124" s="3">
        <v>77503</v>
      </c>
      <c r="K124" s="3">
        <v>2152</v>
      </c>
      <c r="L124" s="3" t="str">
        <f>"000014Y5BH"</f>
        <v>000014Y5BH</v>
      </c>
      <c r="M124" s="3" t="s">
        <v>147</v>
      </c>
      <c r="N124" s="3" t="s">
        <v>167</v>
      </c>
    </row>
    <row r="125" spans="1:14" s="3" customFormat="1" x14ac:dyDescent="0.25">
      <c r="A125" s="3">
        <v>1219</v>
      </c>
      <c r="B125" s="3" t="s">
        <v>41</v>
      </c>
      <c r="C125" s="3" t="s">
        <v>16</v>
      </c>
      <c r="D125" s="3">
        <v>77503</v>
      </c>
      <c r="K125" s="3">
        <v>2152</v>
      </c>
      <c r="L125" s="3" t="str">
        <f>"000014Y762"</f>
        <v>000014Y762</v>
      </c>
      <c r="M125" s="3" t="s">
        <v>17</v>
      </c>
      <c r="N125" s="3" t="s">
        <v>168</v>
      </c>
    </row>
    <row r="126" spans="1:14" s="3" customFormat="1" x14ac:dyDescent="0.25">
      <c r="A126" s="3">
        <v>1220</v>
      </c>
      <c r="B126" s="3" t="s">
        <v>41</v>
      </c>
      <c r="C126" s="3" t="s">
        <v>16</v>
      </c>
      <c r="D126" s="3">
        <v>77503</v>
      </c>
      <c r="K126" s="3">
        <v>2152</v>
      </c>
      <c r="L126" s="3" t="str">
        <f>"000014Y8F0"</f>
        <v>000014Y8F0</v>
      </c>
      <c r="M126" s="3" t="s">
        <v>147</v>
      </c>
      <c r="N126" s="3" t="s">
        <v>169</v>
      </c>
    </row>
    <row r="127" spans="1:14" s="3" customFormat="1" x14ac:dyDescent="0.25">
      <c r="A127" s="3">
        <v>1221</v>
      </c>
      <c r="B127" s="3" t="s">
        <v>41</v>
      </c>
      <c r="C127" s="3" t="s">
        <v>16</v>
      </c>
      <c r="D127" s="3">
        <v>77503</v>
      </c>
      <c r="K127" s="3">
        <v>2152</v>
      </c>
      <c r="L127" s="3" t="str">
        <f>"000014Y68E"</f>
        <v>000014Y68E</v>
      </c>
      <c r="M127" s="3" t="s">
        <v>17</v>
      </c>
      <c r="N127" s="3" t="s">
        <v>170</v>
      </c>
    </row>
    <row r="128" spans="1:14" s="3" customFormat="1" x14ac:dyDescent="0.25">
      <c r="A128" s="3">
        <v>1222</v>
      </c>
      <c r="B128" s="3" t="s">
        <v>41</v>
      </c>
      <c r="C128" s="3" t="s">
        <v>16</v>
      </c>
      <c r="D128" s="3">
        <v>77503</v>
      </c>
      <c r="K128" s="3">
        <v>2152</v>
      </c>
      <c r="L128" s="3" t="str">
        <f>"000014Y5OM"</f>
        <v>000014Y5OM</v>
      </c>
      <c r="M128" s="3" t="s">
        <v>171</v>
      </c>
      <c r="N128" s="3" t="s">
        <v>172</v>
      </c>
    </row>
    <row r="129" spans="1:14" s="3" customFormat="1" x14ac:dyDescent="0.25">
      <c r="A129" s="3">
        <v>1223</v>
      </c>
      <c r="B129" s="3" t="s">
        <v>41</v>
      </c>
      <c r="C129" s="3" t="s">
        <v>16</v>
      </c>
      <c r="D129" s="3">
        <v>77503</v>
      </c>
      <c r="K129" s="3">
        <v>2152</v>
      </c>
      <c r="L129" s="3" t="str">
        <f>"000014Y64Y"</f>
        <v>000014Y64Y</v>
      </c>
      <c r="M129" s="3" t="s">
        <v>19</v>
      </c>
      <c r="N129" s="3" t="s">
        <v>173</v>
      </c>
    </row>
    <row r="130" spans="1:14" s="3" customFormat="1" x14ac:dyDescent="0.25">
      <c r="A130" s="3">
        <v>1224</v>
      </c>
      <c r="B130" s="3" t="s">
        <v>41</v>
      </c>
      <c r="C130" s="3" t="s">
        <v>16</v>
      </c>
      <c r="D130" s="3">
        <v>77503</v>
      </c>
      <c r="K130" s="3">
        <v>2152</v>
      </c>
      <c r="L130" s="3" t="str">
        <f>"000014Y9TJ"</f>
        <v>000014Y9TJ</v>
      </c>
      <c r="M130" s="3" t="s">
        <v>171</v>
      </c>
      <c r="N130" s="3" t="s">
        <v>174</v>
      </c>
    </row>
    <row r="131" spans="1:14" s="3" customFormat="1" x14ac:dyDescent="0.25">
      <c r="A131" s="3">
        <v>1225</v>
      </c>
      <c r="B131" s="3" t="s">
        <v>41</v>
      </c>
      <c r="C131" s="3" t="s">
        <v>16</v>
      </c>
      <c r="D131" s="3">
        <v>77503</v>
      </c>
      <c r="K131" s="3">
        <v>2152</v>
      </c>
      <c r="L131" s="3" t="str">
        <f>"000014YANY"</f>
        <v>000014YANY</v>
      </c>
      <c r="M131" s="3" t="s">
        <v>19</v>
      </c>
      <c r="N131" s="3" t="s">
        <v>175</v>
      </c>
    </row>
    <row r="132" spans="1:14" s="3" customFormat="1" x14ac:dyDescent="0.25">
      <c r="A132" s="3">
        <v>1226</v>
      </c>
      <c r="B132" s="3" t="s">
        <v>41</v>
      </c>
      <c r="C132" s="3" t="s">
        <v>16</v>
      </c>
      <c r="D132" s="3">
        <v>77503</v>
      </c>
      <c r="K132" s="3">
        <v>2152</v>
      </c>
      <c r="L132" s="3" t="str">
        <f>"000014YB8Y"</f>
        <v>000014YB8Y</v>
      </c>
      <c r="M132" s="3" t="s">
        <v>171</v>
      </c>
      <c r="N132" s="3" t="s">
        <v>176</v>
      </c>
    </row>
    <row r="133" spans="1:14" s="3" customFormat="1" x14ac:dyDescent="0.25">
      <c r="A133" s="3">
        <v>1227</v>
      </c>
      <c r="B133" s="3" t="s">
        <v>41</v>
      </c>
      <c r="C133" s="3" t="s">
        <v>16</v>
      </c>
      <c r="D133" s="3">
        <v>77503</v>
      </c>
      <c r="K133" s="3">
        <v>2152</v>
      </c>
      <c r="L133" s="3" t="str">
        <f>"000014YB58"</f>
        <v>000014YB58</v>
      </c>
      <c r="M133" s="3" t="s">
        <v>19</v>
      </c>
      <c r="N133" s="3" t="s">
        <v>177</v>
      </c>
    </row>
    <row r="134" spans="1:14" s="3" customFormat="1" x14ac:dyDescent="0.25">
      <c r="A134" s="3">
        <v>1228</v>
      </c>
      <c r="B134" s="3" t="s">
        <v>41</v>
      </c>
      <c r="C134" s="3" t="s">
        <v>16</v>
      </c>
      <c r="D134" s="3">
        <v>77503</v>
      </c>
      <c r="K134" s="3">
        <v>2152</v>
      </c>
      <c r="L134" s="3" t="str">
        <f>"000014Y5O3"</f>
        <v>000014Y5O3</v>
      </c>
      <c r="M134" s="3" t="s">
        <v>171</v>
      </c>
      <c r="N134" s="3" t="s">
        <v>178</v>
      </c>
    </row>
    <row r="135" spans="1:14" s="3" customFormat="1" x14ac:dyDescent="0.25">
      <c r="A135" s="3">
        <v>1229</v>
      </c>
      <c r="B135" s="3" t="s">
        <v>41</v>
      </c>
      <c r="C135" s="3" t="s">
        <v>16</v>
      </c>
      <c r="D135" s="3">
        <v>77503</v>
      </c>
      <c r="K135" s="3">
        <v>2152</v>
      </c>
      <c r="L135" s="3" t="str">
        <f>"000014YB73"</f>
        <v>000014YB73</v>
      </c>
      <c r="M135" s="3" t="s">
        <v>19</v>
      </c>
      <c r="N135" s="3" t="s">
        <v>179</v>
      </c>
    </row>
    <row r="136" spans="1:14" s="3" customFormat="1" x14ac:dyDescent="0.25">
      <c r="A136" s="3">
        <v>1230</v>
      </c>
      <c r="B136" s="3" t="s">
        <v>41</v>
      </c>
      <c r="C136" s="3" t="s">
        <v>16</v>
      </c>
      <c r="D136" s="3">
        <v>77503</v>
      </c>
      <c r="K136" s="3">
        <v>2152</v>
      </c>
      <c r="L136" s="3" t="str">
        <f>"000014Y49E"</f>
        <v>000014Y49E</v>
      </c>
      <c r="M136" s="3" t="s">
        <v>171</v>
      </c>
      <c r="N136" s="3" t="s">
        <v>180</v>
      </c>
    </row>
    <row r="137" spans="1:14" s="3" customFormat="1" x14ac:dyDescent="0.25">
      <c r="A137" s="3">
        <v>1231</v>
      </c>
      <c r="B137" s="3" t="s">
        <v>41</v>
      </c>
      <c r="C137" s="3" t="s">
        <v>16</v>
      </c>
      <c r="D137" s="3">
        <v>77503</v>
      </c>
      <c r="K137" s="3">
        <v>2152</v>
      </c>
      <c r="L137" s="3" t="str">
        <f>"000014YB5J"</f>
        <v>000014YB5J</v>
      </c>
      <c r="M137" s="3" t="s">
        <v>19</v>
      </c>
      <c r="N137" s="3" t="s">
        <v>181</v>
      </c>
    </row>
    <row r="138" spans="1:14" s="3" customFormat="1" x14ac:dyDescent="0.25">
      <c r="A138" s="3">
        <v>1232</v>
      </c>
      <c r="B138" s="3" t="s">
        <v>41</v>
      </c>
      <c r="C138" s="3" t="s">
        <v>16</v>
      </c>
      <c r="D138" s="3">
        <v>77503</v>
      </c>
      <c r="K138" s="3">
        <v>2152</v>
      </c>
      <c r="L138" s="3" t="str">
        <f>"000014Y4DH"</f>
        <v>000014Y4DH</v>
      </c>
      <c r="M138" s="3" t="s">
        <v>171</v>
      </c>
      <c r="N138" s="3" t="s">
        <v>182</v>
      </c>
    </row>
    <row r="139" spans="1:14" s="3" customFormat="1" x14ac:dyDescent="0.25">
      <c r="A139" s="3">
        <v>1233</v>
      </c>
      <c r="B139" s="3" t="s">
        <v>41</v>
      </c>
      <c r="C139" s="3" t="s">
        <v>16</v>
      </c>
      <c r="D139" s="3">
        <v>77503</v>
      </c>
      <c r="K139" s="3">
        <v>2152</v>
      </c>
      <c r="L139" s="3" t="str">
        <f>"000014YAOC"</f>
        <v>000014YAOC</v>
      </c>
      <c r="M139" s="3" t="s">
        <v>19</v>
      </c>
      <c r="N139" s="3" t="s">
        <v>183</v>
      </c>
    </row>
    <row r="140" spans="1:14" s="3" customFormat="1" x14ac:dyDescent="0.25">
      <c r="A140" s="3">
        <v>1234</v>
      </c>
      <c r="B140" s="3" t="s">
        <v>41</v>
      </c>
      <c r="C140" s="3" t="s">
        <v>16</v>
      </c>
      <c r="D140" s="3">
        <v>77503</v>
      </c>
      <c r="K140" s="3">
        <v>2152</v>
      </c>
      <c r="L140" s="3" t="str">
        <f>"000014Y4U1"</f>
        <v>000014Y4U1</v>
      </c>
      <c r="M140" s="3" t="s">
        <v>171</v>
      </c>
      <c r="N140" s="3" t="s">
        <v>184</v>
      </c>
    </row>
    <row r="141" spans="1:14" s="3" customFormat="1" x14ac:dyDescent="0.25">
      <c r="A141" s="3">
        <v>1235</v>
      </c>
      <c r="B141" s="3" t="s">
        <v>41</v>
      </c>
      <c r="C141" s="3" t="s">
        <v>16</v>
      </c>
      <c r="D141" s="3">
        <v>77503</v>
      </c>
      <c r="K141" s="3">
        <v>2152</v>
      </c>
      <c r="L141" s="3" t="str">
        <f>"000014Y5RE"</f>
        <v>000014Y5RE</v>
      </c>
      <c r="M141" s="3" t="s">
        <v>19</v>
      </c>
      <c r="N141" s="3" t="s">
        <v>185</v>
      </c>
    </row>
    <row r="142" spans="1:14" s="3" customFormat="1" x14ac:dyDescent="0.25">
      <c r="A142" s="3">
        <v>1236</v>
      </c>
      <c r="B142" s="3" t="s">
        <v>41</v>
      </c>
      <c r="C142" s="3" t="s">
        <v>16</v>
      </c>
      <c r="D142" s="3">
        <v>77503</v>
      </c>
      <c r="K142" s="3">
        <v>2152</v>
      </c>
      <c r="L142" s="3" t="str">
        <f>"000014Y6KZ"</f>
        <v>000014Y6KZ</v>
      </c>
      <c r="M142" s="3" t="s">
        <v>171</v>
      </c>
      <c r="N142" s="3" t="s">
        <v>186</v>
      </c>
    </row>
    <row r="143" spans="1:14" s="3" customFormat="1" x14ac:dyDescent="0.25">
      <c r="A143" s="3">
        <v>1237</v>
      </c>
      <c r="B143" s="3" t="s">
        <v>41</v>
      </c>
      <c r="C143" s="3" t="s">
        <v>16</v>
      </c>
      <c r="D143" s="3">
        <v>77503</v>
      </c>
      <c r="K143" s="3">
        <v>2152</v>
      </c>
      <c r="L143" s="3" t="str">
        <f>"000014Y8WB"</f>
        <v>000014Y8WB</v>
      </c>
      <c r="M143" s="3" t="s">
        <v>19</v>
      </c>
      <c r="N143" s="3" t="s">
        <v>187</v>
      </c>
    </row>
    <row r="144" spans="1:14" s="3" customFormat="1" x14ac:dyDescent="0.25">
      <c r="A144" s="3">
        <v>1238</v>
      </c>
      <c r="B144" s="3" t="s">
        <v>41</v>
      </c>
      <c r="C144" s="3" t="s">
        <v>16</v>
      </c>
      <c r="D144" s="3">
        <v>77503</v>
      </c>
      <c r="K144" s="3">
        <v>2152</v>
      </c>
      <c r="L144" s="3" t="str">
        <f>"000014Y68G"</f>
        <v>000014Y68G</v>
      </c>
      <c r="M144" s="3" t="s">
        <v>171</v>
      </c>
      <c r="N144" s="3" t="s">
        <v>188</v>
      </c>
    </row>
    <row r="145" spans="1:14" s="3" customFormat="1" x14ac:dyDescent="0.25">
      <c r="A145" s="3">
        <v>1239</v>
      </c>
      <c r="B145" s="3" t="s">
        <v>41</v>
      </c>
      <c r="C145" s="3" t="s">
        <v>16</v>
      </c>
      <c r="D145" s="3">
        <v>77503</v>
      </c>
      <c r="K145" s="3">
        <v>2152</v>
      </c>
      <c r="L145" s="3" t="str">
        <f>"000014Y6LS"</f>
        <v>000014Y6LS</v>
      </c>
      <c r="M145" s="3" t="s">
        <v>19</v>
      </c>
      <c r="N145" s="3" t="s">
        <v>189</v>
      </c>
    </row>
    <row r="146" spans="1:14" s="3" customFormat="1" x14ac:dyDescent="0.25">
      <c r="A146" s="3">
        <v>1240</v>
      </c>
      <c r="B146" s="3" t="s">
        <v>41</v>
      </c>
      <c r="C146" s="3" t="s">
        <v>16</v>
      </c>
      <c r="D146" s="3">
        <v>77503</v>
      </c>
      <c r="K146" s="3">
        <v>2152</v>
      </c>
      <c r="L146" s="3" t="str">
        <f>"000014Y575"</f>
        <v>000014Y575</v>
      </c>
      <c r="M146" s="3" t="s">
        <v>171</v>
      </c>
      <c r="N146" s="3" t="s">
        <v>190</v>
      </c>
    </row>
    <row r="147" spans="1:14" s="3" customFormat="1" x14ac:dyDescent="0.25">
      <c r="A147" s="3">
        <v>1241</v>
      </c>
      <c r="B147" s="3" t="s">
        <v>41</v>
      </c>
      <c r="C147" s="3" t="s">
        <v>16</v>
      </c>
      <c r="D147" s="3">
        <v>77503</v>
      </c>
      <c r="K147" s="3">
        <v>2152</v>
      </c>
      <c r="L147" s="3" t="str">
        <f>"000014Y7I5"</f>
        <v>000014Y7I5</v>
      </c>
      <c r="M147" s="3" t="s">
        <v>19</v>
      </c>
      <c r="N147" s="3" t="s">
        <v>191</v>
      </c>
    </row>
    <row r="148" spans="1:14" s="2" customFormat="1" x14ac:dyDescent="0.25">
      <c r="A148" s="2">
        <v>3902</v>
      </c>
      <c r="B148" s="2" t="s">
        <v>192</v>
      </c>
      <c r="C148" s="2" t="s">
        <v>16</v>
      </c>
      <c r="D148" s="2">
        <v>77503</v>
      </c>
      <c r="K148" s="2">
        <v>2152</v>
      </c>
      <c r="L148" s="2" t="str">
        <f>"000014Y767"</f>
        <v>000014Y767</v>
      </c>
      <c r="M148" s="2" t="s">
        <v>27</v>
      </c>
      <c r="N148" s="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2152 Address List Scrub Repo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Sanchez</cp:lastModifiedBy>
  <dcterms:created xsi:type="dcterms:W3CDTF">2024-06-28T20:55:37Z</dcterms:created>
  <dcterms:modified xsi:type="dcterms:W3CDTF">2024-08-20T03:44:37Z</dcterms:modified>
</cp:coreProperties>
</file>