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nager\Desktop\для IT\"/>
    </mc:Choice>
  </mc:AlternateContent>
  <bookViews>
    <workbookView xWindow="0" yWindow="0" windowWidth="20490" windowHeight="8595" activeTab="2"/>
  </bookViews>
  <sheets>
    <sheet name="2-16 этаж" sheetId="2" r:id="rId1"/>
    <sheet name="Финальная версия" sheetId="5" r:id="rId2"/>
    <sheet name="CSV Экспорт в Шахматку" sheetId="8" r:id="rId3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2" l="1"/>
  <c r="K128" i="2"/>
  <c r="B175" i="8"/>
  <c r="L128" i="2"/>
  <c r="B174" i="8"/>
  <c r="L127" i="2"/>
  <c r="B173" i="8"/>
  <c r="D127" i="2"/>
  <c r="K127" i="2"/>
  <c r="B172" i="8"/>
  <c r="E127" i="2"/>
  <c r="F127" i="2"/>
  <c r="G127" i="2"/>
  <c r="H127" i="2"/>
  <c r="I127" i="2"/>
  <c r="J127" i="2"/>
  <c r="B171" i="8"/>
  <c r="B170" i="8"/>
  <c r="B169" i="8"/>
  <c r="B168" i="8"/>
  <c r="B167" i="8"/>
  <c r="B166" i="8"/>
  <c r="B165" i="8"/>
  <c r="E17" i="5"/>
  <c r="C127" i="2"/>
  <c r="B164" i="8"/>
  <c r="G17" i="5"/>
  <c r="C128" i="2"/>
  <c r="B163" i="8"/>
  <c r="B162" i="8"/>
  <c r="C10" i="5"/>
  <c r="C11" i="5"/>
  <c r="C12" i="5"/>
  <c r="C13" i="5"/>
  <c r="C14" i="5"/>
  <c r="C15" i="5"/>
  <c r="C16" i="5"/>
  <c r="E116" i="2"/>
  <c r="J116" i="2"/>
  <c r="B161" i="8"/>
  <c r="B12" i="5"/>
  <c r="B13" i="5"/>
  <c r="B14" i="5"/>
  <c r="B15" i="5"/>
  <c r="B16" i="5"/>
  <c r="D115" i="2"/>
  <c r="D116" i="2"/>
  <c r="E115" i="2"/>
  <c r="F115" i="2"/>
  <c r="G115" i="2"/>
  <c r="H115" i="2"/>
  <c r="I115" i="2"/>
  <c r="J115" i="2"/>
  <c r="K115" i="2"/>
  <c r="K116" i="2"/>
  <c r="B160" i="8"/>
  <c r="D10" i="5"/>
  <c r="D11" i="5"/>
  <c r="D12" i="5"/>
  <c r="D13" i="5"/>
  <c r="D14" i="5"/>
  <c r="D15" i="5"/>
  <c r="D16" i="5"/>
  <c r="L115" i="2"/>
  <c r="L116" i="2"/>
  <c r="B159" i="8"/>
  <c r="B158" i="8"/>
  <c r="B157" i="8"/>
  <c r="B156" i="8"/>
  <c r="B155" i="8"/>
  <c r="B154" i="8"/>
  <c r="B153" i="8"/>
  <c r="B152" i="8"/>
  <c r="B151" i="8"/>
  <c r="B150" i="8"/>
  <c r="E9" i="5"/>
  <c r="E10" i="5"/>
  <c r="E11" i="5"/>
  <c r="E12" i="5"/>
  <c r="E13" i="5"/>
  <c r="E14" i="5"/>
  <c r="E15" i="5"/>
  <c r="E16" i="5"/>
  <c r="C115" i="2"/>
  <c r="B149" i="8"/>
  <c r="C116" i="2"/>
  <c r="B148" i="8"/>
  <c r="B147" i="8"/>
  <c r="B146" i="8"/>
  <c r="E104" i="2"/>
  <c r="J104" i="2"/>
  <c r="B145" i="8"/>
  <c r="D103" i="2"/>
  <c r="D104" i="2"/>
  <c r="E103" i="2"/>
  <c r="F103" i="2"/>
  <c r="G103" i="2"/>
  <c r="H103" i="2"/>
  <c r="I103" i="2"/>
  <c r="J103" i="2"/>
  <c r="K103" i="2"/>
  <c r="K104" i="2"/>
  <c r="B144" i="8"/>
  <c r="L103" i="2"/>
  <c r="L104" i="2"/>
  <c r="B143" i="8"/>
  <c r="B142" i="8"/>
  <c r="B141" i="8"/>
  <c r="B140" i="8"/>
  <c r="B139" i="8"/>
  <c r="B138" i="8"/>
  <c r="B137" i="8"/>
  <c r="B136" i="8"/>
  <c r="B135" i="8"/>
  <c r="B134" i="8"/>
  <c r="C103" i="2"/>
  <c r="B133" i="8"/>
  <c r="C104" i="2"/>
  <c r="B132" i="8"/>
  <c r="B131" i="8"/>
  <c r="B130" i="8"/>
  <c r="E92" i="2"/>
  <c r="J92" i="2"/>
  <c r="B129" i="8"/>
  <c r="G91" i="2"/>
  <c r="I91" i="2"/>
  <c r="K91" i="2"/>
  <c r="K92" i="2"/>
  <c r="B128" i="8"/>
  <c r="L91" i="2"/>
  <c r="L92" i="2"/>
  <c r="B127" i="8"/>
  <c r="B126" i="8"/>
  <c r="B125" i="8"/>
  <c r="H91" i="2"/>
  <c r="J91" i="2"/>
  <c r="B124" i="8"/>
  <c r="B123" i="8"/>
  <c r="B122" i="8"/>
  <c r="B121" i="8"/>
  <c r="B120" i="8"/>
  <c r="B119" i="8"/>
  <c r="B118" i="8"/>
  <c r="C91" i="2"/>
  <c r="B117" i="8"/>
  <c r="C92" i="2"/>
  <c r="B116" i="8"/>
  <c r="B115" i="8"/>
  <c r="B114" i="8"/>
  <c r="E80" i="2"/>
  <c r="J80" i="2"/>
  <c r="B113" i="8"/>
  <c r="D79" i="2"/>
  <c r="F79" i="2"/>
  <c r="G79" i="2"/>
  <c r="H79" i="2"/>
  <c r="I79" i="2"/>
  <c r="J79" i="2"/>
  <c r="K79" i="2"/>
  <c r="B112" i="8"/>
  <c r="L79" i="2"/>
  <c r="L80" i="2"/>
  <c r="B111" i="8"/>
  <c r="B110" i="8"/>
  <c r="B109" i="8"/>
  <c r="B108" i="8"/>
  <c r="B107" i="8"/>
  <c r="B106" i="8"/>
  <c r="B105" i="8"/>
  <c r="B104" i="8"/>
  <c r="B103" i="8"/>
  <c r="B102" i="8"/>
  <c r="C79" i="2"/>
  <c r="B101" i="8"/>
  <c r="C80" i="2"/>
  <c r="B100" i="8"/>
  <c r="B99" i="8"/>
  <c r="B98" i="8"/>
  <c r="E68" i="2"/>
  <c r="J68" i="2"/>
  <c r="B97" i="8"/>
  <c r="D67" i="2"/>
  <c r="K68" i="2"/>
  <c r="B96" i="8"/>
  <c r="L67" i="2"/>
  <c r="B95" i="8"/>
  <c r="B94" i="8"/>
  <c r="E67" i="2"/>
  <c r="F67" i="2"/>
  <c r="G67" i="2"/>
  <c r="H67" i="2"/>
  <c r="I67" i="2"/>
  <c r="J67" i="2"/>
  <c r="B93" i="8"/>
  <c r="B92" i="8"/>
  <c r="B91" i="8"/>
  <c r="B90" i="8"/>
  <c r="B89" i="8"/>
  <c r="B88" i="8"/>
  <c r="B87" i="8"/>
  <c r="B86" i="8"/>
  <c r="C67" i="2"/>
  <c r="B85" i="8"/>
  <c r="C68" i="2"/>
  <c r="B84" i="8"/>
  <c r="B83" i="8"/>
  <c r="C18" i="5"/>
  <c r="D140" i="2"/>
  <c r="B176" i="8"/>
  <c r="F18" i="5"/>
  <c r="G18" i="5"/>
  <c r="C140" i="2"/>
  <c r="B177" i="8"/>
  <c r="E18" i="5"/>
  <c r="C139" i="2"/>
  <c r="B178" i="8"/>
  <c r="B18" i="5"/>
  <c r="D139" i="2"/>
  <c r="B179" i="8"/>
  <c r="E139" i="2"/>
  <c r="B180" i="8"/>
  <c r="F139" i="2"/>
  <c r="B181" i="8"/>
  <c r="G139" i="2"/>
  <c r="B182" i="8"/>
  <c r="H139" i="2"/>
  <c r="B183" i="8"/>
  <c r="I139" i="2"/>
  <c r="B184" i="8"/>
  <c r="J139" i="2"/>
  <c r="B185" i="8"/>
  <c r="K139" i="2"/>
  <c r="B186" i="8"/>
  <c r="D18" i="5"/>
  <c r="L139" i="2"/>
  <c r="B187" i="8"/>
  <c r="L140" i="2"/>
  <c r="B188" i="8"/>
  <c r="K140" i="2"/>
  <c r="B189" i="8"/>
  <c r="C19" i="5"/>
  <c r="D152" i="2"/>
  <c r="B190" i="8"/>
  <c r="F19" i="5"/>
  <c r="G19" i="5"/>
  <c r="C152" i="2"/>
  <c r="B191" i="8"/>
  <c r="E19" i="5"/>
  <c r="C151" i="2"/>
  <c r="B192" i="8"/>
  <c r="B19" i="5"/>
  <c r="D151" i="2"/>
  <c r="B193" i="8"/>
  <c r="E151" i="2"/>
  <c r="B194" i="8"/>
  <c r="F151" i="2"/>
  <c r="B195" i="8"/>
  <c r="G151" i="2"/>
  <c r="B196" i="8"/>
  <c r="H151" i="2"/>
  <c r="B197" i="8"/>
  <c r="I151" i="2"/>
  <c r="B198" i="8"/>
  <c r="J151" i="2"/>
  <c r="B199" i="8"/>
  <c r="B200" i="8"/>
  <c r="D19" i="5"/>
  <c r="L151" i="2"/>
  <c r="B201" i="8"/>
  <c r="L152" i="2"/>
  <c r="B202" i="8"/>
  <c r="K152" i="2"/>
  <c r="B203" i="8"/>
  <c r="C20" i="5"/>
  <c r="D164" i="2"/>
  <c r="B204" i="8"/>
  <c r="F20" i="5"/>
  <c r="G20" i="5"/>
  <c r="C164" i="2"/>
  <c r="B205" i="8"/>
  <c r="E20" i="5"/>
  <c r="C163" i="2"/>
  <c r="B206" i="8"/>
  <c r="B20" i="5"/>
  <c r="D163" i="2"/>
  <c r="B207" i="8"/>
  <c r="E163" i="2"/>
  <c r="B208" i="8"/>
  <c r="F163" i="2"/>
  <c r="B209" i="8"/>
  <c r="G163" i="2"/>
  <c r="B210" i="8"/>
  <c r="H163" i="2"/>
  <c r="B211" i="8"/>
  <c r="I163" i="2"/>
  <c r="B212" i="8"/>
  <c r="J163" i="2"/>
  <c r="B213" i="8"/>
  <c r="K163" i="2"/>
  <c r="B214" i="8"/>
  <c r="D20" i="5"/>
  <c r="L163" i="2"/>
  <c r="B215" i="8"/>
  <c r="L164" i="2"/>
  <c r="B216" i="8"/>
  <c r="K164" i="2"/>
  <c r="B217" i="8"/>
  <c r="B82" i="8"/>
  <c r="C21" i="5"/>
  <c r="D176" i="2"/>
  <c r="B218" i="8"/>
  <c r="F21" i="5"/>
  <c r="G21" i="5"/>
  <c r="C176" i="2"/>
  <c r="B219" i="8"/>
  <c r="E21" i="5"/>
  <c r="C175" i="2"/>
  <c r="B220" i="8"/>
  <c r="B21" i="5"/>
  <c r="D175" i="2"/>
  <c r="B221" i="8"/>
  <c r="E175" i="2"/>
  <c r="B222" i="8"/>
  <c r="F175" i="2"/>
  <c r="B223" i="8"/>
  <c r="G175" i="2"/>
  <c r="B224" i="8"/>
  <c r="H175" i="2"/>
  <c r="B225" i="8"/>
  <c r="I175" i="2"/>
  <c r="B226" i="8"/>
  <c r="J175" i="2"/>
  <c r="B227" i="8"/>
  <c r="K175" i="2"/>
  <c r="B228" i="8"/>
  <c r="D21" i="5"/>
  <c r="L175" i="2"/>
  <c r="B229" i="8"/>
  <c r="L176" i="2"/>
  <c r="B230" i="8"/>
  <c r="K176" i="2"/>
  <c r="B231" i="8"/>
  <c r="E56" i="2"/>
  <c r="J56" i="2"/>
  <c r="B81" i="8"/>
  <c r="G55" i="2"/>
  <c r="I55" i="2"/>
  <c r="K55" i="2"/>
  <c r="K56" i="2"/>
  <c r="B80" i="8"/>
  <c r="L55" i="2"/>
  <c r="L56" i="2"/>
  <c r="B79" i="8"/>
  <c r="B78" i="8"/>
  <c r="B77" i="8"/>
  <c r="F55" i="2"/>
  <c r="H55" i="2"/>
  <c r="J55" i="2"/>
  <c r="B76" i="8"/>
  <c r="B75" i="8"/>
  <c r="B74" i="8"/>
  <c r="B73" i="8"/>
  <c r="B72" i="8"/>
  <c r="B71" i="8"/>
  <c r="B70" i="8"/>
  <c r="C55" i="2"/>
  <c r="B69" i="8"/>
  <c r="C56" i="2"/>
  <c r="B68" i="8"/>
  <c r="B67" i="8"/>
  <c r="B66" i="8"/>
  <c r="E44" i="2"/>
  <c r="J44" i="2"/>
  <c r="B65" i="8"/>
  <c r="B8" i="5"/>
  <c r="B9" i="5"/>
  <c r="B10" i="5"/>
  <c r="D43" i="2"/>
  <c r="E43" i="2"/>
  <c r="F43" i="2"/>
  <c r="G43" i="2"/>
  <c r="H43" i="2"/>
  <c r="I43" i="2"/>
  <c r="J43" i="2"/>
  <c r="K43" i="2"/>
  <c r="K44" i="2"/>
  <c r="B64" i="8"/>
  <c r="B63" i="8"/>
  <c r="B62" i="8"/>
  <c r="B61" i="8"/>
  <c r="B60" i="8"/>
  <c r="B59" i="8"/>
  <c r="B58" i="8"/>
  <c r="B57" i="8"/>
  <c r="B56" i="8"/>
  <c r="B55" i="8"/>
  <c r="B54" i="8"/>
  <c r="C43" i="2"/>
  <c r="B53" i="8"/>
  <c r="C44" i="2"/>
  <c r="B52" i="8"/>
  <c r="B51" i="8"/>
  <c r="B50" i="8"/>
  <c r="E32" i="2"/>
  <c r="J32" i="2"/>
  <c r="B49" i="8"/>
  <c r="B48" i="8"/>
  <c r="L32" i="2"/>
  <c r="B47" i="8"/>
  <c r="B46" i="8"/>
  <c r="H31" i="2"/>
  <c r="I31" i="2"/>
  <c r="B45" i="8"/>
  <c r="B44" i="8"/>
  <c r="B43" i="8"/>
  <c r="B42" i="8"/>
  <c r="B41" i="8"/>
  <c r="B40" i="8"/>
  <c r="B39" i="8"/>
  <c r="B38" i="8"/>
  <c r="B37" i="8"/>
  <c r="B36" i="8"/>
  <c r="B35" i="8"/>
  <c r="B34" i="8"/>
  <c r="C8" i="5"/>
  <c r="J20" i="2"/>
  <c r="B33" i="8"/>
  <c r="D19" i="2"/>
  <c r="E19" i="2"/>
  <c r="B32" i="8"/>
  <c r="D8" i="5"/>
  <c r="L19" i="2"/>
  <c r="L20" i="2"/>
  <c r="B31" i="8"/>
  <c r="B30" i="8"/>
  <c r="B29" i="8"/>
  <c r="B28" i="8"/>
  <c r="B27" i="8"/>
  <c r="B26" i="8"/>
  <c r="B25" i="8"/>
  <c r="B24" i="8"/>
  <c r="B23" i="8"/>
  <c r="B22" i="8"/>
  <c r="E8" i="5"/>
  <c r="C19" i="2"/>
  <c r="B21" i="8"/>
  <c r="C20" i="2"/>
  <c r="B20" i="8"/>
  <c r="B19" i="8"/>
  <c r="E20" i="2"/>
  <c r="B18" i="8"/>
  <c r="J8" i="2"/>
  <c r="B17" i="8"/>
  <c r="K8" i="2"/>
  <c r="B16" i="8"/>
  <c r="L7" i="2"/>
  <c r="L8" i="2"/>
  <c r="B15" i="8"/>
  <c r="B14" i="8"/>
  <c r="I7" i="2"/>
  <c r="K7" i="2"/>
  <c r="B13" i="8"/>
  <c r="F7" i="2"/>
  <c r="H7" i="2"/>
  <c r="J7" i="2"/>
  <c r="B12" i="8"/>
  <c r="B11" i="8"/>
  <c r="B10" i="8"/>
  <c r="B9" i="8"/>
  <c r="B8" i="8"/>
  <c r="B7" i="8"/>
  <c r="B6" i="8"/>
  <c r="E7" i="5"/>
  <c r="C7" i="2"/>
  <c r="B5" i="8"/>
  <c r="C8" i="2"/>
  <c r="B4" i="8"/>
  <c r="D8" i="2"/>
  <c r="B3" i="8"/>
  <c r="E8" i="2"/>
  <c r="B2" i="8"/>
  <c r="M128" i="2"/>
  <c r="M140" i="2"/>
  <c r="M139" i="2"/>
  <c r="L118" i="2"/>
  <c r="K118" i="2"/>
  <c r="J118" i="2"/>
  <c r="E118" i="2"/>
  <c r="D118" i="2"/>
  <c r="C118" i="2"/>
  <c r="Q112" i="2"/>
  <c r="Q113" i="2"/>
  <c r="Q115" i="2"/>
  <c r="P112" i="2"/>
  <c r="P113" i="2"/>
  <c r="P115" i="2"/>
  <c r="O112" i="2"/>
  <c r="K113" i="2"/>
  <c r="O113" i="2"/>
  <c r="O115" i="2"/>
  <c r="L113" i="2"/>
  <c r="J113" i="2"/>
  <c r="I113" i="2"/>
  <c r="H113" i="2"/>
  <c r="G113" i="2"/>
  <c r="F113" i="2"/>
  <c r="E113" i="2"/>
  <c r="D113" i="2"/>
  <c r="C113" i="2"/>
  <c r="M24" i="2"/>
  <c r="M36" i="2"/>
  <c r="C14" i="2"/>
  <c r="D14" i="2"/>
  <c r="E14" i="2"/>
  <c r="E26" i="2"/>
  <c r="F14" i="2"/>
  <c r="G14" i="2"/>
  <c r="H14" i="2"/>
  <c r="I14" i="2"/>
  <c r="I26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O16" i="2"/>
  <c r="P16" i="2"/>
  <c r="J10" i="2"/>
  <c r="J22" i="2"/>
  <c r="P17" i="2"/>
  <c r="P19" i="2"/>
  <c r="Q16" i="2"/>
  <c r="C5" i="2"/>
  <c r="C17" i="2"/>
  <c r="D5" i="2"/>
  <c r="D17" i="2"/>
  <c r="E5" i="2"/>
  <c r="E17" i="2"/>
  <c r="F5" i="2"/>
  <c r="F17" i="2"/>
  <c r="G5" i="2"/>
  <c r="G17" i="2"/>
  <c r="H5" i="2"/>
  <c r="H17" i="2"/>
  <c r="I5" i="2"/>
  <c r="I17" i="2"/>
  <c r="J5" i="2"/>
  <c r="J17" i="2"/>
  <c r="K5" i="2"/>
  <c r="K17" i="2"/>
  <c r="O17" i="2"/>
  <c r="L5" i="2"/>
  <c r="L17" i="2"/>
  <c r="L10" i="2"/>
  <c r="L22" i="2"/>
  <c r="Q17" i="2"/>
  <c r="Q19" i="2"/>
  <c r="C10" i="2"/>
  <c r="C22" i="2"/>
  <c r="D10" i="2"/>
  <c r="D22" i="2"/>
  <c r="E10" i="2"/>
  <c r="E22" i="2"/>
  <c r="K10" i="2"/>
  <c r="K22" i="2"/>
  <c r="C23" i="2"/>
  <c r="D23" i="2"/>
  <c r="E23" i="2"/>
  <c r="J23" i="2"/>
  <c r="K23" i="2"/>
  <c r="L23" i="2"/>
  <c r="C24" i="2"/>
  <c r="D24" i="2"/>
  <c r="E24" i="2"/>
  <c r="J24" i="2"/>
  <c r="K24" i="2"/>
  <c r="L24" i="2"/>
  <c r="C25" i="2"/>
  <c r="D25" i="2"/>
  <c r="K25" i="2"/>
  <c r="L25" i="2"/>
  <c r="C26" i="2"/>
  <c r="D26" i="2"/>
  <c r="F26" i="2"/>
  <c r="G26" i="2"/>
  <c r="H26" i="2"/>
  <c r="J26" i="2"/>
  <c r="K26" i="2"/>
  <c r="L26" i="2"/>
  <c r="I7" i="5"/>
  <c r="J7" i="5"/>
  <c r="K7" i="5"/>
  <c r="L7" i="5"/>
  <c r="M7" i="5"/>
  <c r="N7" i="5"/>
  <c r="O7" i="5"/>
  <c r="R7" i="5"/>
  <c r="I8" i="5"/>
  <c r="J8" i="5"/>
  <c r="K8" i="5"/>
  <c r="L8" i="5"/>
  <c r="M8" i="5"/>
  <c r="N8" i="5"/>
  <c r="O8" i="5"/>
  <c r="J9" i="5"/>
  <c r="K9" i="5"/>
  <c r="L9" i="5"/>
  <c r="M9" i="5"/>
  <c r="N9" i="5"/>
  <c r="J10" i="5"/>
  <c r="K10" i="5"/>
  <c r="L10" i="5"/>
  <c r="M10" i="5"/>
  <c r="N10" i="5"/>
  <c r="I11" i="5"/>
  <c r="K11" i="5"/>
  <c r="L11" i="5"/>
  <c r="M11" i="5"/>
  <c r="N11" i="5"/>
  <c r="I12" i="5"/>
  <c r="M12" i="5"/>
  <c r="N12" i="5"/>
  <c r="M13" i="5"/>
  <c r="N13" i="5"/>
  <c r="M14" i="5"/>
  <c r="N14" i="5"/>
  <c r="M15" i="5"/>
  <c r="N15" i="5"/>
  <c r="M16" i="5"/>
  <c r="N16" i="5"/>
  <c r="I17" i="5"/>
  <c r="J17" i="5"/>
  <c r="K17" i="5"/>
  <c r="L17" i="5"/>
  <c r="M17" i="5"/>
  <c r="N17" i="5"/>
  <c r="O17" i="5"/>
  <c r="R17" i="5"/>
  <c r="I18" i="5"/>
  <c r="J18" i="5"/>
  <c r="K18" i="5"/>
  <c r="L18" i="5"/>
  <c r="M18" i="5"/>
  <c r="N18" i="5"/>
  <c r="O18" i="5"/>
  <c r="R18" i="5"/>
  <c r="I19" i="5"/>
  <c r="J19" i="5"/>
  <c r="K19" i="5"/>
  <c r="L19" i="5"/>
  <c r="M19" i="5"/>
  <c r="N19" i="5"/>
  <c r="O19" i="5"/>
  <c r="R19" i="5"/>
  <c r="K20" i="5"/>
  <c r="G23" i="5"/>
  <c r="E23" i="5"/>
  <c r="P23" i="5"/>
  <c r="R124" i="2"/>
  <c r="O64" i="2"/>
  <c r="Q124" i="2"/>
  <c r="O52" i="2"/>
  <c r="P52" i="2"/>
  <c r="O40" i="2"/>
  <c r="P40" i="2"/>
  <c r="Q28" i="2"/>
  <c r="P28" i="2"/>
  <c r="O4" i="2"/>
  <c r="Q4" i="2"/>
  <c r="P4" i="2"/>
  <c r="O28" i="2"/>
  <c r="P5" i="2"/>
  <c r="Q5" i="2"/>
  <c r="Q7" i="2"/>
  <c r="O5" i="2"/>
  <c r="L178" i="2"/>
  <c r="R173" i="2"/>
  <c r="L173" i="2"/>
  <c r="Q173" i="2"/>
  <c r="K178" i="2"/>
  <c r="P173" i="2"/>
  <c r="K173" i="2"/>
  <c r="O173" i="2"/>
  <c r="L166" i="2"/>
  <c r="R161" i="2"/>
  <c r="L161" i="2"/>
  <c r="Q161" i="2"/>
  <c r="K166" i="2"/>
  <c r="P161" i="2"/>
  <c r="K161" i="2"/>
  <c r="O161" i="2"/>
  <c r="L154" i="2"/>
  <c r="R149" i="2"/>
  <c r="L149" i="2"/>
  <c r="Q149" i="2"/>
  <c r="K154" i="2"/>
  <c r="P149" i="2"/>
  <c r="K149" i="2"/>
  <c r="O149" i="2"/>
  <c r="L142" i="2"/>
  <c r="R137" i="2"/>
  <c r="L137" i="2"/>
  <c r="Q137" i="2"/>
  <c r="K142" i="2"/>
  <c r="P137" i="2"/>
  <c r="P136" i="2"/>
  <c r="P139" i="2"/>
  <c r="K137" i="2"/>
  <c r="O137" i="2"/>
  <c r="L130" i="2"/>
  <c r="R125" i="2"/>
  <c r="R127" i="2"/>
  <c r="L125" i="2"/>
  <c r="Q125" i="2"/>
  <c r="Q127" i="2"/>
  <c r="K130" i="2"/>
  <c r="P125" i="2"/>
  <c r="K125" i="2"/>
  <c r="O125" i="2"/>
  <c r="L106" i="2"/>
  <c r="Q101" i="2"/>
  <c r="J106" i="2"/>
  <c r="P101" i="2"/>
  <c r="K101" i="2"/>
  <c r="O101" i="2"/>
  <c r="L94" i="2"/>
  <c r="Q89" i="2"/>
  <c r="J94" i="2"/>
  <c r="P89" i="2"/>
  <c r="K89" i="2"/>
  <c r="O89" i="2"/>
  <c r="J82" i="2"/>
  <c r="P77" i="2"/>
  <c r="L82" i="2"/>
  <c r="Q77" i="2"/>
  <c r="K77" i="2"/>
  <c r="O77" i="2"/>
  <c r="J34" i="2"/>
  <c r="J46" i="2"/>
  <c r="L34" i="2"/>
  <c r="L46" i="2"/>
  <c r="Q29" i="2"/>
  <c r="Q31" i="2"/>
  <c r="L29" i="2"/>
  <c r="D178" i="2"/>
  <c r="C178" i="2"/>
  <c r="J173" i="2"/>
  <c r="I173" i="2"/>
  <c r="H173" i="2"/>
  <c r="G173" i="2"/>
  <c r="F173" i="2"/>
  <c r="E173" i="2"/>
  <c r="D173" i="2"/>
  <c r="C173" i="2"/>
  <c r="K106" i="2"/>
  <c r="E106" i="2"/>
  <c r="D106" i="2"/>
  <c r="C106" i="2"/>
  <c r="K94" i="2"/>
  <c r="E94" i="2"/>
  <c r="D94" i="2"/>
  <c r="C94" i="2"/>
  <c r="L101" i="2"/>
  <c r="J101" i="2"/>
  <c r="I101" i="2"/>
  <c r="H101" i="2"/>
  <c r="G101" i="2"/>
  <c r="F101" i="2"/>
  <c r="E101" i="2"/>
  <c r="D101" i="2"/>
  <c r="C101" i="2"/>
  <c r="L89" i="2"/>
  <c r="J89" i="2"/>
  <c r="I89" i="2"/>
  <c r="H89" i="2"/>
  <c r="G89" i="2"/>
  <c r="F89" i="2"/>
  <c r="E89" i="2"/>
  <c r="D89" i="2"/>
  <c r="C89" i="2"/>
  <c r="E77" i="2"/>
  <c r="E82" i="2"/>
  <c r="L77" i="2"/>
  <c r="J77" i="2"/>
  <c r="I77" i="2"/>
  <c r="H77" i="2"/>
  <c r="G77" i="2"/>
  <c r="F77" i="2"/>
  <c r="D77" i="2"/>
  <c r="C77" i="2"/>
  <c r="C82" i="2"/>
  <c r="D166" i="2"/>
  <c r="C166" i="2"/>
  <c r="J161" i="2"/>
  <c r="I161" i="2"/>
  <c r="H161" i="2"/>
  <c r="G161" i="2"/>
  <c r="F161" i="2"/>
  <c r="E161" i="2"/>
  <c r="D161" i="2"/>
  <c r="C161" i="2"/>
  <c r="D154" i="2"/>
  <c r="C154" i="2"/>
  <c r="J149" i="2"/>
  <c r="I149" i="2"/>
  <c r="H149" i="2"/>
  <c r="G149" i="2"/>
  <c r="F149" i="2"/>
  <c r="E149" i="2"/>
  <c r="D149" i="2"/>
  <c r="C149" i="2"/>
  <c r="D142" i="2"/>
  <c r="C142" i="2"/>
  <c r="J137" i="2"/>
  <c r="I137" i="2"/>
  <c r="H137" i="2"/>
  <c r="G137" i="2"/>
  <c r="F137" i="2"/>
  <c r="E137" i="2"/>
  <c r="D137" i="2"/>
  <c r="C137" i="2"/>
  <c r="D130" i="2"/>
  <c r="C130" i="2"/>
  <c r="J125" i="2"/>
  <c r="I125" i="2"/>
  <c r="H125" i="2"/>
  <c r="G125" i="2"/>
  <c r="F125" i="2"/>
  <c r="E125" i="2"/>
  <c r="D125" i="2"/>
  <c r="C125" i="2"/>
  <c r="K82" i="2"/>
  <c r="D82" i="2"/>
  <c r="L37" i="2"/>
  <c r="L49" i="2"/>
  <c r="L61" i="2"/>
  <c r="L73" i="2"/>
  <c r="K37" i="2"/>
  <c r="K49" i="2"/>
  <c r="K61" i="2"/>
  <c r="K73" i="2"/>
  <c r="J49" i="2"/>
  <c r="J61" i="2"/>
  <c r="J73" i="2"/>
  <c r="E49" i="2"/>
  <c r="E61" i="2"/>
  <c r="E73" i="2"/>
  <c r="D37" i="2"/>
  <c r="D49" i="2"/>
  <c r="D61" i="2"/>
  <c r="D73" i="2"/>
  <c r="C37" i="2"/>
  <c r="C49" i="2"/>
  <c r="C61" i="2"/>
  <c r="C73" i="2"/>
  <c r="L36" i="2"/>
  <c r="L48" i="2"/>
  <c r="L60" i="2"/>
  <c r="L72" i="2"/>
  <c r="K36" i="2"/>
  <c r="K48" i="2"/>
  <c r="K60" i="2"/>
  <c r="K72" i="2"/>
  <c r="J36" i="2"/>
  <c r="J48" i="2"/>
  <c r="J60" i="2"/>
  <c r="J72" i="2"/>
  <c r="E36" i="2"/>
  <c r="E48" i="2"/>
  <c r="E60" i="2"/>
  <c r="E72" i="2"/>
  <c r="D36" i="2"/>
  <c r="D48" i="2"/>
  <c r="D60" i="2"/>
  <c r="D72" i="2"/>
  <c r="C36" i="2"/>
  <c r="C48" i="2"/>
  <c r="C60" i="2"/>
  <c r="C72" i="2"/>
  <c r="L35" i="2"/>
  <c r="L47" i="2"/>
  <c r="L59" i="2"/>
  <c r="L71" i="2"/>
  <c r="K35" i="2"/>
  <c r="K47" i="2"/>
  <c r="K59" i="2"/>
  <c r="K71" i="2"/>
  <c r="J35" i="2"/>
  <c r="J47" i="2"/>
  <c r="J59" i="2"/>
  <c r="J71" i="2"/>
  <c r="E35" i="2"/>
  <c r="E47" i="2"/>
  <c r="E59" i="2"/>
  <c r="E71" i="2"/>
  <c r="D35" i="2"/>
  <c r="D47" i="2"/>
  <c r="D59" i="2"/>
  <c r="D71" i="2"/>
  <c r="C35" i="2"/>
  <c r="C47" i="2"/>
  <c r="C59" i="2"/>
  <c r="C71" i="2"/>
  <c r="K34" i="2"/>
  <c r="K46" i="2"/>
  <c r="K58" i="2"/>
  <c r="K70" i="2"/>
  <c r="E34" i="2"/>
  <c r="E46" i="2"/>
  <c r="E58" i="2"/>
  <c r="E70" i="2"/>
  <c r="D34" i="2"/>
  <c r="D46" i="2"/>
  <c r="D58" i="2"/>
  <c r="D70" i="2"/>
  <c r="C34" i="2"/>
  <c r="C46" i="2"/>
  <c r="C58" i="2"/>
  <c r="C70" i="2"/>
  <c r="L41" i="2"/>
  <c r="L53" i="2"/>
  <c r="L65" i="2"/>
  <c r="J29" i="2"/>
  <c r="J41" i="2"/>
  <c r="J53" i="2"/>
  <c r="J65" i="2"/>
  <c r="I29" i="2"/>
  <c r="I41" i="2"/>
  <c r="I53" i="2"/>
  <c r="I65" i="2"/>
  <c r="H29" i="2"/>
  <c r="H41" i="2"/>
  <c r="H53" i="2"/>
  <c r="H65" i="2"/>
  <c r="G29" i="2"/>
  <c r="G41" i="2"/>
  <c r="G53" i="2"/>
  <c r="G65" i="2"/>
  <c r="F29" i="2"/>
  <c r="F41" i="2"/>
  <c r="F53" i="2"/>
  <c r="F65" i="2"/>
  <c r="E29" i="2"/>
  <c r="E41" i="2"/>
  <c r="E53" i="2"/>
  <c r="E65" i="2"/>
  <c r="D29" i="2"/>
  <c r="D41" i="2"/>
  <c r="D53" i="2"/>
  <c r="D65" i="2"/>
  <c r="C29" i="2"/>
  <c r="C41" i="2"/>
  <c r="C53" i="2"/>
  <c r="C65" i="2"/>
  <c r="L28" i="2"/>
  <c r="L40" i="2"/>
  <c r="L52" i="2"/>
  <c r="L64" i="2"/>
  <c r="K28" i="2"/>
  <c r="K40" i="2"/>
  <c r="K52" i="2"/>
  <c r="K64" i="2"/>
  <c r="J28" i="2"/>
  <c r="J40" i="2"/>
  <c r="J52" i="2"/>
  <c r="J64" i="2"/>
  <c r="I28" i="2"/>
  <c r="I40" i="2"/>
  <c r="I52" i="2"/>
  <c r="I64" i="2"/>
  <c r="H28" i="2"/>
  <c r="H40" i="2"/>
  <c r="H52" i="2"/>
  <c r="H64" i="2"/>
  <c r="G28" i="2"/>
  <c r="G40" i="2"/>
  <c r="G52" i="2"/>
  <c r="G64" i="2"/>
  <c r="F28" i="2"/>
  <c r="F40" i="2"/>
  <c r="F52" i="2"/>
  <c r="F64" i="2"/>
  <c r="E28" i="2"/>
  <c r="E40" i="2"/>
  <c r="E52" i="2"/>
  <c r="E64" i="2"/>
  <c r="D28" i="2"/>
  <c r="D40" i="2"/>
  <c r="D52" i="2"/>
  <c r="D64" i="2"/>
  <c r="C28" i="2"/>
  <c r="C40" i="2"/>
  <c r="C52" i="2"/>
  <c r="C64" i="2"/>
  <c r="L27" i="2"/>
  <c r="L39" i="2"/>
  <c r="L51" i="2"/>
  <c r="L63" i="2"/>
  <c r="K27" i="2"/>
  <c r="K39" i="2"/>
  <c r="K51" i="2"/>
  <c r="K63" i="2"/>
  <c r="J27" i="2"/>
  <c r="J39" i="2"/>
  <c r="J51" i="2"/>
  <c r="J63" i="2"/>
  <c r="I27" i="2"/>
  <c r="I39" i="2"/>
  <c r="I51" i="2"/>
  <c r="I63" i="2"/>
  <c r="H27" i="2"/>
  <c r="H39" i="2"/>
  <c r="H51" i="2"/>
  <c r="H63" i="2"/>
  <c r="G27" i="2"/>
  <c r="G39" i="2"/>
  <c r="G51" i="2"/>
  <c r="G63" i="2"/>
  <c r="F27" i="2"/>
  <c r="F39" i="2"/>
  <c r="F51" i="2"/>
  <c r="F63" i="2"/>
  <c r="E27" i="2"/>
  <c r="E39" i="2"/>
  <c r="E51" i="2"/>
  <c r="E63" i="2"/>
  <c r="D27" i="2"/>
  <c r="D39" i="2"/>
  <c r="D51" i="2"/>
  <c r="D63" i="2"/>
  <c r="C27" i="2"/>
  <c r="C39" i="2"/>
  <c r="C51" i="2"/>
  <c r="C63" i="2"/>
  <c r="L38" i="2"/>
  <c r="L50" i="2"/>
  <c r="L62" i="2"/>
  <c r="K38" i="2"/>
  <c r="K50" i="2"/>
  <c r="K62" i="2"/>
  <c r="J38" i="2"/>
  <c r="J50" i="2"/>
  <c r="J62" i="2"/>
  <c r="I38" i="2"/>
  <c r="I50" i="2"/>
  <c r="I62" i="2"/>
  <c r="H38" i="2"/>
  <c r="H50" i="2"/>
  <c r="H62" i="2"/>
  <c r="G38" i="2"/>
  <c r="G50" i="2"/>
  <c r="G62" i="2"/>
  <c r="F38" i="2"/>
  <c r="F50" i="2"/>
  <c r="F62" i="2"/>
  <c r="E38" i="2"/>
  <c r="E50" i="2"/>
  <c r="E62" i="2"/>
  <c r="D38" i="2"/>
  <c r="D50" i="2"/>
  <c r="D62" i="2"/>
  <c r="C38" i="2"/>
  <c r="C50" i="2"/>
  <c r="C62" i="2"/>
  <c r="O136" i="2"/>
  <c r="O139" i="2"/>
  <c r="O124" i="2"/>
  <c r="Q41" i="2"/>
  <c r="L58" i="2"/>
  <c r="P64" i="2"/>
  <c r="Q136" i="2"/>
  <c r="P7" i="2"/>
  <c r="Q40" i="2"/>
  <c r="P124" i="2"/>
  <c r="O127" i="2"/>
  <c r="O148" i="2"/>
  <c r="O151" i="2"/>
  <c r="R136" i="2"/>
  <c r="P127" i="2"/>
  <c r="Q43" i="2"/>
  <c r="Q139" i="2"/>
  <c r="P76" i="2"/>
  <c r="Q52" i="2"/>
  <c r="Q148" i="2"/>
  <c r="O76" i="2"/>
  <c r="K29" i="2"/>
  <c r="Q53" i="2"/>
  <c r="L70" i="2"/>
  <c r="Q65" i="2"/>
  <c r="O160" i="2"/>
  <c r="O163" i="2"/>
  <c r="O172" i="2"/>
  <c r="O29" i="2"/>
  <c r="K41" i="2"/>
  <c r="O79" i="2"/>
  <c r="Q55" i="2"/>
  <c r="P88" i="2"/>
  <c r="P79" i="2"/>
  <c r="P148" i="2"/>
  <c r="P151" i="2"/>
  <c r="R148" i="2"/>
  <c r="Q172" i="2"/>
  <c r="Q160" i="2"/>
  <c r="Q64" i="2"/>
  <c r="Q67" i="2"/>
  <c r="O88" i="2"/>
  <c r="Q151" i="2"/>
  <c r="R139" i="2"/>
  <c r="O175" i="2"/>
  <c r="P91" i="2"/>
  <c r="O91" i="2"/>
  <c r="R151" i="2"/>
  <c r="P100" i="2"/>
  <c r="O100" i="2"/>
  <c r="K53" i="2"/>
  <c r="O41" i="2"/>
  <c r="O43" i="2"/>
  <c r="Q175" i="2"/>
  <c r="P160" i="2"/>
  <c r="Q163" i="2"/>
  <c r="Q76" i="2"/>
  <c r="R160" i="2"/>
  <c r="R163" i="2"/>
  <c r="Q88" i="2"/>
  <c r="P163" i="2"/>
  <c r="O53" i="2"/>
  <c r="O55" i="2"/>
  <c r="K65" i="2"/>
  <c r="O65" i="2"/>
  <c r="O67" i="2"/>
  <c r="O103" i="2"/>
  <c r="P103" i="2"/>
  <c r="P172" i="2"/>
  <c r="R172" i="2"/>
  <c r="Q79" i="2"/>
  <c r="Q91" i="2"/>
  <c r="Q100" i="2"/>
  <c r="R175" i="2"/>
  <c r="P175" i="2"/>
  <c r="Q103" i="2"/>
  <c r="J58" i="2"/>
  <c r="P41" i="2"/>
  <c r="P43" i="2"/>
  <c r="P29" i="2"/>
  <c r="P31" i="2"/>
  <c r="R8" i="5"/>
  <c r="M152" i="2"/>
  <c r="M145" i="2"/>
  <c r="I13" i="5"/>
  <c r="I9" i="5"/>
  <c r="J11" i="5"/>
  <c r="M127" i="2"/>
  <c r="M133" i="2"/>
  <c r="J12" i="5"/>
  <c r="F24" i="5"/>
  <c r="F23" i="5"/>
  <c r="M20" i="5"/>
  <c r="M13" i="2"/>
  <c r="K12" i="5"/>
  <c r="I20" i="5"/>
  <c r="M61" i="2"/>
  <c r="M151" i="2"/>
  <c r="M157" i="2"/>
  <c r="J20" i="5"/>
  <c r="L12" i="5"/>
  <c r="O9" i="5"/>
  <c r="K21" i="5"/>
  <c r="L20" i="5"/>
  <c r="I10" i="5"/>
  <c r="O10" i="5"/>
  <c r="R10" i="5"/>
  <c r="O11" i="5"/>
  <c r="R11" i="5"/>
  <c r="I14" i="5"/>
  <c r="P53" i="2"/>
  <c r="P55" i="2"/>
  <c r="J70" i="2"/>
  <c r="P65" i="2"/>
  <c r="P67" i="2"/>
  <c r="M37" i="2"/>
  <c r="M175" i="2"/>
  <c r="I21" i="5"/>
  <c r="O12" i="5"/>
  <c r="R12" i="5"/>
  <c r="I15" i="5"/>
  <c r="B23" i="5"/>
  <c r="E24" i="5"/>
  <c r="L21" i="5"/>
  <c r="J21" i="5"/>
  <c r="M163" i="2"/>
  <c r="M164" i="2"/>
  <c r="M169" i="2"/>
  <c r="N20" i="5"/>
  <c r="R9" i="5"/>
  <c r="L13" i="5"/>
  <c r="M21" i="5"/>
  <c r="M23" i="5"/>
  <c r="M73" i="2"/>
  <c r="O20" i="5"/>
  <c r="R20" i="5"/>
  <c r="K13" i="5"/>
  <c r="J13" i="5"/>
  <c r="M25" i="2"/>
  <c r="O13" i="5"/>
  <c r="N21" i="5"/>
  <c r="G24" i="5"/>
  <c r="N23" i="5"/>
  <c r="J14" i="5"/>
  <c r="K14" i="5"/>
  <c r="L14" i="5"/>
  <c r="M49" i="2"/>
  <c r="M176" i="2"/>
  <c r="M181" i="2"/>
  <c r="M85" i="2"/>
  <c r="I16" i="5"/>
  <c r="B24" i="5"/>
  <c r="O21" i="5"/>
  <c r="R21" i="5"/>
  <c r="I23" i="5"/>
  <c r="K15" i="5"/>
  <c r="O14" i="5"/>
  <c r="R14" i="5"/>
  <c r="R13" i="5"/>
  <c r="M92" i="2"/>
  <c r="M91" i="2"/>
  <c r="J15" i="5"/>
  <c r="L15" i="5"/>
  <c r="M97" i="2"/>
  <c r="O15" i="5"/>
  <c r="R15" i="5"/>
  <c r="K16" i="5"/>
  <c r="J16" i="5"/>
  <c r="L16" i="5"/>
  <c r="O16" i="5"/>
  <c r="R16" i="5"/>
  <c r="R22" i="5"/>
  <c r="L23" i="5"/>
  <c r="K23" i="5"/>
  <c r="D24" i="5"/>
  <c r="D23" i="5"/>
  <c r="C23" i="5"/>
  <c r="C24" i="5"/>
  <c r="M103" i="2"/>
  <c r="M104" i="2"/>
  <c r="O23" i="5"/>
  <c r="L24" i="5"/>
  <c r="J23" i="5"/>
  <c r="J24" i="5"/>
  <c r="K24" i="5"/>
  <c r="M109" i="2"/>
  <c r="M115" i="2"/>
  <c r="M116" i="2"/>
  <c r="K25" i="5"/>
  <c r="M121" i="2"/>
  <c r="M182" i="2"/>
  <c r="O24" i="5"/>
  <c r="M24" i="5"/>
  <c r="N24" i="5"/>
  <c r="M25" i="5"/>
  <c r="I24" i="5"/>
</calcChain>
</file>

<file path=xl/sharedStrings.xml><?xml version="1.0" encoding="utf-8"?>
<sst xmlns="http://schemas.openxmlformats.org/spreadsheetml/2006/main" count="504" uniqueCount="260">
  <si>
    <t>Этаж</t>
  </si>
  <si>
    <t>кол-во комнат</t>
  </si>
  <si>
    <t>кв.балкона</t>
  </si>
  <si>
    <t>кв.квартиры</t>
  </si>
  <si>
    <t>кв. балкон+квартира</t>
  </si>
  <si>
    <t>стоимость</t>
  </si>
  <si>
    <t>Всего:</t>
  </si>
  <si>
    <t>Итого по этажу</t>
  </si>
  <si>
    <t>студия</t>
  </si>
  <si>
    <t>2е</t>
  </si>
  <si>
    <t>мин</t>
  </si>
  <si>
    <t>макс</t>
  </si>
  <si>
    <t>БАЗА</t>
  </si>
  <si>
    <t>ШАГ</t>
  </si>
  <si>
    <t>ШАГ +</t>
  </si>
  <si>
    <t>2-11</t>
  </si>
  <si>
    <t>12-16</t>
  </si>
  <si>
    <t>2 вид на Р, меньш солнца</t>
  </si>
  <si>
    <t>2Р</t>
  </si>
  <si>
    <t>3 - вид на Р, меньше солнца</t>
  </si>
  <si>
    <t>3Р</t>
  </si>
  <si>
    <t>шахм 14.03</t>
  </si>
  <si>
    <t>разница</t>
  </si>
  <si>
    <t>номер квартиры</t>
  </si>
  <si>
    <t xml:space="preserve"> забронировано</t>
  </si>
  <si>
    <t>оплачена бронь квартиры</t>
  </si>
  <si>
    <t>4 "О"</t>
  </si>
  <si>
    <t>5 "О"</t>
  </si>
  <si>
    <t>П - панарамное остекление</t>
  </si>
  <si>
    <t>О - обычная лоджия</t>
  </si>
  <si>
    <t>6 "О"</t>
  </si>
  <si>
    <t>7 "О"</t>
  </si>
  <si>
    <t>8 "О"</t>
  </si>
  <si>
    <t>9 "П"</t>
  </si>
  <si>
    <t>10 "О"</t>
  </si>
  <si>
    <t>11 "П"</t>
  </si>
  <si>
    <t>12 "О"</t>
  </si>
  <si>
    <t>14 "О"</t>
  </si>
  <si>
    <t>"П" 16 "О"</t>
  </si>
  <si>
    <t>"П" 1 "О"</t>
  </si>
  <si>
    <t>2 "О"</t>
  </si>
  <si>
    <t>3 "О"</t>
  </si>
  <si>
    <t>20 "П"</t>
  </si>
  <si>
    <t>21 "П"</t>
  </si>
  <si>
    <t>22 "П"</t>
  </si>
  <si>
    <t>23 "П"</t>
  </si>
  <si>
    <t>24 "П"</t>
  </si>
  <si>
    <t>25 "П"</t>
  </si>
  <si>
    <t>26 "П"</t>
  </si>
  <si>
    <t>27 "П"</t>
  </si>
  <si>
    <t>28 "П"</t>
  </si>
  <si>
    <t>29 "П"</t>
  </si>
  <si>
    <t>30 "П"</t>
  </si>
  <si>
    <t>31 "П"</t>
  </si>
  <si>
    <t>32 "П"</t>
  </si>
  <si>
    <t>17 "П"</t>
  </si>
  <si>
    <t>18 "П"</t>
  </si>
  <si>
    <t>19 "П"</t>
  </si>
  <si>
    <t>36 "О"</t>
  </si>
  <si>
    <t>37 "О"</t>
  </si>
  <si>
    <t>38 "О"</t>
  </si>
  <si>
    <t>39 "О"</t>
  </si>
  <si>
    <t>40 "О"</t>
  </si>
  <si>
    <t>41 "П"</t>
  </si>
  <si>
    <t>42 "О"</t>
  </si>
  <si>
    <t>43 "П"</t>
  </si>
  <si>
    <t>44 "П"</t>
  </si>
  <si>
    <t>45 "П"</t>
  </si>
  <si>
    <t>46 "О"</t>
  </si>
  <si>
    <t>47 "П"</t>
  </si>
  <si>
    <t>"О" 48 "П"</t>
  </si>
  <si>
    <t>"П" 33 "О"</t>
  </si>
  <si>
    <t>34 "О"</t>
  </si>
  <si>
    <t>35 "П"</t>
  </si>
  <si>
    <t>52 "О"</t>
  </si>
  <si>
    <t>53 "О"</t>
  </si>
  <si>
    <t>54 "О"</t>
  </si>
  <si>
    <t>55 "О"</t>
  </si>
  <si>
    <t>56 "О"</t>
  </si>
  <si>
    <t>57 "О"</t>
  </si>
  <si>
    <t>58 "О"</t>
  </si>
  <si>
    <t>59 "П"</t>
  </si>
  <si>
    <t>60 "П"</t>
  </si>
  <si>
    <t>61 "П"</t>
  </si>
  <si>
    <t>62 "О"</t>
  </si>
  <si>
    <t>63 "П"</t>
  </si>
  <si>
    <t>"О" 64 "П"</t>
  </si>
  <si>
    <t>"О" 49 "О"</t>
  </si>
  <si>
    <t>50 "О"</t>
  </si>
  <si>
    <t>51 "П"</t>
  </si>
  <si>
    <t>68 "П"</t>
  </si>
  <si>
    <t>69 "П"</t>
  </si>
  <si>
    <t>70 "П"</t>
  </si>
  <si>
    <t>71 "П"</t>
  </si>
  <si>
    <t>72 "П"</t>
  </si>
  <si>
    <t>73 "П"</t>
  </si>
  <si>
    <t>74 "П"</t>
  </si>
  <si>
    <t>75 "П"</t>
  </si>
  <si>
    <t>76 "П"</t>
  </si>
  <si>
    <t>77 "О"</t>
  </si>
  <si>
    <t>78 "П"</t>
  </si>
  <si>
    <t>79 "П"</t>
  </si>
  <si>
    <t>"П" 80 "П"</t>
  </si>
  <si>
    <t>"П" 65 "П"</t>
  </si>
  <si>
    <t>66 "П"</t>
  </si>
  <si>
    <t>67 "О"</t>
  </si>
  <si>
    <t>84 "П"</t>
  </si>
  <si>
    <t>85 "О"</t>
  </si>
  <si>
    <t>86 "О"</t>
  </si>
  <si>
    <t>87 "О"</t>
  </si>
  <si>
    <t>88 "О"</t>
  </si>
  <si>
    <t>89 "О"</t>
  </si>
  <si>
    <t>90 "О"</t>
  </si>
  <si>
    <t>91 "П"</t>
  </si>
  <si>
    <t>92 "О"</t>
  </si>
  <si>
    <t>93 "О"</t>
  </si>
  <si>
    <t>94 "П"</t>
  </si>
  <si>
    <t>95 "О"</t>
  </si>
  <si>
    <t>"О" 96 "П"</t>
  </si>
  <si>
    <t>"О" 81 "О"</t>
  </si>
  <si>
    <t>82 "О"</t>
  </si>
  <si>
    <t>83 "О"</t>
  </si>
  <si>
    <t>100 "П"</t>
  </si>
  <si>
    <t>101 "О"</t>
  </si>
  <si>
    <t>102 "П"</t>
  </si>
  <si>
    <t>103 "О"</t>
  </si>
  <si>
    <t>104 "П"</t>
  </si>
  <si>
    <t>105 "О"</t>
  </si>
  <si>
    <t>106 "О"</t>
  </si>
  <si>
    <t>107 "О"</t>
  </si>
  <si>
    <t>108 "О"</t>
  </si>
  <si>
    <t>109 "П"</t>
  </si>
  <si>
    <t>110 "П"</t>
  </si>
  <si>
    <t>111 "О"</t>
  </si>
  <si>
    <t>"О" 112 "О"</t>
  </si>
  <si>
    <t>"П" 97 "О"</t>
  </si>
  <si>
    <t>98 "О"</t>
  </si>
  <si>
    <t>99 "П"</t>
  </si>
  <si>
    <t>116 "П"</t>
  </si>
  <si>
    <t>117 "П"</t>
  </si>
  <si>
    <t>118 "П"</t>
  </si>
  <si>
    <t>119 "П"</t>
  </si>
  <si>
    <t>120 "П"</t>
  </si>
  <si>
    <t>121 "П"</t>
  </si>
  <si>
    <t>122 "П"</t>
  </si>
  <si>
    <t>123 "П"</t>
  </si>
  <si>
    <t>124 "П"</t>
  </si>
  <si>
    <t>125 "О"</t>
  </si>
  <si>
    <t>126 "П"</t>
  </si>
  <si>
    <t>127 "П"</t>
  </si>
  <si>
    <t>"П" 128 "П"</t>
  </si>
  <si>
    <t>"П" 113 "П"</t>
  </si>
  <si>
    <t>114 "П"</t>
  </si>
  <si>
    <t>115 "О"</t>
  </si>
  <si>
    <t>132 "О"</t>
  </si>
  <si>
    <t>133 "О"</t>
  </si>
  <si>
    <t>134 "П"</t>
  </si>
  <si>
    <t>135 "П"</t>
  </si>
  <si>
    <t>136 "П"</t>
  </si>
  <si>
    <t>137 "О"</t>
  </si>
  <si>
    <t>138 "О"</t>
  </si>
  <si>
    <t>139 "О"</t>
  </si>
  <si>
    <t>140 "О"</t>
  </si>
  <si>
    <t>141 "О"</t>
  </si>
  <si>
    <t>142 "О"</t>
  </si>
  <si>
    <t>143 "О"</t>
  </si>
  <si>
    <t>"О" 144 "О"</t>
  </si>
  <si>
    <t>"П" 129 "О"</t>
  </si>
  <si>
    <t>130 "О"</t>
  </si>
  <si>
    <t>131 "О"</t>
  </si>
  <si>
    <t>148 "О"</t>
  </si>
  <si>
    <t>149 "О"</t>
  </si>
  <si>
    <t>150 "П"</t>
  </si>
  <si>
    <t>151 "П"</t>
  </si>
  <si>
    <t>152 "П"</t>
  </si>
  <si>
    <t>153 "О"</t>
  </si>
  <si>
    <t>154 "О"</t>
  </si>
  <si>
    <t>155 "П"</t>
  </si>
  <si>
    <t>156 "О"</t>
  </si>
  <si>
    <t>157 "П"</t>
  </si>
  <si>
    <t>158 "О"</t>
  </si>
  <si>
    <t>159 "О"</t>
  </si>
  <si>
    <t>"О"160 "П"</t>
  </si>
  <si>
    <t>" О" 145 "П"</t>
  </si>
  <si>
    <t>146 "О"</t>
  </si>
  <si>
    <t>147 "П"</t>
  </si>
  <si>
    <t>163 "П"</t>
  </si>
  <si>
    <t>164 "П"</t>
  </si>
  <si>
    <t>165 "П"</t>
  </si>
  <si>
    <t>166 "П"</t>
  </si>
  <si>
    <t>167 "П"</t>
  </si>
  <si>
    <t>168 "П"</t>
  </si>
  <si>
    <t>169 "П"</t>
  </si>
  <si>
    <t>170 "П"</t>
  </si>
  <si>
    <t>171 "П"</t>
  </si>
  <si>
    <t>172 "П"</t>
  </si>
  <si>
    <t>"П" 173 "П"</t>
  </si>
  <si>
    <t>"П" 174 "П"</t>
  </si>
  <si>
    <t>"П" 161 "П"</t>
  </si>
  <si>
    <t>" П" 162 "П"</t>
  </si>
  <si>
    <t>177 "О"</t>
  </si>
  <si>
    <t>178 "П"</t>
  </si>
  <si>
    <t>179 "П"</t>
  </si>
  <si>
    <t>180 "О"</t>
  </si>
  <si>
    <t>181 "П"</t>
  </si>
  <si>
    <t>182 "О"</t>
  </si>
  <si>
    <t>183 "О"</t>
  </si>
  <si>
    <t>184 "П"</t>
  </si>
  <si>
    <t>185 "О"</t>
  </si>
  <si>
    <t>186 "П"</t>
  </si>
  <si>
    <t>"О" 187 "О"</t>
  </si>
  <si>
    <t>"О" 188 "П"</t>
  </si>
  <si>
    <t>"П" 175 "П"</t>
  </si>
  <si>
    <t>"П" 176 "П"</t>
  </si>
  <si>
    <t>191 "О"</t>
  </si>
  <si>
    <t>192 "П"</t>
  </si>
  <si>
    <t>193 "П"</t>
  </si>
  <si>
    <t>194 "О"</t>
  </si>
  <si>
    <t>195 "О"</t>
  </si>
  <si>
    <t>196 "О"</t>
  </si>
  <si>
    <t>197 "О"</t>
  </si>
  <si>
    <t>198 "О"</t>
  </si>
  <si>
    <t>199 "О"</t>
  </si>
  <si>
    <t>200 "О"</t>
  </si>
  <si>
    <t>"О" 201 "О"</t>
  </si>
  <si>
    <t>"П" 202 "О"</t>
  </si>
  <si>
    <t>"П" 189 "П"</t>
  </si>
  <si>
    <t>"О" 190 "П"</t>
  </si>
  <si>
    <t>205 "П"</t>
  </si>
  <si>
    <t>206 "П"</t>
  </si>
  <si>
    <t>207 "П"</t>
  </si>
  <si>
    <t>208 "П"</t>
  </si>
  <si>
    <t>209 "П"</t>
  </si>
  <si>
    <t>210 "П"</t>
  </si>
  <si>
    <t>211 "П"</t>
  </si>
  <si>
    <t>212 "П"</t>
  </si>
  <si>
    <t xml:space="preserve">213 "П" </t>
  </si>
  <si>
    <t>214 "О"</t>
  </si>
  <si>
    <t>"П"215 "П"</t>
  </si>
  <si>
    <t>"П" 216 "П"</t>
  </si>
  <si>
    <t>"П" 203 "П"</t>
  </si>
  <si>
    <t>"О" 204 "П"</t>
  </si>
  <si>
    <t>219 "П"</t>
  </si>
  <si>
    <t>220 "П"</t>
  </si>
  <si>
    <t>221 "П"</t>
  </si>
  <si>
    <t>222 "П"</t>
  </si>
  <si>
    <t>223 "П"</t>
  </si>
  <si>
    <t>224 "П"</t>
  </si>
  <si>
    <t>225 "П"</t>
  </si>
  <si>
    <t>226 "П"</t>
  </si>
  <si>
    <t>227 "П"</t>
  </si>
  <si>
    <t>228 "П"</t>
  </si>
  <si>
    <t>"П" 229 "П"</t>
  </si>
  <si>
    <t>"П" 230 "П"</t>
  </si>
  <si>
    <t>"П" 217 "П"</t>
  </si>
  <si>
    <t>"П" 218 "П"</t>
  </si>
  <si>
    <t>15 "О"</t>
  </si>
  <si>
    <t>13 "О"</t>
  </si>
  <si>
    <t>КВ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</si>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</sst>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206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rgb="FFC00000"/>
      </top>
      <bottom style="thin">
        <color auto="1"/>
      </bottom>
      <diagonal/>
    </border>
    <border>
      <left style="thin">
        <color auto="1"/>
      </left>
      <right style="thin">
        <color rgb="FFC00000"/>
      </right>
      <top/>
      <bottom/>
      <diagonal/>
    </border>
    <border>
      <left/>
      <right style="thin">
        <color rgb="FFC00000"/>
      </right>
      <top style="thin">
        <color rgb="FFC00000"/>
      </top>
      <bottom/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7">
    <xf numFmtId="0" fontId="0" fillId="0" borderId="0" xfId="0"/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3" fontId="0" fillId="5" borderId="0" xfId="0" applyNumberFormat="1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3" fontId="0" fillId="0" borderId="40" xfId="0" applyNumberFormat="1" applyFon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0" fillId="5" borderId="40" xfId="0" applyNumberFormat="1" applyFont="1" applyFill="1" applyBorder="1" applyAlignment="1">
      <alignment horizontal="center"/>
    </xf>
    <xf numFmtId="3" fontId="0" fillId="5" borderId="42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9" fontId="0" fillId="0" borderId="0" xfId="63" applyFont="1" applyFill="1" applyBorder="1" applyAlignment="1">
      <alignment horizontal="center"/>
    </xf>
    <xf numFmtId="3" fontId="0" fillId="0" borderId="0" xfId="0" applyNumberFormat="1" applyFill="1" applyBorder="1"/>
    <xf numFmtId="3" fontId="0" fillId="0" borderId="4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3" fontId="0" fillId="5" borderId="41" xfId="0" applyNumberFormat="1" applyFon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3" fontId="0" fillId="0" borderId="0" xfId="0" applyNumberFormat="1" applyBorder="1" applyAlignment="1"/>
    <xf numFmtId="3" fontId="0" fillId="0" borderId="0" xfId="0" applyNumberFormat="1" applyFill="1" applyBorder="1" applyAlignment="1">
      <alignment vertical="center"/>
    </xf>
    <xf numFmtId="3" fontId="0" fillId="0" borderId="0" xfId="0" applyNumberFormat="1" applyFill="1" applyBorder="1" applyAlignment="1"/>
    <xf numFmtId="3" fontId="3" fillId="0" borderId="0" xfId="0" applyNumberFormat="1" applyFont="1" applyBorder="1"/>
    <xf numFmtId="0" fontId="6" fillId="0" borderId="7" xfId="0" applyFont="1" applyFill="1" applyBorder="1"/>
    <xf numFmtId="0" fontId="6" fillId="0" borderId="1" xfId="0" applyFont="1" applyFill="1" applyBorder="1" applyAlignment="1">
      <alignment horizontal="center" vertical="center"/>
    </xf>
    <xf numFmtId="4" fontId="6" fillId="0" borderId="8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/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Fill="1"/>
    <xf numFmtId="1" fontId="8" fillId="0" borderId="1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/>
    </xf>
    <xf numFmtId="1" fontId="8" fillId="0" borderId="17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14" xfId="0" applyNumberFormat="1" applyFont="1" applyFill="1" applyBorder="1" applyAlignment="1">
      <alignment horizontal="center" vertical="center"/>
    </xf>
    <xf numFmtId="4" fontId="6" fillId="0" borderId="34" xfId="0" applyNumberFormat="1" applyFont="1" applyFill="1" applyBorder="1" applyAlignment="1">
      <alignment horizontal="center" vertical="center"/>
    </xf>
    <xf numFmtId="4" fontId="6" fillId="0" borderId="19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10" fillId="0" borderId="2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6" fillId="0" borderId="34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 vertical="center"/>
    </xf>
    <xf numFmtId="3" fontId="10" fillId="6" borderId="2" xfId="0" applyNumberFormat="1" applyFont="1" applyFill="1" applyBorder="1" applyAlignment="1">
      <alignment horizontal="center" vertical="center"/>
    </xf>
    <xf numFmtId="3" fontId="6" fillId="6" borderId="34" xfId="0" applyNumberFormat="1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3" fontId="6" fillId="0" borderId="24" xfId="0" applyNumberFormat="1" applyFont="1" applyFill="1" applyBorder="1" applyAlignment="1">
      <alignment horizontal="center" vertical="center"/>
    </xf>
    <xf numFmtId="3" fontId="6" fillId="0" borderId="36" xfId="0" applyNumberFormat="1" applyFont="1" applyFill="1" applyBorder="1" applyAlignment="1">
      <alignment horizontal="center" vertical="center"/>
    </xf>
    <xf numFmtId="3" fontId="6" fillId="0" borderId="21" xfId="0" applyNumberFormat="1" applyFont="1" applyFill="1" applyBorder="1" applyAlignment="1">
      <alignment horizontal="center" vertical="center"/>
    </xf>
    <xf numFmtId="3" fontId="7" fillId="0" borderId="30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Border="1" applyAlignment="1">
      <alignment horizontal="center" vertical="center"/>
    </xf>
    <xf numFmtId="4" fontId="6" fillId="0" borderId="18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31" xfId="0" applyNumberFormat="1" applyFont="1" applyFill="1" applyBorder="1" applyAlignment="1">
      <alignment horizontal="center" vertical="center"/>
    </xf>
    <xf numFmtId="1" fontId="8" fillId="0" borderId="22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35" xfId="0" applyNumberFormat="1" applyFont="1" applyFill="1" applyBorder="1" applyAlignment="1">
      <alignment horizontal="center" vertical="center"/>
    </xf>
    <xf numFmtId="1" fontId="8" fillId="0" borderId="23" xfId="0" applyNumberFormat="1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8" fillId="0" borderId="0" xfId="0" applyNumberFormat="1" applyFont="1"/>
    <xf numFmtId="0" fontId="6" fillId="0" borderId="9" xfId="0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6" fillId="0" borderId="0" xfId="0" applyFont="1"/>
    <xf numFmtId="3" fontId="6" fillId="0" borderId="0" xfId="0" applyNumberFormat="1" applyFont="1"/>
    <xf numFmtId="3" fontId="7" fillId="0" borderId="30" xfId="0" applyNumberFormat="1" applyFont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/>
    </xf>
    <xf numFmtId="3" fontId="7" fillId="0" borderId="33" xfId="0" applyNumberFormat="1" applyFont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34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4" fontId="6" fillId="0" borderId="0" xfId="0" applyNumberFormat="1" applyFont="1"/>
    <xf numFmtId="4" fontId="6" fillId="0" borderId="25" xfId="0" applyNumberFormat="1" applyFont="1" applyFill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26" xfId="0" applyNumberFormat="1" applyFont="1" applyFill="1" applyBorder="1" applyAlignment="1">
      <alignment horizontal="center" vertical="center"/>
    </xf>
    <xf numFmtId="3" fontId="9" fillId="3" borderId="3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3" fontId="6" fillId="0" borderId="43" xfId="0" applyNumberFormat="1" applyFont="1" applyFill="1" applyBorder="1" applyAlignment="1">
      <alignment horizontal="center" vertical="center"/>
    </xf>
    <xf numFmtId="3" fontId="11" fillId="0" borderId="30" xfId="0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" fontId="8" fillId="0" borderId="38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8" fillId="0" borderId="14" xfId="0" applyNumberFormat="1" applyFont="1" applyFill="1" applyBorder="1" applyAlignment="1">
      <alignment horizontal="center" vertical="center"/>
    </xf>
    <xf numFmtId="1" fontId="8" fillId="0" borderId="19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0" borderId="0" xfId="0" applyNumberFormat="1" applyFont="1"/>
    <xf numFmtId="1" fontId="6" fillId="0" borderId="2" xfId="0" applyNumberFormat="1" applyFont="1" applyFill="1" applyBorder="1" applyAlignment="1">
      <alignment horizontal="center" vertical="center"/>
    </xf>
    <xf numFmtId="1" fontId="6" fillId="0" borderId="30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3" fontId="8" fillId="0" borderId="16" xfId="0" applyNumberFormat="1" applyFont="1" applyFill="1" applyBorder="1" applyAlignment="1">
      <alignment horizontal="center" vertical="center"/>
    </xf>
    <xf numFmtId="3" fontId="8" fillId="0" borderId="17" xfId="0" applyNumberFormat="1" applyFont="1" applyFill="1" applyBorder="1" applyAlignment="1">
      <alignment horizontal="center" vertical="center"/>
    </xf>
    <xf numFmtId="3" fontId="6" fillId="0" borderId="20" xfId="0" applyNumberFormat="1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3" fontId="6" fillId="0" borderId="18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3" fontId="8" fillId="0" borderId="26" xfId="0" applyNumberFormat="1" applyFont="1" applyFill="1" applyBorder="1" applyAlignment="1">
      <alignment horizontal="center" vertical="center"/>
    </xf>
    <xf numFmtId="3" fontId="8" fillId="0" borderId="22" xfId="0" applyNumberFormat="1" applyFont="1" applyFill="1" applyBorder="1" applyAlignment="1">
      <alignment horizontal="center" vertical="center"/>
    </xf>
    <xf numFmtId="3" fontId="8" fillId="0" borderId="11" xfId="0" applyNumberFormat="1" applyFont="1" applyFill="1" applyBorder="1" applyAlignment="1">
      <alignment horizontal="center" vertical="center"/>
    </xf>
    <xf numFmtId="3" fontId="8" fillId="0" borderId="23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8" fillId="0" borderId="44" xfId="0" applyNumberFormat="1" applyFont="1" applyFill="1" applyBorder="1" applyAlignment="1">
      <alignment horizontal="center" vertical="center"/>
    </xf>
    <xf numFmtId="3" fontId="6" fillId="0" borderId="45" xfId="0" applyNumberFormat="1" applyFont="1" applyFill="1" applyBorder="1" applyAlignment="1">
      <alignment horizontal="center" vertical="center"/>
    </xf>
    <xf numFmtId="3" fontId="6" fillId="0" borderId="25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3" fontId="6" fillId="0" borderId="4" xfId="0" applyNumberFormat="1" applyFont="1" applyBorder="1"/>
    <xf numFmtId="4" fontId="12" fillId="0" borderId="18" xfId="0" applyNumberFormat="1" applyFont="1" applyBorder="1" applyAlignment="1">
      <alignment horizontal="center" vertical="center"/>
    </xf>
    <xf numFmtId="4" fontId="12" fillId="0" borderId="25" xfId="0" applyNumberFormat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12" fillId="0" borderId="14" xfId="0" applyNumberFormat="1" applyFont="1" applyBorder="1" applyAlignment="1">
      <alignment horizontal="center" vertical="center"/>
    </xf>
    <xf numFmtId="4" fontId="12" fillId="0" borderId="33" xfId="0" applyNumberFormat="1" applyFont="1" applyBorder="1" applyAlignment="1">
      <alignment horizontal="center" vertical="center"/>
    </xf>
    <xf numFmtId="3" fontId="8" fillId="0" borderId="31" xfId="0" applyNumberFormat="1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18" xfId="0" applyNumberFormat="1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3" fontId="8" fillId="0" borderId="19" xfId="0" applyNumberFormat="1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3" fontId="6" fillId="0" borderId="39" xfId="0" applyNumberFormat="1" applyFont="1" applyFill="1" applyBorder="1" applyAlignment="1">
      <alignment horizontal="center" vertical="center"/>
    </xf>
    <xf numFmtId="49" fontId="6" fillId="0" borderId="39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3" fontId="6" fillId="0" borderId="3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 vertical="center"/>
    </xf>
    <xf numFmtId="0" fontId="6" fillId="0" borderId="4" xfId="0" applyFont="1" applyBorder="1"/>
    <xf numFmtId="3" fontId="7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3" fontId="6" fillId="0" borderId="0" xfId="0" applyNumberFormat="1" applyFont="1" applyBorder="1" applyAlignment="1">
      <alignment horizontal="center"/>
    </xf>
    <xf numFmtId="4" fontId="6" fillId="0" borderId="0" xfId="0" applyNumberFormat="1" applyFont="1"/>
    <xf numFmtId="3" fontId="7" fillId="0" borderId="0" xfId="0" applyNumberFormat="1" applyFont="1" applyAlignment="1">
      <alignment horizontal="center" vertical="center"/>
    </xf>
    <xf numFmtId="4" fontId="6" fillId="7" borderId="0" xfId="0" applyNumberFormat="1" applyFont="1" applyFill="1"/>
    <xf numFmtId="4" fontId="13" fillId="0" borderId="0" xfId="0" applyNumberFormat="1" applyFont="1"/>
    <xf numFmtId="4" fontId="6" fillId="8" borderId="0" xfId="0" applyNumberFormat="1" applyFont="1" applyFill="1"/>
    <xf numFmtId="3" fontId="14" fillId="8" borderId="4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0" fillId="6" borderId="9" xfId="0" applyNumberFormat="1" applyFont="1" applyFill="1" applyBorder="1" applyAlignment="1">
      <alignment horizontal="center" vertical="center"/>
    </xf>
    <xf numFmtId="3" fontId="0" fillId="6" borderId="34" xfId="0" applyNumberFormat="1" applyFont="1" applyFill="1" applyBorder="1" applyAlignment="1">
      <alignment horizontal="center" vertical="center"/>
    </xf>
    <xf numFmtId="3" fontId="0" fillId="8" borderId="34" xfId="0" applyNumberFormat="1" applyFont="1" applyFill="1" applyBorder="1" applyAlignment="1">
      <alignment horizontal="center" vertical="center"/>
    </xf>
    <xf numFmtId="3" fontId="0" fillId="7" borderId="34" xfId="0" applyNumberFormat="1" applyFont="1" applyFill="1" applyBorder="1" applyAlignment="1">
      <alignment horizontal="center" vertical="center"/>
    </xf>
    <xf numFmtId="1" fontId="15" fillId="0" borderId="22" xfId="0" applyNumberFormat="1" applyFont="1" applyFill="1" applyBorder="1" applyAlignment="1">
      <alignment horizontal="center" vertical="center"/>
    </xf>
    <xf numFmtId="4" fontId="0" fillId="0" borderId="0" xfId="0" applyNumberFormat="1" applyFont="1"/>
    <xf numFmtId="4" fontId="6" fillId="0" borderId="0" xfId="0" applyNumberFormat="1" applyFont="1" applyFill="1"/>
    <xf numFmtId="4" fontId="0" fillId="0" borderId="0" xfId="0" applyNumberFormat="1" applyFont="1" applyFill="1"/>
    <xf numFmtId="3" fontId="0" fillId="6" borderId="19" xfId="0" applyNumberFormat="1" applyFont="1" applyFill="1" applyBorder="1" applyAlignment="1">
      <alignment horizontal="center" vertical="center"/>
    </xf>
    <xf numFmtId="3" fontId="0" fillId="6" borderId="4" xfId="0" applyNumberFormat="1" applyFont="1" applyFill="1" applyBorder="1" applyAlignment="1">
      <alignment horizontal="center" vertical="center"/>
    </xf>
    <xf numFmtId="3" fontId="0" fillId="8" borderId="4" xfId="0" applyNumberFormat="1" applyFont="1" applyFill="1" applyBorder="1" applyAlignment="1">
      <alignment horizontal="center" vertical="center"/>
    </xf>
    <xf numFmtId="3" fontId="0" fillId="7" borderId="4" xfId="0" applyNumberFormat="1" applyFont="1" applyFill="1" applyBorder="1" applyAlignment="1">
      <alignment horizontal="center" vertical="center"/>
    </xf>
    <xf numFmtId="3" fontId="0" fillId="7" borderId="0" xfId="0" applyNumberFormat="1" applyFont="1" applyFill="1" applyBorder="1" applyAlignment="1">
      <alignment horizontal="center" vertical="center"/>
    </xf>
    <xf numFmtId="3" fontId="0" fillId="6" borderId="14" xfId="0" applyNumberFormat="1" applyFont="1" applyFill="1" applyBorder="1" applyAlignment="1">
      <alignment horizontal="center" vertical="center"/>
    </xf>
    <xf numFmtId="3" fontId="0" fillId="7" borderId="19" xfId="0" applyNumberFormat="1" applyFont="1" applyFill="1" applyBorder="1" applyAlignment="1">
      <alignment horizontal="center" vertical="center"/>
    </xf>
    <xf numFmtId="3" fontId="0" fillId="6" borderId="18" xfId="0" applyNumberFormat="1" applyFont="1" applyFill="1" applyBorder="1" applyAlignment="1">
      <alignment horizontal="center" vertical="center"/>
    </xf>
    <xf numFmtId="3" fontId="9" fillId="0" borderId="47" xfId="0" applyNumberFormat="1" applyFont="1" applyBorder="1" applyAlignment="1">
      <alignment horizontal="center" vertical="center"/>
    </xf>
    <xf numFmtId="3" fontId="7" fillId="0" borderId="33" xfId="0" applyNumberFormat="1" applyFont="1" applyFill="1" applyBorder="1" applyAlignment="1">
      <alignment horizontal="center" vertical="center"/>
    </xf>
    <xf numFmtId="3" fontId="9" fillId="3" borderId="48" xfId="0" applyNumberFormat="1" applyFont="1" applyFill="1" applyBorder="1" applyAlignment="1">
      <alignment horizontal="center" vertical="center"/>
    </xf>
    <xf numFmtId="3" fontId="0" fillId="7" borderId="49" xfId="0" applyNumberFormat="1" applyFont="1" applyFill="1" applyBorder="1" applyAlignment="1">
      <alignment horizontal="center" vertical="center"/>
    </xf>
    <xf numFmtId="3" fontId="9" fillId="2" borderId="48" xfId="0" applyNumberFormat="1" applyFont="1" applyFill="1" applyBorder="1" applyAlignment="1">
      <alignment horizontal="center" vertical="center"/>
    </xf>
    <xf numFmtId="3" fontId="0" fillId="6" borderId="49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horizontal="center" vertical="center"/>
    </xf>
    <xf numFmtId="3" fontId="6" fillId="0" borderId="52" xfId="0" applyNumberFormat="1" applyFont="1" applyFill="1" applyBorder="1" applyAlignment="1">
      <alignment horizontal="center" vertical="center"/>
    </xf>
    <xf numFmtId="3" fontId="14" fillId="8" borderId="34" xfId="0" applyNumberFormat="1" applyFont="1" applyFill="1" applyBorder="1" applyAlignment="1">
      <alignment horizontal="center" vertical="center"/>
    </xf>
    <xf numFmtId="3" fontId="0" fillId="8" borderId="0" xfId="0" applyNumberFormat="1" applyFont="1" applyFill="1" applyBorder="1" applyAlignment="1">
      <alignment horizontal="center" vertical="center"/>
    </xf>
    <xf numFmtId="3" fontId="0" fillId="6" borderId="54" xfId="0" applyNumberFormat="1" applyFont="1" applyFill="1" applyBorder="1" applyAlignment="1">
      <alignment horizontal="center" vertical="center"/>
    </xf>
    <xf numFmtId="3" fontId="0" fillId="8" borderId="53" xfId="0" applyNumberFormat="1" applyFont="1" applyFill="1" applyBorder="1" applyAlignment="1">
      <alignment horizontal="center" vertical="center"/>
    </xf>
    <xf numFmtId="3" fontId="0" fillId="8" borderId="14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0" fillId="8" borderId="18" xfId="0" applyNumberFormat="1" applyFont="1" applyFill="1" applyBorder="1" applyAlignment="1">
      <alignment horizontal="center" vertical="center"/>
    </xf>
    <xf numFmtId="3" fontId="0" fillId="7" borderId="9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3" fontId="6" fillId="0" borderId="30" xfId="0" applyNumberFormat="1" applyFont="1" applyFill="1" applyBorder="1" applyAlignment="1">
      <alignment horizontal="center" vertical="center"/>
    </xf>
    <xf numFmtId="3" fontId="6" fillId="0" borderId="28" xfId="0" applyNumberFormat="1" applyFont="1" applyFill="1" applyBorder="1" applyAlignment="1">
      <alignment horizontal="center" vertical="center"/>
    </xf>
    <xf numFmtId="3" fontId="6" fillId="0" borderId="37" xfId="0" applyNumberFormat="1" applyFont="1" applyFill="1" applyBorder="1" applyAlignment="1">
      <alignment horizontal="center" vertical="center"/>
    </xf>
    <xf numFmtId="3" fontId="6" fillId="0" borderId="29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1" fontId="6" fillId="0" borderId="37" xfId="0" applyNumberFormat="1" applyFont="1" applyFill="1" applyBorder="1" applyAlignment="1">
      <alignment horizontal="center" vertical="center"/>
    </xf>
    <xf numFmtId="1" fontId="6" fillId="0" borderId="29" xfId="0" applyNumberFormat="1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9" fontId="0" fillId="0" borderId="40" xfId="0" applyNumberFormat="1" applyBorder="1" applyAlignment="1">
      <alignment horizontal="center"/>
    </xf>
    <xf numFmtId="0" fontId="0" fillId="0" borderId="42" xfId="0" applyBorder="1" applyAlignment="1">
      <alignment horizontal="center"/>
    </xf>
  </cellXfs>
  <cellStyles count="7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Процентный" xfId="6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187"/>
  <sheetViews>
    <sheetView topLeftCell="A154" zoomScale="125" zoomScaleNormal="125" zoomScalePageLayoutView="125" workbookViewId="0">
      <selection activeCell="C174" sqref="C174"/>
    </sheetView>
  </sheetViews>
  <sheetFormatPr defaultColWidth="8.85546875" defaultRowHeight="15" x14ac:dyDescent="0.25"/>
  <cols>
    <col min="1" max="1" width="18.28515625" style="97" customWidth="1"/>
    <col min="2" max="2" width="8.85546875" style="97"/>
    <col min="3" max="3" width="11.140625" style="170" bestFit="1" customWidth="1"/>
    <col min="4" max="4" width="12.7109375" style="170" bestFit="1" customWidth="1"/>
    <col min="5" max="5" width="14" style="170" customWidth="1"/>
    <col min="6" max="6" width="12" style="170" customWidth="1"/>
    <col min="7" max="9" width="9" style="170" bestFit="1" customWidth="1"/>
    <col min="10" max="10" width="12.7109375" style="170" bestFit="1" customWidth="1"/>
    <col min="11" max="11" width="14" style="170" customWidth="1"/>
    <col min="12" max="12" width="12.140625" style="170" bestFit="1" customWidth="1"/>
    <col min="13" max="13" width="15.42578125" style="171" bestFit="1" customWidth="1"/>
    <col min="14" max="14" width="20.7109375" style="97" customWidth="1"/>
    <col min="15" max="15" width="9.42578125" style="65" bestFit="1" customWidth="1"/>
    <col min="16" max="16" width="8.85546875" style="98"/>
    <col min="17" max="17" width="8.85546875" style="98" customWidth="1"/>
    <col min="18" max="18" width="8.85546875" style="98"/>
    <col min="19" max="16384" width="8.85546875" style="97"/>
  </cols>
  <sheetData>
    <row r="1" spans="1:18" s="47" customFormat="1" ht="15.75" thickBot="1" x14ac:dyDescent="0.3">
      <c r="A1" s="43"/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6" t="s">
        <v>6</v>
      </c>
      <c r="O1" s="48"/>
      <c r="P1" s="49"/>
      <c r="Q1" s="49"/>
      <c r="R1" s="49"/>
    </row>
    <row r="2" spans="1:18" s="55" customFormat="1" ht="21" x14ac:dyDescent="0.25">
      <c r="A2" s="50" t="s">
        <v>1</v>
      </c>
      <c r="B2" s="217">
        <v>2</v>
      </c>
      <c r="C2" s="51">
        <v>2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  <c r="I2" s="52">
        <v>1</v>
      </c>
      <c r="J2" s="52">
        <v>1</v>
      </c>
      <c r="K2" s="52">
        <v>1</v>
      </c>
      <c r="L2" s="53">
        <v>2</v>
      </c>
      <c r="M2" s="54"/>
      <c r="O2" s="56"/>
      <c r="P2" s="57"/>
      <c r="Q2" s="57"/>
      <c r="R2" s="57"/>
    </row>
    <row r="3" spans="1:18" s="64" customFormat="1" x14ac:dyDescent="0.25">
      <c r="A3" s="58" t="s">
        <v>2</v>
      </c>
      <c r="B3" s="218"/>
      <c r="C3" s="59">
        <v>7.62</v>
      </c>
      <c r="D3" s="60">
        <v>3.72</v>
      </c>
      <c r="E3" s="60">
        <v>3.96</v>
      </c>
      <c r="F3" s="60">
        <v>3.66</v>
      </c>
      <c r="G3" s="61">
        <v>3.96</v>
      </c>
      <c r="H3" s="61">
        <v>3.68</v>
      </c>
      <c r="I3" s="60">
        <v>3.79</v>
      </c>
      <c r="J3" s="60">
        <v>3.79</v>
      </c>
      <c r="K3" s="60">
        <v>3.71</v>
      </c>
      <c r="L3" s="62">
        <v>7.62</v>
      </c>
      <c r="M3" s="63"/>
      <c r="O3" s="65" t="s">
        <v>8</v>
      </c>
      <c r="P3" s="65" t="s">
        <v>9</v>
      </c>
      <c r="Q3" s="65">
        <v>2</v>
      </c>
      <c r="R3" s="65"/>
    </row>
    <row r="4" spans="1:18" s="64" customFormat="1" x14ac:dyDescent="0.25">
      <c r="A4" s="58" t="s">
        <v>3</v>
      </c>
      <c r="B4" s="218"/>
      <c r="C4" s="59">
        <v>46.79</v>
      </c>
      <c r="D4" s="60">
        <v>22.8</v>
      </c>
      <c r="E4" s="60">
        <v>22.35</v>
      </c>
      <c r="F4" s="61">
        <v>22.5</v>
      </c>
      <c r="G4" s="61">
        <v>22.5</v>
      </c>
      <c r="H4" s="61">
        <v>22.5</v>
      </c>
      <c r="I4" s="60">
        <v>22.5</v>
      </c>
      <c r="J4" s="60">
        <v>22.35</v>
      </c>
      <c r="K4" s="60">
        <v>22.8</v>
      </c>
      <c r="L4" s="62">
        <v>46.78</v>
      </c>
      <c r="M4" s="63"/>
      <c r="O4" s="66" t="e">
        <f>#REF!</f>
        <v>#REF!</v>
      </c>
      <c r="P4" s="66" t="e">
        <f>#REF!</f>
        <v>#REF!</v>
      </c>
      <c r="Q4" s="66" t="e">
        <f>#REF!</f>
        <v>#REF!</v>
      </c>
      <c r="R4" s="66"/>
    </row>
    <row r="5" spans="1:18" s="56" customFormat="1" x14ac:dyDescent="0.25">
      <c r="A5" s="67" t="s">
        <v>4</v>
      </c>
      <c r="B5" s="218"/>
      <c r="C5" s="68">
        <f t="shared" ref="C5:K5" si="0">C3+C4</f>
        <v>54.41</v>
      </c>
      <c r="D5" s="69">
        <f t="shared" si="0"/>
        <v>26.52</v>
      </c>
      <c r="E5" s="69">
        <f t="shared" si="0"/>
        <v>26.310000000000002</v>
      </c>
      <c r="F5" s="69">
        <f t="shared" si="0"/>
        <v>26.16</v>
      </c>
      <c r="G5" s="69">
        <f t="shared" si="0"/>
        <v>26.46</v>
      </c>
      <c r="H5" s="69">
        <f t="shared" si="0"/>
        <v>26.18</v>
      </c>
      <c r="I5" s="70">
        <f t="shared" si="0"/>
        <v>26.29</v>
      </c>
      <c r="J5" s="69">
        <f t="shared" si="0"/>
        <v>26.14</v>
      </c>
      <c r="K5" s="69">
        <f t="shared" si="0"/>
        <v>26.51</v>
      </c>
      <c r="L5" s="71">
        <f>L3+L4</f>
        <v>54.4</v>
      </c>
      <c r="M5" s="63"/>
      <c r="O5" s="66">
        <f>K5</f>
        <v>26.51</v>
      </c>
      <c r="P5" s="66">
        <f>J10</f>
        <v>51.75</v>
      </c>
      <c r="Q5" s="66">
        <f>L10</f>
        <v>54.989999999999995</v>
      </c>
      <c r="R5" s="66"/>
    </row>
    <row r="6" spans="1:18" s="56" customFormat="1" x14ac:dyDescent="0.25">
      <c r="A6" s="72" t="s">
        <v>23</v>
      </c>
      <c r="B6" s="218"/>
      <c r="C6" s="208" t="s">
        <v>26</v>
      </c>
      <c r="D6" s="178" t="s">
        <v>27</v>
      </c>
      <c r="E6" s="178" t="s">
        <v>30</v>
      </c>
      <c r="F6" s="179" t="s">
        <v>31</v>
      </c>
      <c r="G6" s="179" t="s">
        <v>32</v>
      </c>
      <c r="H6" s="179" t="s">
        <v>33</v>
      </c>
      <c r="I6" s="179" t="s">
        <v>34</v>
      </c>
      <c r="J6" s="178" t="s">
        <v>35</v>
      </c>
      <c r="K6" s="204" t="s">
        <v>36</v>
      </c>
      <c r="L6" s="203" t="s">
        <v>257</v>
      </c>
      <c r="M6" s="194"/>
      <c r="O6" s="66"/>
      <c r="P6" s="66"/>
      <c r="Q6" s="66"/>
      <c r="R6" s="66"/>
    </row>
    <row r="7" spans="1:18" s="56" customFormat="1" x14ac:dyDescent="0.25">
      <c r="A7" s="74" t="s">
        <v>5</v>
      </c>
      <c r="B7" s="218"/>
      <c r="C7" s="75">
        <f>'Финальная версия'!E7</f>
        <v>2270000</v>
      </c>
      <c r="D7" s="76">
        <v>990000</v>
      </c>
      <c r="E7" s="76">
        <v>970000</v>
      </c>
      <c r="F7" s="76">
        <f>D7</f>
        <v>990000</v>
      </c>
      <c r="G7" s="76">
        <v>990000</v>
      </c>
      <c r="H7" s="76">
        <f t="shared" ref="G7:K7" si="1">F7</f>
        <v>990000</v>
      </c>
      <c r="I7" s="76">
        <f t="shared" si="1"/>
        <v>990000</v>
      </c>
      <c r="J7" s="76">
        <f t="shared" si="1"/>
        <v>990000</v>
      </c>
      <c r="K7" s="76">
        <f t="shared" si="1"/>
        <v>990000</v>
      </c>
      <c r="L7" s="200">
        <f>'Финальная версия'!D7</f>
        <v>2250000</v>
      </c>
      <c r="M7" s="78"/>
      <c r="O7" s="66">
        <v>36212.749905695964</v>
      </c>
      <c r="P7" s="66" t="e">
        <f>P4/P5</f>
        <v>#REF!</v>
      </c>
      <c r="Q7" s="66" t="e">
        <f>Q4/Q5</f>
        <v>#REF!</v>
      </c>
      <c r="R7" s="66"/>
    </row>
    <row r="8" spans="1:18" s="56" customFormat="1" x14ac:dyDescent="0.25">
      <c r="A8" s="79" t="s">
        <v>5</v>
      </c>
      <c r="B8" s="218"/>
      <c r="C8" s="68">
        <f>C7</f>
        <v>2270000</v>
      </c>
      <c r="D8" s="69">
        <f>D7</f>
        <v>990000</v>
      </c>
      <c r="E8" s="69">
        <f>'Финальная версия'!C7</f>
        <v>2150000</v>
      </c>
      <c r="F8" s="69"/>
      <c r="G8" s="80"/>
      <c r="H8" s="80"/>
      <c r="I8" s="80"/>
      <c r="J8" s="69">
        <f>'Финальная версия'!C7</f>
        <v>2150000</v>
      </c>
      <c r="K8" s="69">
        <f>D7</f>
        <v>990000</v>
      </c>
      <c r="L8" s="71">
        <f>L7</f>
        <v>2250000</v>
      </c>
      <c r="M8" s="63"/>
    </row>
    <row r="9" spans="1:18" s="56" customFormat="1" x14ac:dyDescent="0.25">
      <c r="A9" s="72" t="s">
        <v>23</v>
      </c>
      <c r="B9" s="218"/>
      <c r="C9" s="177" t="s">
        <v>41</v>
      </c>
      <c r="D9" s="178" t="s">
        <v>40</v>
      </c>
      <c r="E9" s="178" t="s">
        <v>39</v>
      </c>
      <c r="F9" s="73"/>
      <c r="G9" s="81"/>
      <c r="H9" s="81"/>
      <c r="I9" s="81"/>
      <c r="J9" s="178" t="s">
        <v>38</v>
      </c>
      <c r="K9" s="178" t="s">
        <v>256</v>
      </c>
      <c r="L9" s="185" t="s">
        <v>37</v>
      </c>
      <c r="M9" s="63"/>
    </row>
    <row r="10" spans="1:18" s="56" customFormat="1" x14ac:dyDescent="0.25">
      <c r="A10" s="67" t="s">
        <v>4</v>
      </c>
      <c r="B10" s="218"/>
      <c r="C10" s="68">
        <f>C11+C12</f>
        <v>55</v>
      </c>
      <c r="D10" s="69">
        <f>D11+D12</f>
        <v>26.279999999999998</v>
      </c>
      <c r="E10" s="69">
        <f>E11+E12</f>
        <v>51.949999999999996</v>
      </c>
      <c r="F10" s="69"/>
      <c r="G10" s="80"/>
      <c r="H10" s="80"/>
      <c r="I10" s="80"/>
      <c r="J10" s="69">
        <f>J11+J12</f>
        <v>51.75</v>
      </c>
      <c r="K10" s="69">
        <f>K11+K12</f>
        <v>26.27</v>
      </c>
      <c r="L10" s="71">
        <f>L11+L12</f>
        <v>54.989999999999995</v>
      </c>
      <c r="M10" s="63"/>
    </row>
    <row r="11" spans="1:18" s="64" customFormat="1" x14ac:dyDescent="0.25">
      <c r="A11" s="58" t="s">
        <v>3</v>
      </c>
      <c r="B11" s="218"/>
      <c r="C11" s="82">
        <v>47.38</v>
      </c>
      <c r="D11" s="60">
        <v>22.56</v>
      </c>
      <c r="E11" s="60">
        <v>44.37</v>
      </c>
      <c r="F11" s="83"/>
      <c r="G11" s="83"/>
      <c r="H11" s="83"/>
      <c r="I11" s="83"/>
      <c r="J11" s="61">
        <v>44.37</v>
      </c>
      <c r="K11" s="61">
        <v>22.56</v>
      </c>
      <c r="L11" s="62">
        <v>47.37</v>
      </c>
      <c r="M11" s="63"/>
      <c r="O11" s="56"/>
      <c r="P11" s="56"/>
      <c r="Q11" s="56"/>
      <c r="R11" s="56"/>
    </row>
    <row r="12" spans="1:18" s="64" customFormat="1" x14ac:dyDescent="0.25">
      <c r="A12" s="58" t="s">
        <v>2</v>
      </c>
      <c r="B12" s="218"/>
      <c r="C12" s="82">
        <v>7.62</v>
      </c>
      <c r="D12" s="60">
        <v>3.72</v>
      </c>
      <c r="E12" s="60">
        <v>7.58</v>
      </c>
      <c r="F12" s="83"/>
      <c r="G12" s="83"/>
      <c r="H12" s="83"/>
      <c r="I12" s="83"/>
      <c r="J12" s="61">
        <v>7.38</v>
      </c>
      <c r="K12" s="61">
        <v>3.71</v>
      </c>
      <c r="L12" s="62">
        <v>7.62</v>
      </c>
      <c r="M12" s="63" t="s">
        <v>7</v>
      </c>
      <c r="O12" s="56"/>
      <c r="P12" s="56"/>
      <c r="Q12" s="56"/>
      <c r="R12" s="56"/>
    </row>
    <row r="13" spans="1:18" s="55" customFormat="1" ht="21.75" thickBot="1" x14ac:dyDescent="0.3">
      <c r="A13" s="84" t="s">
        <v>1</v>
      </c>
      <c r="B13" s="219"/>
      <c r="C13" s="85">
        <v>2</v>
      </c>
      <c r="D13" s="181">
        <v>1</v>
      </c>
      <c r="E13" s="86" t="s">
        <v>9</v>
      </c>
      <c r="F13" s="87"/>
      <c r="G13" s="87"/>
      <c r="H13" s="87"/>
      <c r="I13" s="87"/>
      <c r="J13" s="88" t="s">
        <v>9</v>
      </c>
      <c r="K13" s="88">
        <v>1</v>
      </c>
      <c r="L13" s="89">
        <v>2</v>
      </c>
      <c r="M13" s="90">
        <f>SUM(C7:L8)</f>
        <v>23220000</v>
      </c>
      <c r="O13" s="56"/>
      <c r="P13" s="57"/>
      <c r="Q13" s="57"/>
      <c r="R13" s="57"/>
    </row>
    <row r="14" spans="1:18" s="94" customFormat="1" ht="21" x14ac:dyDescent="0.35">
      <c r="A14" s="91" t="s">
        <v>1</v>
      </c>
      <c r="B14" s="209">
        <v>3</v>
      </c>
      <c r="C14" s="92">
        <f t="shared" ref="C14:L14" si="2">C2</f>
        <v>2</v>
      </c>
      <c r="D14" s="52">
        <f t="shared" si="2"/>
        <v>1</v>
      </c>
      <c r="E14" s="52">
        <f t="shared" si="2"/>
        <v>1</v>
      </c>
      <c r="F14" s="52">
        <f t="shared" si="2"/>
        <v>1</v>
      </c>
      <c r="G14" s="52">
        <f t="shared" si="2"/>
        <v>1</v>
      </c>
      <c r="H14" s="52">
        <f t="shared" si="2"/>
        <v>1</v>
      </c>
      <c r="I14" s="52">
        <f t="shared" si="2"/>
        <v>1</v>
      </c>
      <c r="J14" s="52">
        <f t="shared" si="2"/>
        <v>1</v>
      </c>
      <c r="K14" s="52">
        <f t="shared" si="2"/>
        <v>1</v>
      </c>
      <c r="L14" s="53">
        <f t="shared" si="2"/>
        <v>2</v>
      </c>
      <c r="M14" s="93"/>
      <c r="O14" s="65"/>
    </row>
    <row r="15" spans="1:18" x14ac:dyDescent="0.25">
      <c r="A15" s="95" t="s">
        <v>2</v>
      </c>
      <c r="B15" s="210"/>
      <c r="C15" s="83">
        <f t="shared" ref="C15:L15" si="3">C3</f>
        <v>7.62</v>
      </c>
      <c r="D15" s="60">
        <f t="shared" si="3"/>
        <v>3.72</v>
      </c>
      <c r="E15" s="60">
        <f t="shared" si="3"/>
        <v>3.96</v>
      </c>
      <c r="F15" s="60">
        <f t="shared" si="3"/>
        <v>3.66</v>
      </c>
      <c r="G15" s="60">
        <f t="shared" si="3"/>
        <v>3.96</v>
      </c>
      <c r="H15" s="60">
        <f t="shared" si="3"/>
        <v>3.68</v>
      </c>
      <c r="I15" s="60">
        <f t="shared" si="3"/>
        <v>3.79</v>
      </c>
      <c r="J15" s="60">
        <f t="shared" si="3"/>
        <v>3.79</v>
      </c>
      <c r="K15" s="60">
        <f t="shared" si="3"/>
        <v>3.71</v>
      </c>
      <c r="L15" s="62">
        <f t="shared" si="3"/>
        <v>7.62</v>
      </c>
      <c r="M15" s="96"/>
      <c r="O15" s="65" t="s">
        <v>8</v>
      </c>
      <c r="P15" s="65" t="s">
        <v>9</v>
      </c>
      <c r="Q15" s="65">
        <v>2</v>
      </c>
      <c r="R15" s="65"/>
    </row>
    <row r="16" spans="1:18" x14ac:dyDescent="0.25">
      <c r="A16" s="58" t="s">
        <v>3</v>
      </c>
      <c r="B16" s="210"/>
      <c r="C16" s="83">
        <f t="shared" ref="C16:L16" si="4">C4</f>
        <v>46.79</v>
      </c>
      <c r="D16" s="60">
        <f t="shared" si="4"/>
        <v>22.8</v>
      </c>
      <c r="E16" s="60">
        <f t="shared" si="4"/>
        <v>22.35</v>
      </c>
      <c r="F16" s="60">
        <f t="shared" si="4"/>
        <v>22.5</v>
      </c>
      <c r="G16" s="60">
        <f t="shared" si="4"/>
        <v>22.5</v>
      </c>
      <c r="H16" s="60">
        <f t="shared" si="4"/>
        <v>22.5</v>
      </c>
      <c r="I16" s="60">
        <f t="shared" si="4"/>
        <v>22.5</v>
      </c>
      <c r="J16" s="60">
        <f t="shared" si="4"/>
        <v>22.35</v>
      </c>
      <c r="K16" s="60">
        <f t="shared" si="4"/>
        <v>22.8</v>
      </c>
      <c r="L16" s="62">
        <f t="shared" si="4"/>
        <v>46.78</v>
      </c>
      <c r="M16" s="96"/>
      <c r="O16" s="66" t="e">
        <f>#REF!</f>
        <v>#REF!</v>
      </c>
      <c r="P16" s="66" t="e">
        <f>#REF!</f>
        <v>#REF!</v>
      </c>
      <c r="Q16" s="66" t="e">
        <f>#REF!</f>
        <v>#REF!</v>
      </c>
      <c r="R16" s="66"/>
    </row>
    <row r="17" spans="1:18" s="98" customFormat="1" x14ac:dyDescent="0.25">
      <c r="A17" s="67" t="s">
        <v>4</v>
      </c>
      <c r="B17" s="210"/>
      <c r="C17" s="68">
        <f t="shared" ref="C17:L17" si="5">C5</f>
        <v>54.41</v>
      </c>
      <c r="D17" s="69">
        <f t="shared" si="5"/>
        <v>26.52</v>
      </c>
      <c r="E17" s="69">
        <f t="shared" si="5"/>
        <v>26.310000000000002</v>
      </c>
      <c r="F17" s="69">
        <f t="shared" si="5"/>
        <v>26.16</v>
      </c>
      <c r="G17" s="69">
        <f t="shared" si="5"/>
        <v>26.46</v>
      </c>
      <c r="H17" s="69">
        <f t="shared" si="5"/>
        <v>26.18</v>
      </c>
      <c r="I17" s="70">
        <f t="shared" si="5"/>
        <v>26.29</v>
      </c>
      <c r="J17" s="69">
        <f t="shared" si="5"/>
        <v>26.14</v>
      </c>
      <c r="K17" s="69">
        <f t="shared" si="5"/>
        <v>26.51</v>
      </c>
      <c r="L17" s="71">
        <f t="shared" si="5"/>
        <v>54.4</v>
      </c>
      <c r="M17" s="96"/>
      <c r="O17" s="66">
        <f>K17</f>
        <v>26.51</v>
      </c>
      <c r="P17" s="66">
        <f>J22</f>
        <v>51.75</v>
      </c>
      <c r="Q17" s="66">
        <f>L22</f>
        <v>54.989999999999995</v>
      </c>
      <c r="R17" s="66"/>
    </row>
    <row r="18" spans="1:18" s="98" customFormat="1" x14ac:dyDescent="0.25">
      <c r="A18" s="72" t="s">
        <v>23</v>
      </c>
      <c r="B18" s="210"/>
      <c r="C18" s="177" t="s">
        <v>42</v>
      </c>
      <c r="D18" s="179" t="s">
        <v>43</v>
      </c>
      <c r="E18" s="201" t="s">
        <v>44</v>
      </c>
      <c r="F18" s="201" t="s">
        <v>45</v>
      </c>
      <c r="G18" s="179" t="s">
        <v>46</v>
      </c>
      <c r="H18" s="178" t="s">
        <v>47</v>
      </c>
      <c r="I18" s="179" t="s">
        <v>48</v>
      </c>
      <c r="J18" s="179" t="s">
        <v>49</v>
      </c>
      <c r="K18" s="179" t="s">
        <v>50</v>
      </c>
      <c r="L18" s="185" t="s">
        <v>51</v>
      </c>
      <c r="M18" s="96"/>
      <c r="O18" s="66"/>
      <c r="P18" s="66"/>
      <c r="Q18" s="66"/>
      <c r="R18" s="66"/>
    </row>
    <row r="19" spans="1:18" s="98" customFormat="1" x14ac:dyDescent="0.25">
      <c r="A19" s="74" t="s">
        <v>5</v>
      </c>
      <c r="B19" s="210"/>
      <c r="C19" s="75">
        <f>'Финальная версия'!E8</f>
        <v>2275000</v>
      </c>
      <c r="D19" s="76">
        <f>'Финальная версия'!B8</f>
        <v>970000</v>
      </c>
      <c r="E19" s="76">
        <f>D19</f>
        <v>970000</v>
      </c>
      <c r="F19" s="76">
        <v>1010500</v>
      </c>
      <c r="G19" s="76">
        <v>970000</v>
      </c>
      <c r="H19" s="76">
        <v>990000</v>
      </c>
      <c r="I19" s="76">
        <v>970000</v>
      </c>
      <c r="J19" s="76">
        <v>940000</v>
      </c>
      <c r="K19" s="76">
        <v>970000</v>
      </c>
      <c r="L19" s="77">
        <f>'Финальная версия'!D8</f>
        <v>2255000</v>
      </c>
      <c r="M19" s="99"/>
      <c r="N19" s="56"/>
      <c r="O19" s="66">
        <v>36212.749905695964</v>
      </c>
      <c r="P19" s="66" t="e">
        <f>P16/P17</f>
        <v>#REF!</v>
      </c>
      <c r="Q19" s="66" t="e">
        <f>Q16/Q17</f>
        <v>#REF!</v>
      </c>
      <c r="R19" s="66"/>
    </row>
    <row r="20" spans="1:18" s="98" customFormat="1" x14ac:dyDescent="0.25">
      <c r="A20" s="79" t="s">
        <v>5</v>
      </c>
      <c r="B20" s="210"/>
      <c r="C20" s="68">
        <f>C19</f>
        <v>2275000</v>
      </c>
      <c r="D20" s="69">
        <v>997000</v>
      </c>
      <c r="E20" s="69">
        <f>'Финальная версия'!C8</f>
        <v>2155000</v>
      </c>
      <c r="F20" s="69"/>
      <c r="G20" s="80"/>
      <c r="H20" s="80"/>
      <c r="I20" s="80"/>
      <c r="J20" s="69">
        <f>'Финальная версия'!C8</f>
        <v>2155000</v>
      </c>
      <c r="K20" s="69">
        <v>980000</v>
      </c>
      <c r="L20" s="71">
        <f>L19</f>
        <v>2255000</v>
      </c>
      <c r="M20" s="96"/>
      <c r="N20" s="56"/>
      <c r="O20" s="56"/>
    </row>
    <row r="21" spans="1:18" s="98" customFormat="1" x14ac:dyDescent="0.25">
      <c r="A21" s="72" t="s">
        <v>23</v>
      </c>
      <c r="B21" s="211"/>
      <c r="C21" s="186" t="s">
        <v>57</v>
      </c>
      <c r="D21" s="187" t="s">
        <v>56</v>
      </c>
      <c r="E21" s="186" t="s">
        <v>55</v>
      </c>
      <c r="F21" s="100"/>
      <c r="G21" s="100"/>
      <c r="H21" s="100"/>
      <c r="I21" s="100"/>
      <c r="J21" s="186" t="s">
        <v>54</v>
      </c>
      <c r="K21" s="188" t="s">
        <v>53</v>
      </c>
      <c r="L21" s="186" t="s">
        <v>52</v>
      </c>
      <c r="M21" s="101"/>
      <c r="N21" s="56"/>
      <c r="O21" s="56"/>
    </row>
    <row r="22" spans="1:18" s="109" customFormat="1" x14ac:dyDescent="0.25">
      <c r="A22" s="102" t="s">
        <v>4</v>
      </c>
      <c r="B22" s="210"/>
      <c r="C22" s="103">
        <f t="shared" ref="C22:E24" si="6">C10</f>
        <v>55</v>
      </c>
      <c r="D22" s="104">
        <f t="shared" si="6"/>
        <v>26.279999999999998</v>
      </c>
      <c r="E22" s="104">
        <f t="shared" si="6"/>
        <v>51.949999999999996</v>
      </c>
      <c r="F22" s="104"/>
      <c r="G22" s="105"/>
      <c r="H22" s="105"/>
      <c r="I22" s="105"/>
      <c r="J22" s="104">
        <f t="shared" ref="J22:L24" si="7">J10</f>
        <v>51.75</v>
      </c>
      <c r="K22" s="104">
        <f t="shared" si="7"/>
        <v>26.27</v>
      </c>
      <c r="L22" s="106">
        <f t="shared" si="7"/>
        <v>54.989999999999995</v>
      </c>
      <c r="M22" s="107"/>
      <c r="N22" s="108"/>
      <c r="O22" s="108"/>
    </row>
    <row r="23" spans="1:18" x14ac:dyDescent="0.25">
      <c r="A23" s="95" t="s">
        <v>3</v>
      </c>
      <c r="B23" s="210"/>
      <c r="C23" s="110">
        <f t="shared" si="6"/>
        <v>47.38</v>
      </c>
      <c r="D23" s="60">
        <f t="shared" si="6"/>
        <v>22.56</v>
      </c>
      <c r="E23" s="60">
        <f t="shared" si="6"/>
        <v>44.37</v>
      </c>
      <c r="F23" s="83"/>
      <c r="G23" s="83"/>
      <c r="H23" s="83"/>
      <c r="I23" s="83"/>
      <c r="J23" s="60">
        <f t="shared" si="7"/>
        <v>44.37</v>
      </c>
      <c r="K23" s="60">
        <f t="shared" si="7"/>
        <v>22.56</v>
      </c>
      <c r="L23" s="62">
        <f t="shared" si="7"/>
        <v>47.37</v>
      </c>
      <c r="M23" s="96"/>
      <c r="N23" s="64"/>
      <c r="O23" s="56"/>
    </row>
    <row r="24" spans="1:18" x14ac:dyDescent="0.25">
      <c r="A24" s="95" t="s">
        <v>2</v>
      </c>
      <c r="B24" s="210"/>
      <c r="C24" s="110">
        <f t="shared" si="6"/>
        <v>7.62</v>
      </c>
      <c r="D24" s="60">
        <f t="shared" si="6"/>
        <v>3.72</v>
      </c>
      <c r="E24" s="60">
        <f t="shared" si="6"/>
        <v>7.58</v>
      </c>
      <c r="F24" s="83"/>
      <c r="G24" s="83"/>
      <c r="H24" s="83"/>
      <c r="I24" s="83"/>
      <c r="J24" s="60">
        <f t="shared" si="7"/>
        <v>7.38</v>
      </c>
      <c r="K24" s="60">
        <f t="shared" si="7"/>
        <v>3.71</v>
      </c>
      <c r="L24" s="62">
        <f t="shared" si="7"/>
        <v>7.62</v>
      </c>
      <c r="M24" s="63" t="str">
        <f>M12</f>
        <v>Итого по этажу</v>
      </c>
      <c r="N24" s="64"/>
      <c r="O24" s="56"/>
    </row>
    <row r="25" spans="1:18" s="114" customFormat="1" ht="21.75" thickBot="1" x14ac:dyDescent="0.4">
      <c r="A25" s="111" t="s">
        <v>1</v>
      </c>
      <c r="B25" s="212"/>
      <c r="C25" s="112">
        <f>C13</f>
        <v>2</v>
      </c>
      <c r="D25" s="86">
        <f>D13</f>
        <v>1</v>
      </c>
      <c r="E25" s="86" t="s">
        <v>9</v>
      </c>
      <c r="F25" s="87"/>
      <c r="G25" s="87"/>
      <c r="H25" s="87"/>
      <c r="I25" s="87"/>
      <c r="J25" s="86" t="s">
        <v>9</v>
      </c>
      <c r="K25" s="86">
        <f>K13</f>
        <v>1</v>
      </c>
      <c r="L25" s="89">
        <f>L13</f>
        <v>2</v>
      </c>
      <c r="M25" s="113">
        <f>SUM(C19:L20)</f>
        <v>23137500</v>
      </c>
      <c r="N25" s="55"/>
      <c r="O25" s="56"/>
      <c r="P25" s="94"/>
      <c r="Q25" s="94"/>
      <c r="R25" s="94"/>
    </row>
    <row r="26" spans="1:18" s="94" customFormat="1" ht="21" x14ac:dyDescent="0.35">
      <c r="A26" s="91" t="s">
        <v>1</v>
      </c>
      <c r="B26" s="220">
        <v>4</v>
      </c>
      <c r="C26" s="92">
        <f t="shared" ref="C26:L26" si="8">C14</f>
        <v>2</v>
      </c>
      <c r="D26" s="52">
        <f t="shared" si="8"/>
        <v>1</v>
      </c>
      <c r="E26" s="52">
        <f t="shared" si="8"/>
        <v>1</v>
      </c>
      <c r="F26" s="52">
        <f t="shared" si="8"/>
        <v>1</v>
      </c>
      <c r="G26" s="52">
        <f t="shared" si="8"/>
        <v>1</v>
      </c>
      <c r="H26" s="52">
        <f t="shared" si="8"/>
        <v>1</v>
      </c>
      <c r="I26" s="52">
        <f t="shared" si="8"/>
        <v>1</v>
      </c>
      <c r="J26" s="52">
        <f t="shared" si="8"/>
        <v>1</v>
      </c>
      <c r="K26" s="52">
        <f t="shared" si="8"/>
        <v>1</v>
      </c>
      <c r="L26" s="53">
        <f t="shared" si="8"/>
        <v>2</v>
      </c>
      <c r="M26" s="93"/>
      <c r="O26" s="65"/>
    </row>
    <row r="27" spans="1:18" x14ac:dyDescent="0.25">
      <c r="A27" s="95" t="s">
        <v>2</v>
      </c>
      <c r="B27" s="221"/>
      <c r="C27" s="83">
        <f t="shared" ref="C27:L27" si="9">C15</f>
        <v>7.62</v>
      </c>
      <c r="D27" s="60">
        <f t="shared" si="9"/>
        <v>3.72</v>
      </c>
      <c r="E27" s="60">
        <f t="shared" si="9"/>
        <v>3.96</v>
      </c>
      <c r="F27" s="60">
        <f t="shared" si="9"/>
        <v>3.66</v>
      </c>
      <c r="G27" s="60">
        <f t="shared" si="9"/>
        <v>3.96</v>
      </c>
      <c r="H27" s="60">
        <f t="shared" si="9"/>
        <v>3.68</v>
      </c>
      <c r="I27" s="60">
        <f t="shared" si="9"/>
        <v>3.79</v>
      </c>
      <c r="J27" s="60">
        <f t="shared" si="9"/>
        <v>3.79</v>
      </c>
      <c r="K27" s="60">
        <f t="shared" si="9"/>
        <v>3.71</v>
      </c>
      <c r="L27" s="62">
        <f t="shared" si="9"/>
        <v>7.62</v>
      </c>
      <c r="M27" s="96"/>
      <c r="O27" s="65" t="s">
        <v>8</v>
      </c>
      <c r="P27" s="65" t="s">
        <v>9</v>
      </c>
      <c r="Q27" s="65">
        <v>2</v>
      </c>
      <c r="R27" s="65"/>
    </row>
    <row r="28" spans="1:18" x14ac:dyDescent="0.25">
      <c r="A28" s="58" t="s">
        <v>3</v>
      </c>
      <c r="B28" s="221"/>
      <c r="C28" s="83">
        <f t="shared" ref="C28:L28" si="10">C16</f>
        <v>46.79</v>
      </c>
      <c r="D28" s="60">
        <f t="shared" si="10"/>
        <v>22.8</v>
      </c>
      <c r="E28" s="60">
        <f t="shared" si="10"/>
        <v>22.35</v>
      </c>
      <c r="F28" s="60">
        <f t="shared" si="10"/>
        <v>22.5</v>
      </c>
      <c r="G28" s="60">
        <f t="shared" si="10"/>
        <v>22.5</v>
      </c>
      <c r="H28" s="60">
        <f t="shared" si="10"/>
        <v>22.5</v>
      </c>
      <c r="I28" s="60">
        <f t="shared" si="10"/>
        <v>22.5</v>
      </c>
      <c r="J28" s="60">
        <f t="shared" si="10"/>
        <v>22.35</v>
      </c>
      <c r="K28" s="60">
        <f t="shared" si="10"/>
        <v>22.8</v>
      </c>
      <c r="L28" s="62">
        <f t="shared" si="10"/>
        <v>46.78</v>
      </c>
      <c r="M28" s="96"/>
      <c r="O28" s="66" t="e">
        <f>#REF!</f>
        <v>#REF!</v>
      </c>
      <c r="P28" s="66" t="e">
        <f>#REF!</f>
        <v>#REF!</v>
      </c>
      <c r="Q28" s="66" t="e">
        <f>#REF!</f>
        <v>#REF!</v>
      </c>
      <c r="R28" s="66"/>
    </row>
    <row r="29" spans="1:18" s="98" customFormat="1" x14ac:dyDescent="0.25">
      <c r="A29" s="67" t="s">
        <v>4</v>
      </c>
      <c r="B29" s="221"/>
      <c r="C29" s="80">
        <f t="shared" ref="C29:L29" si="11">C17</f>
        <v>54.41</v>
      </c>
      <c r="D29" s="69">
        <f t="shared" si="11"/>
        <v>26.52</v>
      </c>
      <c r="E29" s="69">
        <f t="shared" si="11"/>
        <v>26.310000000000002</v>
      </c>
      <c r="F29" s="69">
        <f t="shared" si="11"/>
        <v>26.16</v>
      </c>
      <c r="G29" s="69">
        <f t="shared" si="11"/>
        <v>26.46</v>
      </c>
      <c r="H29" s="69">
        <f t="shared" si="11"/>
        <v>26.18</v>
      </c>
      <c r="I29" s="70">
        <f t="shared" si="11"/>
        <v>26.29</v>
      </c>
      <c r="J29" s="69">
        <f t="shared" si="11"/>
        <v>26.14</v>
      </c>
      <c r="K29" s="69">
        <f t="shared" si="11"/>
        <v>26.51</v>
      </c>
      <c r="L29" s="71">
        <f t="shared" si="11"/>
        <v>54.4</v>
      </c>
      <c r="M29" s="96"/>
      <c r="O29" s="66">
        <f>K29</f>
        <v>26.51</v>
      </c>
      <c r="P29" s="66">
        <f>J34</f>
        <v>51.75</v>
      </c>
      <c r="Q29" s="66">
        <f>L34</f>
        <v>54.989999999999995</v>
      </c>
      <c r="R29" s="66"/>
    </row>
    <row r="30" spans="1:18" s="98" customFormat="1" x14ac:dyDescent="0.25">
      <c r="A30" s="72" t="s">
        <v>23</v>
      </c>
      <c r="B30" s="222"/>
      <c r="C30" s="187" t="s">
        <v>58</v>
      </c>
      <c r="D30" s="187" t="s">
        <v>59</v>
      </c>
      <c r="E30" s="187" t="s">
        <v>60</v>
      </c>
      <c r="F30" s="175" t="s">
        <v>61</v>
      </c>
      <c r="G30" s="187" t="s">
        <v>62</v>
      </c>
      <c r="H30" s="188" t="s">
        <v>63</v>
      </c>
      <c r="I30" s="187" t="s">
        <v>64</v>
      </c>
      <c r="J30" s="187" t="s">
        <v>65</v>
      </c>
      <c r="K30" s="186" t="s">
        <v>66</v>
      </c>
      <c r="L30" s="187" t="s">
        <v>67</v>
      </c>
      <c r="M30" s="101"/>
      <c r="O30" s="66"/>
      <c r="P30" s="66"/>
      <c r="Q30" s="66"/>
      <c r="R30" s="66"/>
    </row>
    <row r="31" spans="1:18" s="98" customFormat="1" x14ac:dyDescent="0.25">
      <c r="A31" s="74" t="s">
        <v>5</v>
      </c>
      <c r="B31" s="221"/>
      <c r="C31" s="115">
        <v>1997550</v>
      </c>
      <c r="D31" s="75">
        <v>901000</v>
      </c>
      <c r="E31" s="75">
        <v>980000</v>
      </c>
      <c r="F31" s="75">
        <v>1007000</v>
      </c>
      <c r="G31" s="75">
        <v>980000</v>
      </c>
      <c r="H31" s="75">
        <f t="shared" ref="H31:I31" si="12">G31</f>
        <v>980000</v>
      </c>
      <c r="I31" s="75">
        <f t="shared" si="12"/>
        <v>980000</v>
      </c>
      <c r="J31" s="75">
        <v>990500</v>
      </c>
      <c r="K31" s="75">
        <v>990000</v>
      </c>
      <c r="L31" s="75">
        <v>2050000</v>
      </c>
      <c r="M31" s="116"/>
      <c r="O31" s="66">
        <v>36212.749905695964</v>
      </c>
      <c r="P31" s="66" t="e">
        <f>P28/P29</f>
        <v>#REF!</v>
      </c>
      <c r="Q31" s="66" t="e">
        <f>Q28/Q29</f>
        <v>#REF!</v>
      </c>
      <c r="R31" s="66"/>
    </row>
    <row r="32" spans="1:18" s="98" customFormat="1" x14ac:dyDescent="0.25">
      <c r="A32" s="79" t="s">
        <v>5</v>
      </c>
      <c r="B32" s="221"/>
      <c r="C32" s="80">
        <v>2070000</v>
      </c>
      <c r="D32" s="68">
        <v>980000</v>
      </c>
      <c r="E32" s="68">
        <f>'Финальная версия'!C9</f>
        <v>1930000</v>
      </c>
      <c r="F32" s="68"/>
      <c r="G32" s="68"/>
      <c r="H32" s="68"/>
      <c r="I32" s="68"/>
      <c r="J32" s="68">
        <f>E32</f>
        <v>1930000</v>
      </c>
      <c r="K32" s="68">
        <v>980000</v>
      </c>
      <c r="L32" s="68">
        <f>L31</f>
        <v>2050000</v>
      </c>
      <c r="M32" s="96"/>
      <c r="O32" s="65"/>
    </row>
    <row r="33" spans="1:18" s="98" customFormat="1" x14ac:dyDescent="0.25">
      <c r="A33" s="72" t="s">
        <v>23</v>
      </c>
      <c r="B33" s="222"/>
      <c r="C33" s="187" t="s">
        <v>73</v>
      </c>
      <c r="D33" s="187" t="s">
        <v>72</v>
      </c>
      <c r="E33" s="186" t="s">
        <v>71</v>
      </c>
      <c r="F33" s="100"/>
      <c r="G33" s="100"/>
      <c r="H33" s="100"/>
      <c r="I33" s="100"/>
      <c r="J33" s="186" t="s">
        <v>70</v>
      </c>
      <c r="K33" s="188" t="s">
        <v>69</v>
      </c>
      <c r="L33" s="188" t="s">
        <v>68</v>
      </c>
      <c r="M33" s="101"/>
      <c r="O33" s="65"/>
    </row>
    <row r="34" spans="1:18" x14ac:dyDescent="0.25">
      <c r="A34" s="117" t="s">
        <v>4</v>
      </c>
      <c r="B34" s="221"/>
      <c r="C34" s="83">
        <f t="shared" ref="C34:E36" si="13">C22</f>
        <v>55</v>
      </c>
      <c r="D34" s="61">
        <f t="shared" si="13"/>
        <v>26.279999999999998</v>
      </c>
      <c r="E34" s="61">
        <f t="shared" si="13"/>
        <v>51.949999999999996</v>
      </c>
      <c r="F34" s="61"/>
      <c r="G34" s="83"/>
      <c r="H34" s="83"/>
      <c r="I34" s="83"/>
      <c r="J34" s="61">
        <f t="shared" ref="J34:L36" si="14">J22</f>
        <v>51.75</v>
      </c>
      <c r="K34" s="61">
        <f t="shared" si="14"/>
        <v>26.27</v>
      </c>
      <c r="L34" s="62">
        <f t="shared" si="14"/>
        <v>54.989999999999995</v>
      </c>
      <c r="M34" s="96"/>
    </row>
    <row r="35" spans="1:18" x14ac:dyDescent="0.25">
      <c r="A35" s="95" t="s">
        <v>3</v>
      </c>
      <c r="B35" s="221"/>
      <c r="C35" s="110">
        <f t="shared" si="13"/>
        <v>47.38</v>
      </c>
      <c r="D35" s="60">
        <f t="shared" si="13"/>
        <v>22.56</v>
      </c>
      <c r="E35" s="60">
        <f t="shared" si="13"/>
        <v>44.37</v>
      </c>
      <c r="F35" s="83"/>
      <c r="G35" s="83"/>
      <c r="H35" s="83"/>
      <c r="I35" s="83"/>
      <c r="J35" s="60">
        <f t="shared" si="14"/>
        <v>44.37</v>
      </c>
      <c r="K35" s="60">
        <f t="shared" si="14"/>
        <v>22.56</v>
      </c>
      <c r="L35" s="62">
        <f t="shared" si="14"/>
        <v>47.37</v>
      </c>
      <c r="M35" s="96"/>
    </row>
    <row r="36" spans="1:18" x14ac:dyDescent="0.25">
      <c r="A36" s="95" t="s">
        <v>2</v>
      </c>
      <c r="B36" s="221"/>
      <c r="C36" s="110">
        <f t="shared" si="13"/>
        <v>7.62</v>
      </c>
      <c r="D36" s="60">
        <f t="shared" si="13"/>
        <v>3.72</v>
      </c>
      <c r="E36" s="60">
        <f t="shared" si="13"/>
        <v>7.58</v>
      </c>
      <c r="F36" s="83"/>
      <c r="G36" s="83"/>
      <c r="H36" s="83"/>
      <c r="I36" s="83"/>
      <c r="J36" s="60">
        <f t="shared" si="14"/>
        <v>7.38</v>
      </c>
      <c r="K36" s="60">
        <f t="shared" si="14"/>
        <v>3.71</v>
      </c>
      <c r="L36" s="62">
        <f t="shared" si="14"/>
        <v>7.62</v>
      </c>
      <c r="M36" s="63" t="str">
        <f>M24</f>
        <v>Итого по этажу</v>
      </c>
    </row>
    <row r="37" spans="1:18" s="114" customFormat="1" ht="21.75" thickBot="1" x14ac:dyDescent="0.4">
      <c r="A37" s="111" t="s">
        <v>1</v>
      </c>
      <c r="B37" s="223"/>
      <c r="C37" s="112">
        <f>C25</f>
        <v>2</v>
      </c>
      <c r="D37" s="86">
        <f>D25</f>
        <v>1</v>
      </c>
      <c r="E37" s="86" t="s">
        <v>9</v>
      </c>
      <c r="F37" s="87"/>
      <c r="G37" s="87"/>
      <c r="H37" s="87"/>
      <c r="I37" s="87"/>
      <c r="J37" s="86" t="s">
        <v>9</v>
      </c>
      <c r="K37" s="86">
        <f>K25</f>
        <v>1</v>
      </c>
      <c r="L37" s="89">
        <f>L25</f>
        <v>2</v>
      </c>
      <c r="M37" s="113">
        <f>SUM(C31:L32)</f>
        <v>21796050</v>
      </c>
      <c r="O37" s="65"/>
      <c r="P37" s="94"/>
      <c r="Q37" s="94"/>
      <c r="R37" s="94"/>
    </row>
    <row r="38" spans="1:18" s="114" customFormat="1" ht="21" x14ac:dyDescent="0.35">
      <c r="A38" s="51" t="s">
        <v>1</v>
      </c>
      <c r="B38" s="220">
        <v>5</v>
      </c>
      <c r="C38" s="92">
        <f>C26</f>
        <v>2</v>
      </c>
      <c r="D38" s="118">
        <f>D26</f>
        <v>1</v>
      </c>
      <c r="E38" s="118">
        <f t="shared" ref="E38:J38" si="15">E26</f>
        <v>1</v>
      </c>
      <c r="F38" s="118">
        <f t="shared" si="15"/>
        <v>1</v>
      </c>
      <c r="G38" s="118">
        <f t="shared" si="15"/>
        <v>1</v>
      </c>
      <c r="H38" s="118">
        <f t="shared" si="15"/>
        <v>1</v>
      </c>
      <c r="I38" s="52">
        <f t="shared" si="15"/>
        <v>1</v>
      </c>
      <c r="J38" s="118">
        <f t="shared" si="15"/>
        <v>1</v>
      </c>
      <c r="K38" s="118">
        <f>K26</f>
        <v>1</v>
      </c>
      <c r="L38" s="53">
        <f>L26</f>
        <v>2</v>
      </c>
      <c r="M38" s="93"/>
      <c r="O38" s="65"/>
      <c r="P38" s="94"/>
      <c r="Q38" s="94"/>
      <c r="R38" s="94"/>
    </row>
    <row r="39" spans="1:18" x14ac:dyDescent="0.25">
      <c r="A39" s="95" t="s">
        <v>2</v>
      </c>
      <c r="B39" s="221"/>
      <c r="C39" s="83">
        <f t="shared" ref="C39:L39" si="16">C27</f>
        <v>7.62</v>
      </c>
      <c r="D39" s="60">
        <f t="shared" si="16"/>
        <v>3.72</v>
      </c>
      <c r="E39" s="60">
        <f t="shared" si="16"/>
        <v>3.96</v>
      </c>
      <c r="F39" s="60">
        <f t="shared" si="16"/>
        <v>3.66</v>
      </c>
      <c r="G39" s="60">
        <f t="shared" si="16"/>
        <v>3.96</v>
      </c>
      <c r="H39" s="60">
        <f t="shared" si="16"/>
        <v>3.68</v>
      </c>
      <c r="I39" s="60">
        <f t="shared" si="16"/>
        <v>3.79</v>
      </c>
      <c r="J39" s="60">
        <f t="shared" si="16"/>
        <v>3.79</v>
      </c>
      <c r="K39" s="60">
        <f t="shared" si="16"/>
        <v>3.71</v>
      </c>
      <c r="L39" s="62">
        <f t="shared" si="16"/>
        <v>7.62</v>
      </c>
      <c r="M39" s="96"/>
      <c r="O39" s="65" t="s">
        <v>8</v>
      </c>
      <c r="P39" s="65" t="s">
        <v>9</v>
      </c>
      <c r="Q39" s="65">
        <v>2</v>
      </c>
      <c r="R39" s="65"/>
    </row>
    <row r="40" spans="1:18" x14ac:dyDescent="0.25">
      <c r="A40" s="58" t="s">
        <v>3</v>
      </c>
      <c r="B40" s="221"/>
      <c r="C40" s="83">
        <f t="shared" ref="C40:L40" si="17">C28</f>
        <v>46.79</v>
      </c>
      <c r="D40" s="60">
        <f t="shared" si="17"/>
        <v>22.8</v>
      </c>
      <c r="E40" s="60">
        <f t="shared" si="17"/>
        <v>22.35</v>
      </c>
      <c r="F40" s="60">
        <f t="shared" si="17"/>
        <v>22.5</v>
      </c>
      <c r="G40" s="60">
        <f t="shared" si="17"/>
        <v>22.5</v>
      </c>
      <c r="H40" s="60">
        <f t="shared" si="17"/>
        <v>22.5</v>
      </c>
      <c r="I40" s="60">
        <f t="shared" si="17"/>
        <v>22.5</v>
      </c>
      <c r="J40" s="60">
        <f t="shared" si="17"/>
        <v>22.35</v>
      </c>
      <c r="K40" s="60">
        <f t="shared" si="17"/>
        <v>22.8</v>
      </c>
      <c r="L40" s="62">
        <f t="shared" si="17"/>
        <v>46.78</v>
      </c>
      <c r="M40" s="96"/>
      <c r="O40" s="66" t="e">
        <f>#REF!</f>
        <v>#REF!</v>
      </c>
      <c r="P40" s="66" t="e">
        <f>#REF!</f>
        <v>#REF!</v>
      </c>
      <c r="Q40" s="66" t="e">
        <f>#REF!</f>
        <v>#REF!</v>
      </c>
      <c r="R40" s="66"/>
    </row>
    <row r="41" spans="1:18" s="98" customFormat="1" x14ac:dyDescent="0.25">
      <c r="A41" s="67" t="s">
        <v>4</v>
      </c>
      <c r="B41" s="221"/>
      <c r="C41" s="80">
        <f t="shared" ref="C41:L41" si="18">C29</f>
        <v>54.41</v>
      </c>
      <c r="D41" s="69">
        <f t="shared" si="18"/>
        <v>26.52</v>
      </c>
      <c r="E41" s="69">
        <f t="shared" si="18"/>
        <v>26.310000000000002</v>
      </c>
      <c r="F41" s="69">
        <f t="shared" si="18"/>
        <v>26.16</v>
      </c>
      <c r="G41" s="69">
        <f t="shared" si="18"/>
        <v>26.46</v>
      </c>
      <c r="H41" s="69">
        <f t="shared" si="18"/>
        <v>26.18</v>
      </c>
      <c r="I41" s="70">
        <f t="shared" si="18"/>
        <v>26.29</v>
      </c>
      <c r="J41" s="69">
        <f t="shared" si="18"/>
        <v>26.14</v>
      </c>
      <c r="K41" s="69">
        <f t="shared" si="18"/>
        <v>26.51</v>
      </c>
      <c r="L41" s="71">
        <f t="shared" si="18"/>
        <v>54.4</v>
      </c>
      <c r="M41" s="96"/>
      <c r="O41" s="66">
        <f>K41</f>
        <v>26.51</v>
      </c>
      <c r="P41" s="66">
        <f>J46</f>
        <v>51.75</v>
      </c>
      <c r="Q41" s="66">
        <f>L46</f>
        <v>54.989999999999995</v>
      </c>
      <c r="R41" s="66"/>
    </row>
    <row r="42" spans="1:18" s="98" customFormat="1" x14ac:dyDescent="0.25">
      <c r="A42" s="72" t="s">
        <v>23</v>
      </c>
      <c r="B42" s="222"/>
      <c r="C42" s="187" t="s">
        <v>74</v>
      </c>
      <c r="D42" s="188" t="s">
        <v>75</v>
      </c>
      <c r="E42" s="187" t="s">
        <v>76</v>
      </c>
      <c r="F42" s="187" t="s">
        <v>77</v>
      </c>
      <c r="G42" s="186" t="s">
        <v>78</v>
      </c>
      <c r="H42" s="186" t="s">
        <v>79</v>
      </c>
      <c r="I42" s="187" t="s">
        <v>80</v>
      </c>
      <c r="J42" s="188" t="s">
        <v>81</v>
      </c>
      <c r="K42" s="186" t="s">
        <v>82</v>
      </c>
      <c r="L42" s="187" t="s">
        <v>83</v>
      </c>
      <c r="M42" s="101"/>
      <c r="O42" s="66"/>
      <c r="P42" s="66"/>
      <c r="Q42" s="66"/>
      <c r="R42" s="66"/>
    </row>
    <row r="43" spans="1:18" s="98" customFormat="1" x14ac:dyDescent="0.25">
      <c r="A43" s="74" t="s">
        <v>5</v>
      </c>
      <c r="B43" s="221"/>
      <c r="C43" s="115">
        <f>'Финальная версия'!E10</f>
        <v>2090000</v>
      </c>
      <c r="D43" s="76">
        <f>'Финальная версия'!B10</f>
        <v>990000</v>
      </c>
      <c r="E43" s="76">
        <f>D43</f>
        <v>990000</v>
      </c>
      <c r="F43" s="76">
        <f t="shared" ref="F43:K43" si="19">E43</f>
        <v>990000</v>
      </c>
      <c r="G43" s="76">
        <f t="shared" si="19"/>
        <v>990000</v>
      </c>
      <c r="H43" s="76">
        <f t="shared" si="19"/>
        <v>990000</v>
      </c>
      <c r="I43" s="76">
        <f t="shared" si="19"/>
        <v>990000</v>
      </c>
      <c r="J43" s="76">
        <f t="shared" si="19"/>
        <v>990000</v>
      </c>
      <c r="K43" s="76">
        <f t="shared" si="19"/>
        <v>990000</v>
      </c>
      <c r="L43" s="77">
        <v>1961750</v>
      </c>
      <c r="M43" s="96"/>
      <c r="O43" s="66" t="e">
        <f>O40/O41</f>
        <v>#REF!</v>
      </c>
      <c r="P43" s="66" t="e">
        <f>P40/P41</f>
        <v>#REF!</v>
      </c>
      <c r="Q43" s="66" t="e">
        <f>Q40/Q41</f>
        <v>#REF!</v>
      </c>
      <c r="R43" s="66"/>
    </row>
    <row r="44" spans="1:18" s="98" customFormat="1" x14ac:dyDescent="0.25">
      <c r="A44" s="79" t="s">
        <v>5</v>
      </c>
      <c r="B44" s="221"/>
      <c r="C44" s="80">
        <f>C43</f>
        <v>2090000</v>
      </c>
      <c r="D44" s="69">
        <v>955350</v>
      </c>
      <c r="E44" s="69">
        <f>'Финальная версия'!C10</f>
        <v>1945000</v>
      </c>
      <c r="F44" s="69"/>
      <c r="G44" s="80"/>
      <c r="H44" s="80"/>
      <c r="I44" s="80"/>
      <c r="J44" s="69">
        <f>E44</f>
        <v>1945000</v>
      </c>
      <c r="K44" s="69">
        <f>K43</f>
        <v>990000</v>
      </c>
      <c r="L44" s="71">
        <v>2065000</v>
      </c>
      <c r="M44" s="96"/>
      <c r="N44" s="56"/>
      <c r="O44" s="65"/>
    </row>
    <row r="45" spans="1:18" s="98" customFormat="1" x14ac:dyDescent="0.25">
      <c r="A45" s="72" t="s">
        <v>23</v>
      </c>
      <c r="B45" s="222"/>
      <c r="C45" s="187" t="s">
        <v>89</v>
      </c>
      <c r="D45" s="187" t="s">
        <v>88</v>
      </c>
      <c r="E45" s="186" t="s">
        <v>87</v>
      </c>
      <c r="F45" s="100"/>
      <c r="G45" s="100"/>
      <c r="H45" s="100"/>
      <c r="I45" s="100"/>
      <c r="J45" s="186" t="s">
        <v>86</v>
      </c>
      <c r="K45" s="187" t="s">
        <v>85</v>
      </c>
      <c r="L45" s="188" t="s">
        <v>84</v>
      </c>
      <c r="M45" s="101"/>
      <c r="N45" s="56"/>
      <c r="O45" s="65"/>
    </row>
    <row r="46" spans="1:18" s="98" customFormat="1" x14ac:dyDescent="0.25">
      <c r="A46" s="67" t="s">
        <v>4</v>
      </c>
      <c r="B46" s="221"/>
      <c r="C46" s="80">
        <f t="shared" ref="C46:L46" si="20">C34</f>
        <v>55</v>
      </c>
      <c r="D46" s="69">
        <f t="shared" si="20"/>
        <v>26.279999999999998</v>
      </c>
      <c r="E46" s="69">
        <f t="shared" si="20"/>
        <v>51.949999999999996</v>
      </c>
      <c r="F46" s="69"/>
      <c r="G46" s="80"/>
      <c r="H46" s="80"/>
      <c r="I46" s="80"/>
      <c r="J46" s="69">
        <f t="shared" si="20"/>
        <v>51.75</v>
      </c>
      <c r="K46" s="69">
        <f t="shared" si="20"/>
        <v>26.27</v>
      </c>
      <c r="L46" s="71">
        <f t="shared" si="20"/>
        <v>54.989999999999995</v>
      </c>
      <c r="M46" s="96"/>
      <c r="N46" s="56"/>
      <c r="O46" s="56"/>
    </row>
    <row r="47" spans="1:18" x14ac:dyDescent="0.25">
      <c r="A47" s="95" t="s">
        <v>3</v>
      </c>
      <c r="B47" s="221"/>
      <c r="C47" s="110">
        <f t="shared" ref="C47:L47" si="21">C35</f>
        <v>47.38</v>
      </c>
      <c r="D47" s="60">
        <f t="shared" si="21"/>
        <v>22.56</v>
      </c>
      <c r="E47" s="60">
        <f t="shared" si="21"/>
        <v>44.37</v>
      </c>
      <c r="F47" s="83"/>
      <c r="G47" s="83"/>
      <c r="H47" s="83"/>
      <c r="I47" s="83"/>
      <c r="J47" s="60">
        <f t="shared" si="21"/>
        <v>44.37</v>
      </c>
      <c r="K47" s="60">
        <f t="shared" si="21"/>
        <v>22.56</v>
      </c>
      <c r="L47" s="62">
        <f t="shared" si="21"/>
        <v>47.37</v>
      </c>
      <c r="M47" s="96"/>
      <c r="N47" s="64"/>
      <c r="O47" s="56"/>
    </row>
    <row r="48" spans="1:18" x14ac:dyDescent="0.25">
      <c r="A48" s="95" t="s">
        <v>2</v>
      </c>
      <c r="B48" s="221"/>
      <c r="C48" s="110">
        <f t="shared" ref="C48:L48" si="22">C36</f>
        <v>7.62</v>
      </c>
      <c r="D48" s="60">
        <f t="shared" si="22"/>
        <v>3.72</v>
      </c>
      <c r="E48" s="60">
        <f t="shared" si="22"/>
        <v>7.58</v>
      </c>
      <c r="F48" s="83"/>
      <c r="G48" s="83"/>
      <c r="H48" s="83"/>
      <c r="I48" s="83"/>
      <c r="J48" s="60">
        <f t="shared" si="22"/>
        <v>7.38</v>
      </c>
      <c r="K48" s="60">
        <f t="shared" si="22"/>
        <v>3.71</v>
      </c>
      <c r="L48" s="62">
        <f t="shared" si="22"/>
        <v>7.62</v>
      </c>
      <c r="M48" s="63" t="s">
        <v>7</v>
      </c>
      <c r="N48" s="64"/>
      <c r="O48" s="56"/>
    </row>
    <row r="49" spans="1:18" s="114" customFormat="1" ht="21.75" thickBot="1" x14ac:dyDescent="0.4">
      <c r="A49" s="111" t="s">
        <v>1</v>
      </c>
      <c r="B49" s="223"/>
      <c r="C49" s="87">
        <f t="shared" ref="C49:L49" si="23">C37</f>
        <v>2</v>
      </c>
      <c r="D49" s="88">
        <f t="shared" si="23"/>
        <v>1</v>
      </c>
      <c r="E49" s="88" t="str">
        <f t="shared" si="23"/>
        <v>2е</v>
      </c>
      <c r="F49" s="88"/>
      <c r="G49" s="87"/>
      <c r="H49" s="87"/>
      <c r="I49" s="87"/>
      <c r="J49" s="88" t="str">
        <f t="shared" si="23"/>
        <v>2е</v>
      </c>
      <c r="K49" s="88">
        <f t="shared" si="23"/>
        <v>1</v>
      </c>
      <c r="L49" s="89">
        <f t="shared" si="23"/>
        <v>2</v>
      </c>
      <c r="M49" s="113">
        <f>SUM(C43:L44)</f>
        <v>21962100</v>
      </c>
      <c r="N49" s="55"/>
      <c r="O49" s="56"/>
      <c r="P49" s="94"/>
      <c r="Q49" s="94"/>
      <c r="R49" s="94"/>
    </row>
    <row r="50" spans="1:18" s="114" customFormat="1" ht="21" x14ac:dyDescent="0.35">
      <c r="A50" s="51" t="s">
        <v>1</v>
      </c>
      <c r="B50" s="224">
        <v>6</v>
      </c>
      <c r="C50" s="92">
        <f t="shared" ref="C50:L50" si="24">C38</f>
        <v>2</v>
      </c>
      <c r="D50" s="52">
        <f t="shared" si="24"/>
        <v>1</v>
      </c>
      <c r="E50" s="52">
        <f t="shared" si="24"/>
        <v>1</v>
      </c>
      <c r="F50" s="52">
        <f t="shared" si="24"/>
        <v>1</v>
      </c>
      <c r="G50" s="52">
        <f t="shared" si="24"/>
        <v>1</v>
      </c>
      <c r="H50" s="52">
        <f t="shared" si="24"/>
        <v>1</v>
      </c>
      <c r="I50" s="52">
        <f t="shared" si="24"/>
        <v>1</v>
      </c>
      <c r="J50" s="52">
        <f t="shared" si="24"/>
        <v>1</v>
      </c>
      <c r="K50" s="52">
        <f t="shared" si="24"/>
        <v>1</v>
      </c>
      <c r="L50" s="53">
        <f t="shared" si="24"/>
        <v>2</v>
      </c>
      <c r="M50" s="193"/>
      <c r="N50" s="55"/>
      <c r="O50" s="56"/>
      <c r="P50" s="94"/>
      <c r="Q50" s="94"/>
      <c r="R50" s="94"/>
    </row>
    <row r="51" spans="1:18" s="123" customFormat="1" x14ac:dyDescent="0.25">
      <c r="A51" s="122" t="s">
        <v>2</v>
      </c>
      <c r="B51" s="225"/>
      <c r="C51" s="83">
        <f t="shared" ref="C51:L51" si="25">C39</f>
        <v>7.62</v>
      </c>
      <c r="D51" s="60">
        <f t="shared" si="25"/>
        <v>3.72</v>
      </c>
      <c r="E51" s="60">
        <f t="shared" si="25"/>
        <v>3.96</v>
      </c>
      <c r="F51" s="60">
        <f t="shared" si="25"/>
        <v>3.66</v>
      </c>
      <c r="G51" s="60">
        <f t="shared" si="25"/>
        <v>3.96</v>
      </c>
      <c r="H51" s="60">
        <f t="shared" si="25"/>
        <v>3.68</v>
      </c>
      <c r="I51" s="60">
        <f t="shared" si="25"/>
        <v>3.79</v>
      </c>
      <c r="J51" s="60">
        <f t="shared" si="25"/>
        <v>3.79</v>
      </c>
      <c r="K51" s="60">
        <f t="shared" si="25"/>
        <v>3.71</v>
      </c>
      <c r="L51" s="62">
        <f t="shared" si="25"/>
        <v>7.62</v>
      </c>
      <c r="M51" s="101"/>
      <c r="O51" s="65" t="s">
        <v>8</v>
      </c>
      <c r="P51" s="65" t="s">
        <v>9</v>
      </c>
      <c r="Q51" s="65">
        <v>2</v>
      </c>
      <c r="R51" s="65"/>
    </row>
    <row r="52" spans="1:18" s="123" customFormat="1" x14ac:dyDescent="0.25">
      <c r="A52" s="124" t="s">
        <v>3</v>
      </c>
      <c r="B52" s="225"/>
      <c r="C52" s="83">
        <f t="shared" ref="C52:L52" si="26">C40</f>
        <v>46.79</v>
      </c>
      <c r="D52" s="60">
        <f t="shared" si="26"/>
        <v>22.8</v>
      </c>
      <c r="E52" s="60">
        <f t="shared" si="26"/>
        <v>22.35</v>
      </c>
      <c r="F52" s="60">
        <f t="shared" si="26"/>
        <v>22.5</v>
      </c>
      <c r="G52" s="60">
        <f t="shared" si="26"/>
        <v>22.5</v>
      </c>
      <c r="H52" s="60">
        <f t="shared" si="26"/>
        <v>22.5</v>
      </c>
      <c r="I52" s="60">
        <f t="shared" si="26"/>
        <v>22.5</v>
      </c>
      <c r="J52" s="60">
        <f t="shared" si="26"/>
        <v>22.35</v>
      </c>
      <c r="K52" s="60">
        <f t="shared" si="26"/>
        <v>22.8</v>
      </c>
      <c r="L52" s="62">
        <f t="shared" si="26"/>
        <v>46.78</v>
      </c>
      <c r="M52" s="101"/>
      <c r="O52" s="66" t="e">
        <f>#REF!</f>
        <v>#REF!</v>
      </c>
      <c r="P52" s="66" t="e">
        <f>#REF!</f>
        <v>#REF!</v>
      </c>
      <c r="Q52" s="66" t="e">
        <f>#REF!</f>
        <v>#REF!</v>
      </c>
      <c r="R52" s="66"/>
    </row>
    <row r="53" spans="1:18" s="98" customFormat="1" x14ac:dyDescent="0.25">
      <c r="A53" s="67" t="s">
        <v>4</v>
      </c>
      <c r="B53" s="226"/>
      <c r="C53" s="176">
        <f t="shared" ref="C53:L53" si="27">C41</f>
        <v>54.41</v>
      </c>
      <c r="D53" s="69">
        <f t="shared" si="27"/>
        <v>26.52</v>
      </c>
      <c r="E53" s="69">
        <f t="shared" si="27"/>
        <v>26.310000000000002</v>
      </c>
      <c r="F53" s="69">
        <f t="shared" si="27"/>
        <v>26.16</v>
      </c>
      <c r="G53" s="69">
        <f t="shared" si="27"/>
        <v>26.46</v>
      </c>
      <c r="H53" s="69">
        <f t="shared" si="27"/>
        <v>26.18</v>
      </c>
      <c r="I53" s="70">
        <f t="shared" si="27"/>
        <v>26.29</v>
      </c>
      <c r="J53" s="69">
        <f t="shared" si="27"/>
        <v>26.14</v>
      </c>
      <c r="K53" s="69">
        <f t="shared" si="27"/>
        <v>26.51</v>
      </c>
      <c r="L53" s="71">
        <f t="shared" si="27"/>
        <v>54.4</v>
      </c>
      <c r="M53" s="101"/>
      <c r="O53" s="66">
        <f>K53</f>
        <v>26.51</v>
      </c>
      <c r="P53" s="66">
        <f>J58</f>
        <v>51.75</v>
      </c>
      <c r="Q53" s="66">
        <f>L58</f>
        <v>54.989999999999995</v>
      </c>
      <c r="R53" s="66"/>
    </row>
    <row r="54" spans="1:18" s="98" customFormat="1" x14ac:dyDescent="0.25">
      <c r="A54" s="72" t="s">
        <v>23</v>
      </c>
      <c r="B54" s="226"/>
      <c r="C54" s="187" t="s">
        <v>90</v>
      </c>
      <c r="D54" s="186" t="s">
        <v>91</v>
      </c>
      <c r="E54" s="186" t="s">
        <v>92</v>
      </c>
      <c r="F54" s="186" t="s">
        <v>93</v>
      </c>
      <c r="G54" s="186" t="s">
        <v>94</v>
      </c>
      <c r="H54" s="186" t="s">
        <v>95</v>
      </c>
      <c r="I54" s="186" t="s">
        <v>96</v>
      </c>
      <c r="J54" s="188" t="s">
        <v>97</v>
      </c>
      <c r="K54" s="188" t="s">
        <v>98</v>
      </c>
      <c r="L54" s="196" t="s">
        <v>99</v>
      </c>
      <c r="M54" s="101"/>
      <c r="O54" s="66"/>
      <c r="P54" s="66"/>
      <c r="Q54" s="66"/>
      <c r="R54" s="66"/>
    </row>
    <row r="55" spans="1:18" s="123" customFormat="1" x14ac:dyDescent="0.25">
      <c r="A55" s="125" t="s">
        <v>5</v>
      </c>
      <c r="B55" s="226"/>
      <c r="C55" s="75">
        <f>'Финальная версия'!E11</f>
        <v>2110000</v>
      </c>
      <c r="D55" s="76">
        <v>1000000</v>
      </c>
      <c r="E55" s="76">
        <v>1000000</v>
      </c>
      <c r="F55" s="76">
        <f>D55</f>
        <v>1000000</v>
      </c>
      <c r="G55" s="76">
        <f t="shared" ref="G55:K55" si="28">E55</f>
        <v>1000000</v>
      </c>
      <c r="H55" s="76">
        <f t="shared" si="28"/>
        <v>1000000</v>
      </c>
      <c r="I55" s="76">
        <f t="shared" si="28"/>
        <v>1000000</v>
      </c>
      <c r="J55" s="76">
        <f t="shared" si="28"/>
        <v>1000000</v>
      </c>
      <c r="K55" s="76">
        <f t="shared" si="28"/>
        <v>1000000</v>
      </c>
      <c r="L55" s="77">
        <f>'Финальная версия'!D11</f>
        <v>2080000</v>
      </c>
      <c r="M55" s="101"/>
      <c r="O55" s="66" t="e">
        <f>O52/O53</f>
        <v>#REF!</v>
      </c>
      <c r="P55" s="66" t="e">
        <f>P52/P53</f>
        <v>#REF!</v>
      </c>
      <c r="Q55" s="66" t="e">
        <f>Q52/Q53</f>
        <v>#REF!</v>
      </c>
      <c r="R55" s="66"/>
    </row>
    <row r="56" spans="1:18" s="123" customFormat="1" x14ac:dyDescent="0.25">
      <c r="A56" s="124" t="s">
        <v>5</v>
      </c>
      <c r="B56" s="226"/>
      <c r="C56" s="176">
        <f>C55</f>
        <v>2110000</v>
      </c>
      <c r="D56" s="69">
        <v>999999</v>
      </c>
      <c r="E56" s="69">
        <f>'Финальная версия'!C11</f>
        <v>1960000</v>
      </c>
      <c r="F56" s="69"/>
      <c r="G56" s="80"/>
      <c r="H56" s="80"/>
      <c r="I56" s="80"/>
      <c r="J56" s="69">
        <f>E56</f>
        <v>1960000</v>
      </c>
      <c r="K56" s="69">
        <f>K55</f>
        <v>1000000</v>
      </c>
      <c r="L56" s="71">
        <f>L55</f>
        <v>2080000</v>
      </c>
      <c r="M56" s="101"/>
      <c r="O56" s="65"/>
      <c r="P56" s="98"/>
      <c r="Q56" s="98"/>
      <c r="R56" s="98"/>
    </row>
    <row r="57" spans="1:18" s="123" customFormat="1" x14ac:dyDescent="0.25">
      <c r="A57" s="72" t="s">
        <v>23</v>
      </c>
      <c r="B57" s="226"/>
      <c r="C57" s="187" t="s">
        <v>105</v>
      </c>
      <c r="D57" s="187" t="s">
        <v>104</v>
      </c>
      <c r="E57" s="186" t="s">
        <v>103</v>
      </c>
      <c r="F57" s="100"/>
      <c r="G57" s="100"/>
      <c r="H57" s="100"/>
      <c r="I57" s="100"/>
      <c r="J57" s="186" t="s">
        <v>102</v>
      </c>
      <c r="K57" s="187" t="s">
        <v>101</v>
      </c>
      <c r="L57" s="196" t="s">
        <v>100</v>
      </c>
      <c r="M57" s="101"/>
      <c r="O57" s="65"/>
      <c r="P57" s="98"/>
      <c r="Q57" s="98"/>
      <c r="R57" s="98"/>
    </row>
    <row r="58" spans="1:18" s="98" customFormat="1" x14ac:dyDescent="0.25">
      <c r="A58" s="67" t="s">
        <v>4</v>
      </c>
      <c r="B58" s="226"/>
      <c r="C58" s="176">
        <f t="shared" ref="C58:L58" si="29">C46</f>
        <v>55</v>
      </c>
      <c r="D58" s="69">
        <f t="shared" si="29"/>
        <v>26.279999999999998</v>
      </c>
      <c r="E58" s="69">
        <f t="shared" si="29"/>
        <v>51.949999999999996</v>
      </c>
      <c r="F58" s="69"/>
      <c r="G58" s="80"/>
      <c r="H58" s="80"/>
      <c r="I58" s="80"/>
      <c r="J58" s="69">
        <f t="shared" si="29"/>
        <v>51.75</v>
      </c>
      <c r="K58" s="69">
        <f t="shared" si="29"/>
        <v>26.27</v>
      </c>
      <c r="L58" s="71">
        <f t="shared" si="29"/>
        <v>54.989999999999995</v>
      </c>
      <c r="M58" s="101"/>
      <c r="O58" s="65"/>
    </row>
    <row r="59" spans="1:18" s="123" customFormat="1" x14ac:dyDescent="0.25">
      <c r="A59" s="122" t="s">
        <v>3</v>
      </c>
      <c r="B59" s="225"/>
      <c r="C59" s="110">
        <f t="shared" ref="C59:L59" si="30">C47</f>
        <v>47.38</v>
      </c>
      <c r="D59" s="60">
        <f t="shared" si="30"/>
        <v>22.56</v>
      </c>
      <c r="E59" s="60">
        <f t="shared" si="30"/>
        <v>44.37</v>
      </c>
      <c r="F59" s="83"/>
      <c r="G59" s="83"/>
      <c r="H59" s="83"/>
      <c r="I59" s="83"/>
      <c r="J59" s="60">
        <f t="shared" si="30"/>
        <v>44.37</v>
      </c>
      <c r="K59" s="60">
        <f t="shared" si="30"/>
        <v>22.56</v>
      </c>
      <c r="L59" s="62">
        <f t="shared" si="30"/>
        <v>47.37</v>
      </c>
      <c r="M59" s="101"/>
      <c r="O59" s="65"/>
      <c r="P59" s="98"/>
      <c r="Q59" s="98"/>
      <c r="R59" s="98"/>
    </row>
    <row r="60" spans="1:18" s="123" customFormat="1" x14ac:dyDescent="0.25">
      <c r="A60" s="122" t="s">
        <v>2</v>
      </c>
      <c r="B60" s="225"/>
      <c r="C60" s="110">
        <f t="shared" ref="C60:L60" si="31">C48</f>
        <v>7.62</v>
      </c>
      <c r="D60" s="60">
        <f t="shared" si="31"/>
        <v>3.72</v>
      </c>
      <c r="E60" s="60">
        <f t="shared" si="31"/>
        <v>7.58</v>
      </c>
      <c r="F60" s="83"/>
      <c r="G60" s="83"/>
      <c r="H60" s="83"/>
      <c r="I60" s="83"/>
      <c r="J60" s="60">
        <f t="shared" si="31"/>
        <v>7.38</v>
      </c>
      <c r="K60" s="60">
        <f t="shared" si="31"/>
        <v>3.71</v>
      </c>
      <c r="L60" s="62">
        <f t="shared" si="31"/>
        <v>7.62</v>
      </c>
      <c r="M60" s="194" t="s">
        <v>7</v>
      </c>
      <c r="O60" s="65"/>
      <c r="P60" s="98"/>
      <c r="Q60" s="98"/>
      <c r="R60" s="98"/>
    </row>
    <row r="61" spans="1:18" s="114" customFormat="1" ht="21.75" thickBot="1" x14ac:dyDescent="0.4">
      <c r="A61" s="111" t="s">
        <v>1</v>
      </c>
      <c r="B61" s="227"/>
      <c r="C61" s="112">
        <f t="shared" ref="C61:L61" si="32">C49</f>
        <v>2</v>
      </c>
      <c r="D61" s="86">
        <f t="shared" si="32"/>
        <v>1</v>
      </c>
      <c r="E61" s="86" t="str">
        <f t="shared" si="32"/>
        <v>2е</v>
      </c>
      <c r="F61" s="87"/>
      <c r="G61" s="87"/>
      <c r="H61" s="87"/>
      <c r="I61" s="87"/>
      <c r="J61" s="86" t="str">
        <f t="shared" si="32"/>
        <v>2е</v>
      </c>
      <c r="K61" s="86">
        <f t="shared" si="32"/>
        <v>1</v>
      </c>
      <c r="L61" s="89">
        <f t="shared" si="32"/>
        <v>2</v>
      </c>
      <c r="M61" s="195">
        <f>SUM(C55:L56)</f>
        <v>22299999</v>
      </c>
      <c r="O61" s="65"/>
      <c r="P61" s="94"/>
      <c r="Q61" s="94"/>
      <c r="R61" s="94"/>
    </row>
    <row r="62" spans="1:18" s="94" customFormat="1" ht="21" x14ac:dyDescent="0.35">
      <c r="A62" s="91" t="s">
        <v>1</v>
      </c>
      <c r="B62" s="213">
        <v>7</v>
      </c>
      <c r="C62" s="119">
        <f t="shared" ref="C62:L62" si="33">C50</f>
        <v>2</v>
      </c>
      <c r="D62" s="120">
        <f t="shared" si="33"/>
        <v>1</v>
      </c>
      <c r="E62" s="120">
        <f t="shared" si="33"/>
        <v>1</v>
      </c>
      <c r="F62" s="120">
        <f t="shared" si="33"/>
        <v>1</v>
      </c>
      <c r="G62" s="120">
        <f t="shared" si="33"/>
        <v>1</v>
      </c>
      <c r="H62" s="120">
        <f t="shared" si="33"/>
        <v>1</v>
      </c>
      <c r="I62" s="120">
        <f t="shared" si="33"/>
        <v>1</v>
      </c>
      <c r="J62" s="120">
        <f t="shared" si="33"/>
        <v>1</v>
      </c>
      <c r="K62" s="120">
        <f t="shared" si="33"/>
        <v>1</v>
      </c>
      <c r="L62" s="121">
        <f t="shared" si="33"/>
        <v>2</v>
      </c>
      <c r="M62" s="93"/>
      <c r="O62" s="65"/>
    </row>
    <row r="63" spans="1:18" s="98" customFormat="1" x14ac:dyDescent="0.25">
      <c r="A63" s="68" t="s">
        <v>2</v>
      </c>
      <c r="B63" s="214"/>
      <c r="C63" s="83">
        <f t="shared" ref="C63:L63" si="34">C51</f>
        <v>7.62</v>
      </c>
      <c r="D63" s="60">
        <f t="shared" si="34"/>
        <v>3.72</v>
      </c>
      <c r="E63" s="60">
        <f t="shared" si="34"/>
        <v>3.96</v>
      </c>
      <c r="F63" s="60">
        <f t="shared" si="34"/>
        <v>3.66</v>
      </c>
      <c r="G63" s="60">
        <f t="shared" si="34"/>
        <v>3.96</v>
      </c>
      <c r="H63" s="60">
        <f t="shared" si="34"/>
        <v>3.68</v>
      </c>
      <c r="I63" s="60">
        <f t="shared" si="34"/>
        <v>3.79</v>
      </c>
      <c r="J63" s="60">
        <f t="shared" si="34"/>
        <v>3.79</v>
      </c>
      <c r="K63" s="60">
        <f t="shared" si="34"/>
        <v>3.71</v>
      </c>
      <c r="L63" s="62">
        <f t="shared" si="34"/>
        <v>7.62</v>
      </c>
      <c r="M63" s="96"/>
      <c r="O63" s="65" t="s">
        <v>8</v>
      </c>
      <c r="P63" s="65" t="s">
        <v>9</v>
      </c>
      <c r="Q63" s="65">
        <v>2</v>
      </c>
      <c r="R63" s="65"/>
    </row>
    <row r="64" spans="1:18" s="98" customFormat="1" x14ac:dyDescent="0.25">
      <c r="A64" s="79" t="s">
        <v>3</v>
      </c>
      <c r="B64" s="214"/>
      <c r="C64" s="83">
        <f t="shared" ref="C64:L64" si="35">C52</f>
        <v>46.79</v>
      </c>
      <c r="D64" s="60">
        <f t="shared" si="35"/>
        <v>22.8</v>
      </c>
      <c r="E64" s="60">
        <f t="shared" si="35"/>
        <v>22.35</v>
      </c>
      <c r="F64" s="60">
        <f t="shared" si="35"/>
        <v>22.5</v>
      </c>
      <c r="G64" s="60">
        <f t="shared" si="35"/>
        <v>22.5</v>
      </c>
      <c r="H64" s="60">
        <f t="shared" si="35"/>
        <v>22.5</v>
      </c>
      <c r="I64" s="60">
        <f t="shared" si="35"/>
        <v>22.5</v>
      </c>
      <c r="J64" s="60">
        <f t="shared" si="35"/>
        <v>22.35</v>
      </c>
      <c r="K64" s="60">
        <f t="shared" si="35"/>
        <v>22.8</v>
      </c>
      <c r="L64" s="62">
        <f t="shared" si="35"/>
        <v>46.78</v>
      </c>
      <c r="M64" s="96"/>
      <c r="O64" s="66" t="e">
        <f>#REF!</f>
        <v>#REF!</v>
      </c>
      <c r="P64" s="66" t="e">
        <f>#REF!</f>
        <v>#REF!</v>
      </c>
      <c r="Q64" s="66" t="e">
        <f>#REF!</f>
        <v>#REF!</v>
      </c>
      <c r="R64" s="66"/>
    </row>
    <row r="65" spans="1:18" s="98" customFormat="1" x14ac:dyDescent="0.25">
      <c r="A65" s="67" t="s">
        <v>4</v>
      </c>
      <c r="B65" s="215"/>
      <c r="C65" s="68">
        <f t="shared" ref="C65:L65" si="36">C53</f>
        <v>54.41</v>
      </c>
      <c r="D65" s="69">
        <f t="shared" si="36"/>
        <v>26.52</v>
      </c>
      <c r="E65" s="69">
        <f t="shared" si="36"/>
        <v>26.310000000000002</v>
      </c>
      <c r="F65" s="69">
        <f t="shared" si="36"/>
        <v>26.16</v>
      </c>
      <c r="G65" s="69">
        <f t="shared" si="36"/>
        <v>26.46</v>
      </c>
      <c r="H65" s="69">
        <f t="shared" si="36"/>
        <v>26.18</v>
      </c>
      <c r="I65" s="70">
        <f t="shared" si="36"/>
        <v>26.29</v>
      </c>
      <c r="J65" s="69">
        <f t="shared" si="36"/>
        <v>26.14</v>
      </c>
      <c r="K65" s="69">
        <f t="shared" si="36"/>
        <v>26.51</v>
      </c>
      <c r="L65" s="71">
        <f t="shared" si="36"/>
        <v>54.4</v>
      </c>
      <c r="M65" s="96"/>
      <c r="O65" s="66">
        <f>K65</f>
        <v>26.51</v>
      </c>
      <c r="P65" s="66">
        <f>J70</f>
        <v>51.75</v>
      </c>
      <c r="Q65" s="66">
        <f>L70</f>
        <v>54.989999999999995</v>
      </c>
      <c r="R65" s="66"/>
    </row>
    <row r="66" spans="1:18" s="98" customFormat="1" x14ac:dyDescent="0.25">
      <c r="A66" s="72" t="s">
        <v>23</v>
      </c>
      <c r="B66" s="215"/>
      <c r="C66" s="188" t="s">
        <v>106</v>
      </c>
      <c r="D66" s="187" t="s">
        <v>107</v>
      </c>
      <c r="E66" s="186" t="s">
        <v>108</v>
      </c>
      <c r="F66" s="186" t="s">
        <v>109</v>
      </c>
      <c r="G66" s="186" t="s">
        <v>110</v>
      </c>
      <c r="H66" s="186" t="s">
        <v>111</v>
      </c>
      <c r="I66" s="186" t="s">
        <v>112</v>
      </c>
      <c r="J66" s="186" t="s">
        <v>113</v>
      </c>
      <c r="K66" s="187" t="s">
        <v>114</v>
      </c>
      <c r="L66" s="188" t="s">
        <v>115</v>
      </c>
      <c r="M66" s="101"/>
      <c r="O66" s="66"/>
      <c r="P66" s="66"/>
      <c r="Q66" s="66"/>
      <c r="R66" s="66"/>
    </row>
    <row r="67" spans="1:18" s="98" customFormat="1" x14ac:dyDescent="0.25">
      <c r="A67" s="74" t="s">
        <v>5</v>
      </c>
      <c r="B67" s="215"/>
      <c r="C67" s="75">
        <f>'Финальная версия'!E12</f>
        <v>2130000</v>
      </c>
      <c r="D67" s="75">
        <f>'Финальная версия'!B12</f>
        <v>1010000</v>
      </c>
      <c r="E67" s="75">
        <f>D67</f>
        <v>1010000</v>
      </c>
      <c r="F67" s="75">
        <f t="shared" ref="F67:J67" si="37">E67</f>
        <v>1010000</v>
      </c>
      <c r="G67" s="75">
        <f t="shared" si="37"/>
        <v>1010000</v>
      </c>
      <c r="H67" s="75">
        <f t="shared" si="37"/>
        <v>1010000</v>
      </c>
      <c r="I67" s="75">
        <f t="shared" si="37"/>
        <v>1010000</v>
      </c>
      <c r="J67" s="75">
        <f t="shared" si="37"/>
        <v>1010000</v>
      </c>
      <c r="K67" s="75">
        <v>1037000</v>
      </c>
      <c r="L67" s="75">
        <f>'Финальная версия'!D12</f>
        <v>2095000</v>
      </c>
      <c r="M67" s="96"/>
      <c r="O67" s="66" t="e">
        <f>O64/O65</f>
        <v>#REF!</v>
      </c>
      <c r="P67" s="66" t="e">
        <f>P64/P65</f>
        <v>#REF!</v>
      </c>
      <c r="Q67" s="66" t="e">
        <f>Q64/Q65</f>
        <v>#REF!</v>
      </c>
      <c r="R67" s="66"/>
    </row>
    <row r="68" spans="1:18" s="98" customFormat="1" x14ac:dyDescent="0.25">
      <c r="A68" s="79" t="s">
        <v>5</v>
      </c>
      <c r="B68" s="215"/>
      <c r="C68" s="75">
        <f>C67</f>
        <v>2130000</v>
      </c>
      <c r="D68" s="75">
        <v>1010000</v>
      </c>
      <c r="E68" s="75">
        <f>'Финальная версия'!C12</f>
        <v>1975000</v>
      </c>
      <c r="F68" s="75"/>
      <c r="G68" s="75"/>
      <c r="H68" s="75"/>
      <c r="I68" s="75"/>
      <c r="J68" s="75">
        <f>E68</f>
        <v>1975000</v>
      </c>
      <c r="K68" s="75">
        <f>D67</f>
        <v>1010000</v>
      </c>
      <c r="L68" s="75">
        <v>1875025</v>
      </c>
      <c r="M68" s="96"/>
      <c r="O68" s="65"/>
    </row>
    <row r="69" spans="1:18" s="98" customFormat="1" x14ac:dyDescent="0.25">
      <c r="A69" s="72" t="s">
        <v>23</v>
      </c>
      <c r="B69" s="215"/>
      <c r="C69" s="188" t="s">
        <v>121</v>
      </c>
      <c r="D69" s="187" t="s">
        <v>120</v>
      </c>
      <c r="E69" s="186" t="s">
        <v>119</v>
      </c>
      <c r="F69" s="100"/>
      <c r="G69" s="100"/>
      <c r="H69" s="100"/>
      <c r="I69" s="100"/>
      <c r="J69" s="186" t="s">
        <v>118</v>
      </c>
      <c r="K69" s="187" t="s">
        <v>117</v>
      </c>
      <c r="L69" s="187" t="s">
        <v>116</v>
      </c>
      <c r="M69" s="101"/>
      <c r="O69" s="65"/>
    </row>
    <row r="70" spans="1:18" s="98" customFormat="1" x14ac:dyDescent="0.25">
      <c r="A70" s="67" t="s">
        <v>4</v>
      </c>
      <c r="B70" s="215"/>
      <c r="C70" s="68">
        <f t="shared" ref="C70:E73" si="38">C58</f>
        <v>55</v>
      </c>
      <c r="D70" s="69">
        <f t="shared" si="38"/>
        <v>26.279999999999998</v>
      </c>
      <c r="E70" s="69">
        <f t="shared" si="38"/>
        <v>51.949999999999996</v>
      </c>
      <c r="F70" s="69"/>
      <c r="G70" s="80"/>
      <c r="H70" s="80"/>
      <c r="I70" s="80"/>
      <c r="J70" s="69">
        <f t="shared" ref="J70:L73" si="39">J58</f>
        <v>51.75</v>
      </c>
      <c r="K70" s="69">
        <f t="shared" si="39"/>
        <v>26.27</v>
      </c>
      <c r="L70" s="71">
        <f t="shared" si="39"/>
        <v>54.989999999999995</v>
      </c>
      <c r="M70" s="96"/>
      <c r="O70" s="65"/>
    </row>
    <row r="71" spans="1:18" s="98" customFormat="1" ht="11.25" customHeight="1" x14ac:dyDescent="0.25">
      <c r="A71" s="68" t="s">
        <v>3</v>
      </c>
      <c r="B71" s="214"/>
      <c r="C71" s="110">
        <f t="shared" si="38"/>
        <v>47.38</v>
      </c>
      <c r="D71" s="60">
        <f t="shared" si="38"/>
        <v>22.56</v>
      </c>
      <c r="E71" s="60">
        <f t="shared" si="38"/>
        <v>44.37</v>
      </c>
      <c r="F71" s="83"/>
      <c r="G71" s="83"/>
      <c r="H71" s="83"/>
      <c r="I71" s="83"/>
      <c r="J71" s="60">
        <f t="shared" si="39"/>
        <v>44.37</v>
      </c>
      <c r="K71" s="60">
        <f t="shared" si="39"/>
        <v>22.56</v>
      </c>
      <c r="L71" s="62">
        <f t="shared" si="39"/>
        <v>47.37</v>
      </c>
      <c r="M71" s="96"/>
      <c r="O71" s="65"/>
    </row>
    <row r="72" spans="1:18" s="98" customFormat="1" x14ac:dyDescent="0.25">
      <c r="A72" s="68" t="s">
        <v>2</v>
      </c>
      <c r="B72" s="214"/>
      <c r="C72" s="110">
        <f t="shared" si="38"/>
        <v>7.62</v>
      </c>
      <c r="D72" s="60">
        <f t="shared" si="38"/>
        <v>3.72</v>
      </c>
      <c r="E72" s="60">
        <f t="shared" si="38"/>
        <v>7.58</v>
      </c>
      <c r="F72" s="83"/>
      <c r="G72" s="83"/>
      <c r="H72" s="83"/>
      <c r="I72" s="83"/>
      <c r="J72" s="60">
        <f t="shared" si="39"/>
        <v>7.38</v>
      </c>
      <c r="K72" s="60">
        <f t="shared" si="39"/>
        <v>3.71</v>
      </c>
      <c r="L72" s="62">
        <f t="shared" si="39"/>
        <v>7.62</v>
      </c>
      <c r="M72" s="63" t="s">
        <v>7</v>
      </c>
      <c r="O72" s="65"/>
    </row>
    <row r="73" spans="1:18" s="94" customFormat="1" ht="21.75" thickBot="1" x14ac:dyDescent="0.4">
      <c r="A73" s="126" t="s">
        <v>1</v>
      </c>
      <c r="B73" s="216"/>
      <c r="C73" s="112">
        <f t="shared" si="38"/>
        <v>2</v>
      </c>
      <c r="D73" s="86">
        <f t="shared" si="38"/>
        <v>1</v>
      </c>
      <c r="E73" s="86" t="str">
        <f t="shared" si="38"/>
        <v>2е</v>
      </c>
      <c r="F73" s="87"/>
      <c r="G73" s="87"/>
      <c r="H73" s="87"/>
      <c r="I73" s="87"/>
      <c r="J73" s="86" t="str">
        <f t="shared" si="39"/>
        <v>2е</v>
      </c>
      <c r="K73" s="86">
        <f t="shared" si="39"/>
        <v>1</v>
      </c>
      <c r="L73" s="89">
        <f t="shared" si="39"/>
        <v>2</v>
      </c>
      <c r="M73" s="113">
        <f>SUM(C67:L68)</f>
        <v>22307025</v>
      </c>
      <c r="O73" s="65"/>
    </row>
    <row r="74" spans="1:18" s="94" customFormat="1" ht="21" x14ac:dyDescent="0.35">
      <c r="A74" s="91" t="s">
        <v>1</v>
      </c>
      <c r="B74" s="230">
        <v>8</v>
      </c>
      <c r="C74" s="127">
        <v>2</v>
      </c>
      <c r="D74" s="128">
        <v>1</v>
      </c>
      <c r="E74" s="128">
        <v>1</v>
      </c>
      <c r="F74" s="128">
        <v>1</v>
      </c>
      <c r="G74" s="128">
        <v>1</v>
      </c>
      <c r="H74" s="128">
        <v>1</v>
      </c>
      <c r="I74" s="128">
        <v>1</v>
      </c>
      <c r="J74" s="128">
        <v>1</v>
      </c>
      <c r="K74" s="128">
        <v>1</v>
      </c>
      <c r="L74" s="129">
        <v>2</v>
      </c>
      <c r="M74" s="93"/>
      <c r="O74" s="65"/>
    </row>
    <row r="75" spans="1:18" s="98" customFormat="1" x14ac:dyDescent="0.25">
      <c r="A75" s="68" t="s">
        <v>2</v>
      </c>
      <c r="B75" s="231"/>
      <c r="C75" s="83">
        <v>7.62</v>
      </c>
      <c r="D75" s="60">
        <v>3.72</v>
      </c>
      <c r="E75" s="60">
        <v>3.96</v>
      </c>
      <c r="F75" s="60">
        <v>3.66</v>
      </c>
      <c r="G75" s="60">
        <v>3.96</v>
      </c>
      <c r="H75" s="60">
        <v>3.68</v>
      </c>
      <c r="I75" s="60">
        <v>3.73</v>
      </c>
      <c r="J75" s="60">
        <v>3.96</v>
      </c>
      <c r="K75" s="60">
        <v>3.73</v>
      </c>
      <c r="L75" s="62">
        <v>7.62</v>
      </c>
      <c r="M75" s="96"/>
      <c r="O75" s="65" t="s">
        <v>8</v>
      </c>
      <c r="P75" s="65" t="s">
        <v>9</v>
      </c>
      <c r="Q75" s="65">
        <v>2</v>
      </c>
    </row>
    <row r="76" spans="1:18" s="98" customFormat="1" x14ac:dyDescent="0.25">
      <c r="A76" s="79" t="s">
        <v>3</v>
      </c>
      <c r="B76" s="231"/>
      <c r="C76" s="83">
        <v>46.71</v>
      </c>
      <c r="D76" s="60">
        <v>22.78</v>
      </c>
      <c r="E76" s="60">
        <v>22.32</v>
      </c>
      <c r="F76" s="60">
        <v>22.46</v>
      </c>
      <c r="G76" s="60">
        <v>22.46</v>
      </c>
      <c r="H76" s="60">
        <v>22.46</v>
      </c>
      <c r="I76" s="60">
        <v>22.46</v>
      </c>
      <c r="J76" s="60">
        <v>22.32</v>
      </c>
      <c r="K76" s="60">
        <v>22.78</v>
      </c>
      <c r="L76" s="62">
        <v>46.71</v>
      </c>
      <c r="M76" s="96"/>
      <c r="O76" s="66" t="e">
        <f>#REF!</f>
        <v>#REF!</v>
      </c>
      <c r="P76" s="66" t="e">
        <f>#REF!</f>
        <v>#REF!</v>
      </c>
      <c r="Q76" s="66" t="e">
        <f>#REF!</f>
        <v>#REF!</v>
      </c>
    </row>
    <row r="77" spans="1:18" s="98" customFormat="1" x14ac:dyDescent="0.25">
      <c r="A77" s="67" t="s">
        <v>4</v>
      </c>
      <c r="B77" s="231"/>
      <c r="C77" s="68">
        <f t="shared" ref="C77:L77" si="40">C76+C75</f>
        <v>54.33</v>
      </c>
      <c r="D77" s="69">
        <f t="shared" si="40"/>
        <v>26.5</v>
      </c>
      <c r="E77" s="69">
        <f t="shared" si="40"/>
        <v>26.28</v>
      </c>
      <c r="F77" s="69">
        <f t="shared" si="40"/>
        <v>26.12</v>
      </c>
      <c r="G77" s="69">
        <f t="shared" si="40"/>
        <v>26.42</v>
      </c>
      <c r="H77" s="69">
        <f t="shared" si="40"/>
        <v>26.14</v>
      </c>
      <c r="I77" s="70">
        <f t="shared" si="40"/>
        <v>26.19</v>
      </c>
      <c r="J77" s="69">
        <f t="shared" si="40"/>
        <v>26.28</v>
      </c>
      <c r="K77" s="69">
        <f t="shared" si="40"/>
        <v>26.51</v>
      </c>
      <c r="L77" s="71">
        <f t="shared" si="40"/>
        <v>54.33</v>
      </c>
      <c r="M77" s="96"/>
      <c r="O77" s="66">
        <f>K77</f>
        <v>26.51</v>
      </c>
      <c r="P77" s="66">
        <f>J82</f>
        <v>51.97</v>
      </c>
      <c r="Q77" s="66">
        <f>L82</f>
        <v>54.949999999999996</v>
      </c>
    </row>
    <row r="78" spans="1:18" s="98" customFormat="1" x14ac:dyDescent="0.25">
      <c r="A78" s="72" t="s">
        <v>23</v>
      </c>
      <c r="B78" s="232"/>
      <c r="C78" s="188" t="s">
        <v>122</v>
      </c>
      <c r="D78" s="186" t="s">
        <v>123</v>
      </c>
      <c r="E78" s="186" t="s">
        <v>124</v>
      </c>
      <c r="F78" s="188" t="s">
        <v>125</v>
      </c>
      <c r="G78" s="188" t="s">
        <v>126</v>
      </c>
      <c r="H78" s="186" t="s">
        <v>127</v>
      </c>
      <c r="I78" s="186" t="s">
        <v>128</v>
      </c>
      <c r="J78" s="186" t="s">
        <v>129</v>
      </c>
      <c r="K78" s="186" t="s">
        <v>130</v>
      </c>
      <c r="L78" s="188" t="s">
        <v>131</v>
      </c>
      <c r="M78" s="101"/>
      <c r="O78" s="66"/>
      <c r="P78" s="66"/>
      <c r="Q78" s="66"/>
    </row>
    <row r="79" spans="1:18" s="98" customFormat="1" x14ac:dyDescent="0.25">
      <c r="A79" s="74" t="s">
        <v>5</v>
      </c>
      <c r="B79" s="231"/>
      <c r="C79" s="130">
        <f>'Финальная версия'!E13</f>
        <v>2150000</v>
      </c>
      <c r="D79" s="131">
        <f>'Финальная версия'!B13</f>
        <v>1020000</v>
      </c>
      <c r="E79" s="131">
        <v>1020000</v>
      </c>
      <c r="F79" s="131">
        <f>E79</f>
        <v>1020000</v>
      </c>
      <c r="G79" s="131">
        <f t="shared" ref="G79:K79" si="41">F79</f>
        <v>1020000</v>
      </c>
      <c r="H79" s="131">
        <f t="shared" si="41"/>
        <v>1020000</v>
      </c>
      <c r="I79" s="131">
        <f t="shared" si="41"/>
        <v>1020000</v>
      </c>
      <c r="J79" s="131">
        <f t="shared" si="41"/>
        <v>1020000</v>
      </c>
      <c r="K79" s="131">
        <f t="shared" si="41"/>
        <v>1020000</v>
      </c>
      <c r="L79" s="77">
        <f>'Финальная версия'!D13</f>
        <v>2110000</v>
      </c>
      <c r="M79" s="96"/>
      <c r="O79" s="66" t="e">
        <f>O76/O77</f>
        <v>#REF!</v>
      </c>
      <c r="P79" s="66" t="e">
        <f>P76/P77</f>
        <v>#REF!</v>
      </c>
      <c r="Q79" s="66" t="e">
        <f>Q76/Q77</f>
        <v>#REF!</v>
      </c>
    </row>
    <row r="80" spans="1:18" s="98" customFormat="1" x14ac:dyDescent="0.25">
      <c r="A80" s="79" t="s">
        <v>5</v>
      </c>
      <c r="B80" s="231"/>
      <c r="C80" s="132">
        <f>C79</f>
        <v>2150000</v>
      </c>
      <c r="D80" s="70">
        <v>912900</v>
      </c>
      <c r="E80" s="133">
        <f>'Финальная версия'!C13</f>
        <v>1990000</v>
      </c>
      <c r="F80" s="80"/>
      <c r="G80" s="80"/>
      <c r="H80" s="80"/>
      <c r="I80" s="80"/>
      <c r="J80" s="133">
        <f>E80</f>
        <v>1990000</v>
      </c>
      <c r="K80" s="70">
        <v>989400</v>
      </c>
      <c r="L80" s="71">
        <f>L79</f>
        <v>2110000</v>
      </c>
      <c r="M80" s="96"/>
      <c r="N80" s="56"/>
      <c r="O80" s="56"/>
    </row>
    <row r="81" spans="1:17" s="98" customFormat="1" x14ac:dyDescent="0.25">
      <c r="A81" s="72" t="s">
        <v>23</v>
      </c>
      <c r="B81" s="232"/>
      <c r="C81" s="188" t="s">
        <v>137</v>
      </c>
      <c r="D81" s="187" t="s">
        <v>136</v>
      </c>
      <c r="E81" s="188" t="s">
        <v>135</v>
      </c>
      <c r="F81" s="100"/>
      <c r="G81" s="100"/>
      <c r="H81" s="100"/>
      <c r="I81" s="100"/>
      <c r="J81" s="186" t="s">
        <v>134</v>
      </c>
      <c r="K81" s="187" t="s">
        <v>133</v>
      </c>
      <c r="L81" s="188" t="s">
        <v>132</v>
      </c>
      <c r="M81" s="101"/>
      <c r="N81" s="56"/>
      <c r="O81" s="56"/>
    </row>
    <row r="82" spans="1:17" s="98" customFormat="1" x14ac:dyDescent="0.25">
      <c r="A82" s="67" t="s">
        <v>4</v>
      </c>
      <c r="B82" s="231"/>
      <c r="C82" s="68">
        <f>C83+C84</f>
        <v>54.949999999999996</v>
      </c>
      <c r="D82" s="69">
        <f>D83+D84</f>
        <v>26.29</v>
      </c>
      <c r="E82" s="69">
        <f>E83+E84</f>
        <v>52.07</v>
      </c>
      <c r="F82" s="69"/>
      <c r="G82" s="80"/>
      <c r="H82" s="80"/>
      <c r="I82" s="80"/>
      <c r="J82" s="69">
        <f>J83+J84</f>
        <v>51.97</v>
      </c>
      <c r="K82" s="69">
        <f>K83+K84</f>
        <v>26.31</v>
      </c>
      <c r="L82" s="71">
        <f>L83+L84</f>
        <v>54.949999999999996</v>
      </c>
      <c r="M82" s="96"/>
      <c r="N82" s="56"/>
      <c r="O82" s="56"/>
    </row>
    <row r="83" spans="1:17" s="98" customFormat="1" x14ac:dyDescent="0.25">
      <c r="A83" s="68" t="s">
        <v>3</v>
      </c>
      <c r="B83" s="231"/>
      <c r="C83" s="110">
        <v>47.33</v>
      </c>
      <c r="D83" s="60">
        <v>22.58</v>
      </c>
      <c r="E83" s="60">
        <v>44.4</v>
      </c>
      <c r="F83" s="83"/>
      <c r="G83" s="83"/>
      <c r="H83" s="83"/>
      <c r="I83" s="83"/>
      <c r="J83" s="60">
        <v>44.4</v>
      </c>
      <c r="K83" s="60">
        <v>22.58</v>
      </c>
      <c r="L83" s="62">
        <v>47.33</v>
      </c>
      <c r="M83" s="96"/>
      <c r="O83" s="65"/>
    </row>
    <row r="84" spans="1:17" s="98" customFormat="1" x14ac:dyDescent="0.25">
      <c r="A84" s="68" t="s">
        <v>2</v>
      </c>
      <c r="B84" s="231"/>
      <c r="C84" s="110">
        <v>7.62</v>
      </c>
      <c r="D84" s="60">
        <v>3.71</v>
      </c>
      <c r="E84" s="60">
        <v>7.67</v>
      </c>
      <c r="F84" s="83"/>
      <c r="G84" s="83"/>
      <c r="H84" s="83"/>
      <c r="I84" s="83"/>
      <c r="J84" s="60">
        <v>7.57</v>
      </c>
      <c r="K84" s="60">
        <v>3.73</v>
      </c>
      <c r="L84" s="62">
        <v>7.62</v>
      </c>
      <c r="M84" s="63" t="s">
        <v>7</v>
      </c>
      <c r="O84" s="65"/>
    </row>
    <row r="85" spans="1:17" s="94" customFormat="1" ht="21.75" thickBot="1" x14ac:dyDescent="0.4">
      <c r="A85" s="126" t="s">
        <v>1</v>
      </c>
      <c r="B85" s="233"/>
      <c r="C85" s="134">
        <v>2</v>
      </c>
      <c r="D85" s="135">
        <v>1</v>
      </c>
      <c r="E85" s="135" t="s">
        <v>9</v>
      </c>
      <c r="F85" s="136"/>
      <c r="G85" s="136"/>
      <c r="H85" s="136"/>
      <c r="I85" s="136"/>
      <c r="J85" s="135" t="s">
        <v>9</v>
      </c>
      <c r="K85" s="135">
        <v>1</v>
      </c>
      <c r="L85" s="137">
        <v>2</v>
      </c>
      <c r="M85" s="113">
        <f>SUM(C79:L80)</f>
        <v>22562300</v>
      </c>
      <c r="O85" s="65"/>
    </row>
    <row r="86" spans="1:17" s="94" customFormat="1" ht="21" x14ac:dyDescent="0.35">
      <c r="A86" s="138" t="s">
        <v>1</v>
      </c>
      <c r="B86" s="220">
        <v>9</v>
      </c>
      <c r="C86" s="139">
        <v>2</v>
      </c>
      <c r="D86" s="128">
        <v>1</v>
      </c>
      <c r="E86" s="128">
        <v>1</v>
      </c>
      <c r="F86" s="128">
        <v>1</v>
      </c>
      <c r="G86" s="128">
        <v>1</v>
      </c>
      <c r="H86" s="128">
        <v>1</v>
      </c>
      <c r="I86" s="128">
        <v>1</v>
      </c>
      <c r="J86" s="128">
        <v>1</v>
      </c>
      <c r="K86" s="128">
        <v>1</v>
      </c>
      <c r="L86" s="129">
        <v>2</v>
      </c>
      <c r="M86" s="93"/>
      <c r="O86" s="65"/>
    </row>
    <row r="87" spans="1:17" x14ac:dyDescent="0.25">
      <c r="A87" s="58" t="s">
        <v>2</v>
      </c>
      <c r="B87" s="221"/>
      <c r="C87" s="83">
        <v>7.62</v>
      </c>
      <c r="D87" s="60">
        <v>3.72</v>
      </c>
      <c r="E87" s="60">
        <v>3.96</v>
      </c>
      <c r="F87" s="60">
        <v>3.66</v>
      </c>
      <c r="G87" s="60">
        <v>3.96</v>
      </c>
      <c r="H87" s="60">
        <v>3.68</v>
      </c>
      <c r="I87" s="60">
        <v>3.73</v>
      </c>
      <c r="J87" s="60">
        <v>3.96</v>
      </c>
      <c r="K87" s="60">
        <v>3.73</v>
      </c>
      <c r="L87" s="62">
        <v>7.62</v>
      </c>
      <c r="M87" s="96"/>
      <c r="O87" s="65" t="s">
        <v>8</v>
      </c>
      <c r="P87" s="65" t="s">
        <v>9</v>
      </c>
      <c r="Q87" s="65">
        <v>2</v>
      </c>
    </row>
    <row r="88" spans="1:17" x14ac:dyDescent="0.25">
      <c r="A88" s="58" t="s">
        <v>3</v>
      </c>
      <c r="B88" s="221"/>
      <c r="C88" s="83">
        <v>46.71</v>
      </c>
      <c r="D88" s="60">
        <v>22.78</v>
      </c>
      <c r="E88" s="60">
        <v>22.32</v>
      </c>
      <c r="F88" s="60">
        <v>22.46</v>
      </c>
      <c r="G88" s="60">
        <v>22.46</v>
      </c>
      <c r="H88" s="60">
        <v>22.46</v>
      </c>
      <c r="I88" s="60">
        <v>22.46</v>
      </c>
      <c r="J88" s="60">
        <v>22.32</v>
      </c>
      <c r="K88" s="60">
        <v>22.78</v>
      </c>
      <c r="L88" s="62">
        <v>46.71</v>
      </c>
      <c r="M88" s="96"/>
      <c r="O88" s="66" t="e">
        <f>#REF!</f>
        <v>#REF!</v>
      </c>
      <c r="P88" s="66" t="e">
        <f>#REF!</f>
        <v>#REF!</v>
      </c>
      <c r="Q88" s="66" t="e">
        <f>#REF!</f>
        <v>#REF!</v>
      </c>
    </row>
    <row r="89" spans="1:17" s="98" customFormat="1" x14ac:dyDescent="0.25">
      <c r="A89" s="67" t="s">
        <v>4</v>
      </c>
      <c r="B89" s="221"/>
      <c r="C89" s="80">
        <f t="shared" ref="C89:L89" si="42">C88+C87</f>
        <v>54.33</v>
      </c>
      <c r="D89" s="69">
        <f t="shared" si="42"/>
        <v>26.5</v>
      </c>
      <c r="E89" s="69">
        <f t="shared" si="42"/>
        <v>26.28</v>
      </c>
      <c r="F89" s="69">
        <f t="shared" si="42"/>
        <v>26.12</v>
      </c>
      <c r="G89" s="69">
        <f t="shared" si="42"/>
        <v>26.42</v>
      </c>
      <c r="H89" s="69">
        <f t="shared" si="42"/>
        <v>26.14</v>
      </c>
      <c r="I89" s="70">
        <f t="shared" si="42"/>
        <v>26.19</v>
      </c>
      <c r="J89" s="69">
        <f t="shared" si="42"/>
        <v>26.28</v>
      </c>
      <c r="K89" s="69">
        <f t="shared" si="42"/>
        <v>26.51</v>
      </c>
      <c r="L89" s="71">
        <f t="shared" si="42"/>
        <v>54.33</v>
      </c>
      <c r="M89" s="96"/>
      <c r="O89" s="66">
        <f>K89</f>
        <v>26.51</v>
      </c>
      <c r="P89" s="66">
        <f>J94</f>
        <v>51.97</v>
      </c>
      <c r="Q89" s="66">
        <f>L94</f>
        <v>54.949999999999996</v>
      </c>
    </row>
    <row r="90" spans="1:17" s="98" customFormat="1" x14ac:dyDescent="0.25">
      <c r="A90" s="72" t="s">
        <v>23</v>
      </c>
      <c r="B90" s="222"/>
      <c r="C90" s="188" t="s">
        <v>138</v>
      </c>
      <c r="D90" s="187" t="s">
        <v>139</v>
      </c>
      <c r="E90" s="186" t="s">
        <v>140</v>
      </c>
      <c r="F90" s="188" t="s">
        <v>141</v>
      </c>
      <c r="G90" s="188" t="s">
        <v>142</v>
      </c>
      <c r="H90" s="186" t="s">
        <v>143</v>
      </c>
      <c r="I90" s="186" t="s">
        <v>144</v>
      </c>
      <c r="J90" s="186" t="s">
        <v>145</v>
      </c>
      <c r="K90" s="186" t="s">
        <v>146</v>
      </c>
      <c r="L90" s="188" t="s">
        <v>147</v>
      </c>
      <c r="M90" s="101"/>
      <c r="O90" s="66"/>
      <c r="P90" s="66"/>
      <c r="Q90" s="66"/>
    </row>
    <row r="91" spans="1:17" s="98" customFormat="1" x14ac:dyDescent="0.25">
      <c r="A91" s="74" t="s">
        <v>5</v>
      </c>
      <c r="B91" s="221"/>
      <c r="C91" s="140">
        <f>'Финальная версия'!E14</f>
        <v>2170000</v>
      </c>
      <c r="D91" s="131">
        <v>1070500</v>
      </c>
      <c r="E91" s="131">
        <v>1030000</v>
      </c>
      <c r="F91" s="131">
        <v>1030000</v>
      </c>
      <c r="G91" s="131">
        <f t="shared" ref="G91:K91" si="43">E91</f>
        <v>1030000</v>
      </c>
      <c r="H91" s="131">
        <f t="shared" si="43"/>
        <v>1030000</v>
      </c>
      <c r="I91" s="131">
        <f t="shared" si="43"/>
        <v>1030000</v>
      </c>
      <c r="J91" s="131">
        <f t="shared" si="43"/>
        <v>1030000</v>
      </c>
      <c r="K91" s="131">
        <f t="shared" si="43"/>
        <v>1030000</v>
      </c>
      <c r="L91" s="77">
        <f>'Финальная версия'!D14</f>
        <v>2125000</v>
      </c>
      <c r="M91" s="96">
        <f>L91+K91+J91+I91+H91+G91+F91+E91+D91+C91</f>
        <v>12575500</v>
      </c>
      <c r="O91" s="66" t="e">
        <f>O88/O89</f>
        <v>#REF!</v>
      </c>
      <c r="P91" s="66" t="e">
        <f>P88/P89</f>
        <v>#REF!</v>
      </c>
      <c r="Q91" s="66" t="e">
        <f>Q88/Q89</f>
        <v>#REF!</v>
      </c>
    </row>
    <row r="92" spans="1:17" s="98" customFormat="1" x14ac:dyDescent="0.25">
      <c r="A92" s="79" t="s">
        <v>5</v>
      </c>
      <c r="B92" s="221"/>
      <c r="C92" s="141">
        <f>C91</f>
        <v>2170000</v>
      </c>
      <c r="D92" s="70">
        <v>1030000</v>
      </c>
      <c r="E92" s="133">
        <f>'Финальная версия'!C14</f>
        <v>2005000</v>
      </c>
      <c r="F92" s="80"/>
      <c r="G92" s="80"/>
      <c r="H92" s="80"/>
      <c r="I92" s="80"/>
      <c r="J92" s="133">
        <f>E92</f>
        <v>2005000</v>
      </c>
      <c r="K92" s="70">
        <f>K91</f>
        <v>1030000</v>
      </c>
      <c r="L92" s="71">
        <f>L91</f>
        <v>2125000</v>
      </c>
      <c r="M92" s="96">
        <f>L92+K92+J92+E92+D92+C92</f>
        <v>10365000</v>
      </c>
      <c r="O92" s="65"/>
    </row>
    <row r="93" spans="1:17" s="98" customFormat="1" x14ac:dyDescent="0.25">
      <c r="A93" s="72" t="s">
        <v>23</v>
      </c>
      <c r="B93" s="222"/>
      <c r="C93" s="188" t="s">
        <v>153</v>
      </c>
      <c r="D93" s="187" t="s">
        <v>152</v>
      </c>
      <c r="E93" s="188" t="s">
        <v>151</v>
      </c>
      <c r="F93" s="100"/>
      <c r="G93" s="100"/>
      <c r="H93" s="100"/>
      <c r="I93" s="100"/>
      <c r="J93" s="186" t="s">
        <v>150</v>
      </c>
      <c r="K93" s="187" t="s">
        <v>149</v>
      </c>
      <c r="L93" s="188" t="s">
        <v>148</v>
      </c>
      <c r="M93" s="101"/>
      <c r="O93" s="65"/>
    </row>
    <row r="94" spans="1:17" s="98" customFormat="1" x14ac:dyDescent="0.25">
      <c r="A94" s="67" t="s">
        <v>4</v>
      </c>
      <c r="B94" s="221"/>
      <c r="C94" s="80">
        <f>C95+C96</f>
        <v>54.949999999999996</v>
      </c>
      <c r="D94" s="69">
        <f>D95+D96</f>
        <v>26.29</v>
      </c>
      <c r="E94" s="69">
        <f>E95+E96</f>
        <v>52.07</v>
      </c>
      <c r="F94" s="69"/>
      <c r="G94" s="80"/>
      <c r="H94" s="80"/>
      <c r="I94" s="80"/>
      <c r="J94" s="69">
        <f>J95+J96</f>
        <v>51.97</v>
      </c>
      <c r="K94" s="69">
        <f>K95+K96</f>
        <v>26.31</v>
      </c>
      <c r="L94" s="71">
        <f>L95+L96</f>
        <v>54.949999999999996</v>
      </c>
      <c r="M94" s="96"/>
      <c r="O94" s="65"/>
    </row>
    <row r="95" spans="1:17" x14ac:dyDescent="0.25">
      <c r="A95" s="58" t="s">
        <v>3</v>
      </c>
      <c r="B95" s="221"/>
      <c r="C95" s="110">
        <v>47.33</v>
      </c>
      <c r="D95" s="60">
        <v>22.58</v>
      </c>
      <c r="E95" s="60">
        <v>44.4</v>
      </c>
      <c r="F95" s="83"/>
      <c r="G95" s="83"/>
      <c r="H95" s="83"/>
      <c r="I95" s="83"/>
      <c r="J95" s="60">
        <v>44.4</v>
      </c>
      <c r="K95" s="60">
        <v>22.58</v>
      </c>
      <c r="L95" s="62">
        <v>47.33</v>
      </c>
      <c r="M95" s="96"/>
    </row>
    <row r="96" spans="1:17" x14ac:dyDescent="0.25">
      <c r="A96" s="58" t="s">
        <v>2</v>
      </c>
      <c r="B96" s="221"/>
      <c r="C96" s="110">
        <v>7.62</v>
      </c>
      <c r="D96" s="60">
        <v>3.71</v>
      </c>
      <c r="E96" s="60">
        <v>7.67</v>
      </c>
      <c r="F96" s="83"/>
      <c r="G96" s="83"/>
      <c r="H96" s="83"/>
      <c r="I96" s="83"/>
      <c r="J96" s="60">
        <v>7.57</v>
      </c>
      <c r="K96" s="60">
        <v>3.73</v>
      </c>
      <c r="L96" s="62">
        <v>7.62</v>
      </c>
      <c r="M96" s="63" t="s">
        <v>7</v>
      </c>
    </row>
    <row r="97" spans="1:17" s="94" customFormat="1" ht="21.75" thickBot="1" x14ac:dyDescent="0.4">
      <c r="A97" s="142" t="s">
        <v>1</v>
      </c>
      <c r="B97" s="223"/>
      <c r="C97" s="134">
        <v>2</v>
      </c>
      <c r="D97" s="135">
        <v>1</v>
      </c>
      <c r="E97" s="135" t="s">
        <v>9</v>
      </c>
      <c r="F97" s="136"/>
      <c r="G97" s="136"/>
      <c r="H97" s="136"/>
      <c r="I97" s="136"/>
      <c r="J97" s="135" t="s">
        <v>9</v>
      </c>
      <c r="K97" s="135">
        <v>1</v>
      </c>
      <c r="L97" s="137">
        <v>2</v>
      </c>
      <c r="M97" s="143">
        <f>M92+M91</f>
        <v>22940500</v>
      </c>
      <c r="O97" s="65"/>
    </row>
    <row r="98" spans="1:17" s="94" customFormat="1" ht="21" x14ac:dyDescent="0.35">
      <c r="A98" s="138" t="s">
        <v>1</v>
      </c>
      <c r="B98" s="220">
        <v>10</v>
      </c>
      <c r="C98" s="139">
        <v>2</v>
      </c>
      <c r="D98" s="128">
        <v>1</v>
      </c>
      <c r="E98" s="128">
        <v>1</v>
      </c>
      <c r="F98" s="128">
        <v>1</v>
      </c>
      <c r="G98" s="128">
        <v>1</v>
      </c>
      <c r="H98" s="128">
        <v>1</v>
      </c>
      <c r="I98" s="128">
        <v>1</v>
      </c>
      <c r="J98" s="128">
        <v>1</v>
      </c>
      <c r="K98" s="128">
        <v>1</v>
      </c>
      <c r="L98" s="129">
        <v>2</v>
      </c>
      <c r="M98" s="93"/>
      <c r="O98" s="65"/>
    </row>
    <row r="99" spans="1:17" x14ac:dyDescent="0.25">
      <c r="A99" s="58" t="s">
        <v>2</v>
      </c>
      <c r="B99" s="221"/>
      <c r="C99" s="83">
        <v>7.62</v>
      </c>
      <c r="D99" s="60">
        <v>3.72</v>
      </c>
      <c r="E99" s="60">
        <v>3.96</v>
      </c>
      <c r="F99" s="60">
        <v>3.66</v>
      </c>
      <c r="G99" s="60">
        <v>3.96</v>
      </c>
      <c r="H99" s="60">
        <v>3.68</v>
      </c>
      <c r="I99" s="60">
        <v>3.73</v>
      </c>
      <c r="J99" s="60">
        <v>3.96</v>
      </c>
      <c r="K99" s="60">
        <v>3.73</v>
      </c>
      <c r="L99" s="62">
        <v>7.62</v>
      </c>
      <c r="M99" s="96"/>
      <c r="O99" s="65" t="s">
        <v>8</v>
      </c>
      <c r="P99" s="65" t="s">
        <v>9</v>
      </c>
      <c r="Q99" s="65">
        <v>2</v>
      </c>
    </row>
    <row r="100" spans="1:17" x14ac:dyDescent="0.25">
      <c r="A100" s="58" t="s">
        <v>3</v>
      </c>
      <c r="B100" s="221"/>
      <c r="C100" s="83">
        <v>46.71</v>
      </c>
      <c r="D100" s="60">
        <v>22.78</v>
      </c>
      <c r="E100" s="60">
        <v>22.32</v>
      </c>
      <c r="F100" s="60">
        <v>22.46</v>
      </c>
      <c r="G100" s="60">
        <v>22.46</v>
      </c>
      <c r="H100" s="60">
        <v>22.46</v>
      </c>
      <c r="I100" s="60">
        <v>22.46</v>
      </c>
      <c r="J100" s="60">
        <v>22.32</v>
      </c>
      <c r="K100" s="60">
        <v>22.78</v>
      </c>
      <c r="L100" s="62">
        <v>46.71</v>
      </c>
      <c r="M100" s="96"/>
      <c r="O100" s="66" t="e">
        <f>#REF!</f>
        <v>#REF!</v>
      </c>
      <c r="P100" s="66" t="e">
        <f>#REF!</f>
        <v>#REF!</v>
      </c>
      <c r="Q100" s="66" t="e">
        <f>#REF!</f>
        <v>#REF!</v>
      </c>
    </row>
    <row r="101" spans="1:17" s="98" customFormat="1" x14ac:dyDescent="0.25">
      <c r="A101" s="67" t="s">
        <v>4</v>
      </c>
      <c r="B101" s="221"/>
      <c r="C101" s="80">
        <f t="shared" ref="C101:L101" si="44">C100+C99</f>
        <v>54.33</v>
      </c>
      <c r="D101" s="69">
        <f t="shared" si="44"/>
        <v>26.5</v>
      </c>
      <c r="E101" s="69">
        <f t="shared" si="44"/>
        <v>26.28</v>
      </c>
      <c r="F101" s="69">
        <f t="shared" si="44"/>
        <v>26.12</v>
      </c>
      <c r="G101" s="69">
        <f t="shared" si="44"/>
        <v>26.42</v>
      </c>
      <c r="H101" s="69">
        <f t="shared" si="44"/>
        <v>26.14</v>
      </c>
      <c r="I101" s="70">
        <f t="shared" si="44"/>
        <v>26.19</v>
      </c>
      <c r="J101" s="69">
        <f t="shared" si="44"/>
        <v>26.28</v>
      </c>
      <c r="K101" s="69">
        <f t="shared" si="44"/>
        <v>26.51</v>
      </c>
      <c r="L101" s="71">
        <f t="shared" si="44"/>
        <v>54.33</v>
      </c>
      <c r="M101" s="96"/>
      <c r="O101" s="66">
        <f>K101</f>
        <v>26.51</v>
      </c>
      <c r="P101" s="66">
        <f>J106</f>
        <v>51.97</v>
      </c>
      <c r="Q101" s="66">
        <f>L106</f>
        <v>54.949999999999996</v>
      </c>
    </row>
    <row r="102" spans="1:17" s="98" customFormat="1" x14ac:dyDescent="0.25">
      <c r="A102" s="72" t="s">
        <v>23</v>
      </c>
      <c r="B102" s="221"/>
      <c r="C102" s="189" t="s">
        <v>154</v>
      </c>
      <c r="D102" s="178" t="s">
        <v>155</v>
      </c>
      <c r="E102" s="178" t="s">
        <v>156</v>
      </c>
      <c r="F102" s="180" t="s">
        <v>157</v>
      </c>
      <c r="G102" s="180" t="s">
        <v>158</v>
      </c>
      <c r="H102" s="178" t="s">
        <v>159</v>
      </c>
      <c r="I102" s="190" t="s">
        <v>160</v>
      </c>
      <c r="J102" s="178" t="s">
        <v>161</v>
      </c>
      <c r="K102" s="178" t="s">
        <v>162</v>
      </c>
      <c r="L102" s="191" t="s">
        <v>163</v>
      </c>
      <c r="M102" s="96"/>
      <c r="O102" s="66"/>
      <c r="P102" s="66"/>
      <c r="Q102" s="66"/>
    </row>
    <row r="103" spans="1:17" s="98" customFormat="1" x14ac:dyDescent="0.25">
      <c r="A103" s="74" t="s">
        <v>5</v>
      </c>
      <c r="B103" s="221"/>
      <c r="C103" s="140">
        <f>'Финальная версия'!E15</f>
        <v>2190000</v>
      </c>
      <c r="D103" s="131">
        <f>'Финальная версия'!B15</f>
        <v>1040000</v>
      </c>
      <c r="E103" s="131">
        <f>D104</f>
        <v>1040000</v>
      </c>
      <c r="F103" s="131">
        <f>E103</f>
        <v>1040000</v>
      </c>
      <c r="G103" s="131">
        <f t="shared" ref="G103:K103" si="45">F103</f>
        <v>1040000</v>
      </c>
      <c r="H103" s="131">
        <f t="shared" si="45"/>
        <v>1040000</v>
      </c>
      <c r="I103" s="131">
        <f t="shared" si="45"/>
        <v>1040000</v>
      </c>
      <c r="J103" s="131">
        <f t="shared" si="45"/>
        <v>1040000</v>
      </c>
      <c r="K103" s="131">
        <f t="shared" si="45"/>
        <v>1040000</v>
      </c>
      <c r="L103" s="77">
        <f>'Финальная версия'!D15</f>
        <v>2140000</v>
      </c>
      <c r="M103" s="96">
        <f>L103+K103+J103+I103+H103+G103+F103+E103+D103+C103</f>
        <v>12650000</v>
      </c>
      <c r="O103" s="66" t="e">
        <f>O100/O101</f>
        <v>#REF!</v>
      </c>
      <c r="P103" s="66" t="e">
        <f>P100/P101</f>
        <v>#REF!</v>
      </c>
      <c r="Q103" s="66" t="e">
        <f>Q100/Q101</f>
        <v>#REF!</v>
      </c>
    </row>
    <row r="104" spans="1:17" s="98" customFormat="1" x14ac:dyDescent="0.25">
      <c r="A104" s="79" t="s">
        <v>5</v>
      </c>
      <c r="B104" s="221"/>
      <c r="C104" s="141">
        <f>C103</f>
        <v>2190000</v>
      </c>
      <c r="D104" s="70">
        <f>D103</f>
        <v>1040000</v>
      </c>
      <c r="E104" s="133">
        <f>'Финальная версия'!C15</f>
        <v>2020000</v>
      </c>
      <c r="F104" s="80"/>
      <c r="G104" s="80"/>
      <c r="H104" s="80"/>
      <c r="I104" s="80"/>
      <c r="J104" s="133">
        <f>E104</f>
        <v>2020000</v>
      </c>
      <c r="K104" s="70">
        <f>K103</f>
        <v>1040000</v>
      </c>
      <c r="L104" s="71">
        <f>L103</f>
        <v>2140000</v>
      </c>
      <c r="M104" s="96">
        <f>SUM(C104:L104)</f>
        <v>10450000</v>
      </c>
      <c r="O104" s="65"/>
    </row>
    <row r="105" spans="1:17" s="98" customFormat="1" x14ac:dyDescent="0.25">
      <c r="A105" s="72" t="s">
        <v>23</v>
      </c>
      <c r="B105" s="221"/>
      <c r="C105" s="189" t="s">
        <v>169</v>
      </c>
      <c r="D105" s="179" t="s">
        <v>168</v>
      </c>
      <c r="E105" s="178" t="s">
        <v>167</v>
      </c>
      <c r="F105" s="81"/>
      <c r="G105" s="81"/>
      <c r="H105" s="81"/>
      <c r="I105" s="81"/>
      <c r="J105" s="179" t="s">
        <v>166</v>
      </c>
      <c r="K105" s="180" t="s">
        <v>165</v>
      </c>
      <c r="L105" s="191" t="s">
        <v>164</v>
      </c>
      <c r="M105" s="96"/>
      <c r="O105" s="65"/>
    </row>
    <row r="106" spans="1:17" s="98" customFormat="1" x14ac:dyDescent="0.25">
      <c r="A106" s="67" t="s">
        <v>4</v>
      </c>
      <c r="B106" s="221"/>
      <c r="C106" s="80">
        <f>C107+C108</f>
        <v>54.949999999999996</v>
      </c>
      <c r="D106" s="69">
        <f>D107+D108</f>
        <v>26.29</v>
      </c>
      <c r="E106" s="69">
        <f>E107+E108</f>
        <v>52.07</v>
      </c>
      <c r="F106" s="69"/>
      <c r="G106" s="80"/>
      <c r="H106" s="80"/>
      <c r="I106" s="80"/>
      <c r="J106" s="69">
        <f>J107+J108</f>
        <v>51.97</v>
      </c>
      <c r="K106" s="69">
        <f>K107+K108</f>
        <v>26.31</v>
      </c>
      <c r="L106" s="71">
        <f>L107+L108</f>
        <v>54.949999999999996</v>
      </c>
      <c r="M106" s="96"/>
      <c r="O106" s="65"/>
    </row>
    <row r="107" spans="1:17" x14ac:dyDescent="0.25">
      <c r="A107" s="58" t="s">
        <v>3</v>
      </c>
      <c r="B107" s="221"/>
      <c r="C107" s="110">
        <v>47.33</v>
      </c>
      <c r="D107" s="60">
        <v>22.58</v>
      </c>
      <c r="E107" s="60">
        <v>44.4</v>
      </c>
      <c r="F107" s="83"/>
      <c r="G107" s="83"/>
      <c r="H107" s="83"/>
      <c r="I107" s="83"/>
      <c r="J107" s="60">
        <v>44.4</v>
      </c>
      <c r="K107" s="60">
        <v>22.58</v>
      </c>
      <c r="L107" s="62">
        <v>47.33</v>
      </c>
      <c r="M107" s="96"/>
    </row>
    <row r="108" spans="1:17" x14ac:dyDescent="0.25">
      <c r="A108" s="58" t="s">
        <v>2</v>
      </c>
      <c r="B108" s="221"/>
      <c r="C108" s="110">
        <v>7.62</v>
      </c>
      <c r="D108" s="60">
        <v>3.71</v>
      </c>
      <c r="E108" s="60">
        <v>7.67</v>
      </c>
      <c r="F108" s="83"/>
      <c r="G108" s="83"/>
      <c r="H108" s="83"/>
      <c r="I108" s="83"/>
      <c r="J108" s="60">
        <v>7.57</v>
      </c>
      <c r="K108" s="60">
        <v>3.73</v>
      </c>
      <c r="L108" s="62">
        <v>7.62</v>
      </c>
      <c r="M108" s="63" t="s">
        <v>7</v>
      </c>
    </row>
    <row r="109" spans="1:17" s="94" customFormat="1" ht="21.75" thickBot="1" x14ac:dyDescent="0.4">
      <c r="A109" s="142" t="s">
        <v>1</v>
      </c>
      <c r="B109" s="223"/>
      <c r="C109" s="134">
        <v>2</v>
      </c>
      <c r="D109" s="135">
        <v>1</v>
      </c>
      <c r="E109" s="135" t="s">
        <v>9</v>
      </c>
      <c r="F109" s="136"/>
      <c r="G109" s="136"/>
      <c r="H109" s="136"/>
      <c r="I109" s="136"/>
      <c r="J109" s="135" t="s">
        <v>9</v>
      </c>
      <c r="K109" s="135">
        <v>1</v>
      </c>
      <c r="L109" s="137">
        <v>2</v>
      </c>
      <c r="M109" s="143">
        <f>M103+M104</f>
        <v>23100000</v>
      </c>
      <c r="O109" s="65"/>
    </row>
    <row r="110" spans="1:17" s="94" customFormat="1" ht="21" x14ac:dyDescent="0.35">
      <c r="A110" s="138" t="s">
        <v>1</v>
      </c>
      <c r="B110" s="209">
        <v>11</v>
      </c>
      <c r="C110" s="139">
        <v>2</v>
      </c>
      <c r="D110" s="128">
        <v>1</v>
      </c>
      <c r="E110" s="128">
        <v>1</v>
      </c>
      <c r="F110" s="128">
        <v>1</v>
      </c>
      <c r="G110" s="128">
        <v>1</v>
      </c>
      <c r="H110" s="128">
        <v>1</v>
      </c>
      <c r="I110" s="128">
        <v>1</v>
      </c>
      <c r="J110" s="128">
        <v>1</v>
      </c>
      <c r="K110" s="128">
        <v>1</v>
      </c>
      <c r="L110" s="129">
        <v>2</v>
      </c>
      <c r="M110" s="93"/>
      <c r="O110" s="65"/>
    </row>
    <row r="111" spans="1:17" x14ac:dyDescent="0.25">
      <c r="A111" s="58" t="s">
        <v>2</v>
      </c>
      <c r="B111" s="210"/>
      <c r="C111" s="83">
        <v>7.62</v>
      </c>
      <c r="D111" s="60">
        <v>3.72</v>
      </c>
      <c r="E111" s="60">
        <v>3.96</v>
      </c>
      <c r="F111" s="60">
        <v>3.66</v>
      </c>
      <c r="G111" s="60">
        <v>3.96</v>
      </c>
      <c r="H111" s="60">
        <v>3.68</v>
      </c>
      <c r="I111" s="60">
        <v>3.73</v>
      </c>
      <c r="J111" s="60">
        <v>3.96</v>
      </c>
      <c r="K111" s="60">
        <v>3.73</v>
      </c>
      <c r="L111" s="62">
        <v>7.62</v>
      </c>
      <c r="M111" s="96"/>
      <c r="O111" s="65" t="s">
        <v>8</v>
      </c>
      <c r="P111" s="65" t="s">
        <v>9</v>
      </c>
      <c r="Q111" s="65">
        <v>2</v>
      </c>
    </row>
    <row r="112" spans="1:17" x14ac:dyDescent="0.25">
      <c r="A112" s="58" t="s">
        <v>3</v>
      </c>
      <c r="B112" s="210"/>
      <c r="C112" s="83">
        <v>46.71</v>
      </c>
      <c r="D112" s="60">
        <v>22.78</v>
      </c>
      <c r="E112" s="60">
        <v>22.32</v>
      </c>
      <c r="F112" s="60">
        <v>22.46</v>
      </c>
      <c r="G112" s="60">
        <v>22.46</v>
      </c>
      <c r="H112" s="60">
        <v>22.46</v>
      </c>
      <c r="I112" s="60">
        <v>22.46</v>
      </c>
      <c r="J112" s="60">
        <v>22.32</v>
      </c>
      <c r="K112" s="60">
        <v>22.78</v>
      </c>
      <c r="L112" s="62">
        <v>46.71</v>
      </c>
      <c r="M112" s="96"/>
      <c r="O112" s="66" t="e">
        <f>#REF!</f>
        <v>#REF!</v>
      </c>
      <c r="P112" s="66" t="e">
        <f>#REF!</f>
        <v>#REF!</v>
      </c>
      <c r="Q112" s="66" t="e">
        <f>#REF!</f>
        <v>#REF!</v>
      </c>
    </row>
    <row r="113" spans="1:18" s="98" customFormat="1" x14ac:dyDescent="0.25">
      <c r="A113" s="67" t="s">
        <v>4</v>
      </c>
      <c r="B113" s="210"/>
      <c r="C113" s="80">
        <f t="shared" ref="C113:L113" si="46">C112+C111</f>
        <v>54.33</v>
      </c>
      <c r="D113" s="69">
        <f t="shared" si="46"/>
        <v>26.5</v>
      </c>
      <c r="E113" s="69">
        <f t="shared" si="46"/>
        <v>26.28</v>
      </c>
      <c r="F113" s="69">
        <f t="shared" si="46"/>
        <v>26.12</v>
      </c>
      <c r="G113" s="69">
        <f t="shared" si="46"/>
        <v>26.42</v>
      </c>
      <c r="H113" s="69">
        <f t="shared" si="46"/>
        <v>26.14</v>
      </c>
      <c r="I113" s="70">
        <f t="shared" si="46"/>
        <v>26.19</v>
      </c>
      <c r="J113" s="69">
        <f t="shared" si="46"/>
        <v>26.28</v>
      </c>
      <c r="K113" s="69">
        <f t="shared" si="46"/>
        <v>26.51</v>
      </c>
      <c r="L113" s="71">
        <f t="shared" si="46"/>
        <v>54.33</v>
      </c>
      <c r="M113" s="96"/>
      <c r="O113" s="66">
        <f>K113</f>
        <v>26.51</v>
      </c>
      <c r="P113" s="66">
        <f>J118</f>
        <v>51.97</v>
      </c>
      <c r="Q113" s="66">
        <f>L118</f>
        <v>54.949999999999996</v>
      </c>
    </row>
    <row r="114" spans="1:18" s="98" customFormat="1" x14ac:dyDescent="0.25">
      <c r="A114" s="72" t="s">
        <v>23</v>
      </c>
      <c r="B114" s="210"/>
      <c r="C114" s="202" t="s">
        <v>170</v>
      </c>
      <c r="D114" s="178" t="s">
        <v>171</v>
      </c>
      <c r="E114" s="178" t="s">
        <v>172</v>
      </c>
      <c r="F114" s="180" t="s">
        <v>173</v>
      </c>
      <c r="G114" s="180" t="s">
        <v>174</v>
      </c>
      <c r="H114" s="178" t="s">
        <v>175</v>
      </c>
      <c r="I114" s="190" t="s">
        <v>176</v>
      </c>
      <c r="J114" s="178" t="s">
        <v>177</v>
      </c>
      <c r="K114" s="178" t="s">
        <v>178</v>
      </c>
      <c r="L114" s="185" t="s">
        <v>179</v>
      </c>
      <c r="M114" s="96"/>
      <c r="O114" s="66"/>
      <c r="P114" s="66"/>
      <c r="Q114" s="66"/>
    </row>
    <row r="115" spans="1:18" s="98" customFormat="1" x14ac:dyDescent="0.25">
      <c r="A115" s="74" t="s">
        <v>5</v>
      </c>
      <c r="B115" s="210"/>
      <c r="C115" s="140">
        <f>'Финальная версия'!E16</f>
        <v>2210000</v>
      </c>
      <c r="D115" s="131">
        <f>'Финальная версия'!B16</f>
        <v>1050000</v>
      </c>
      <c r="E115" s="131">
        <f>D116</f>
        <v>1050000</v>
      </c>
      <c r="F115" s="131">
        <f>E115</f>
        <v>1050000</v>
      </c>
      <c r="G115" s="131">
        <f t="shared" ref="G115:K115" si="47">F115</f>
        <v>1050000</v>
      </c>
      <c r="H115" s="131">
        <f t="shared" si="47"/>
        <v>1050000</v>
      </c>
      <c r="I115" s="131">
        <f t="shared" si="47"/>
        <v>1050000</v>
      </c>
      <c r="J115" s="131">
        <f t="shared" si="47"/>
        <v>1050000</v>
      </c>
      <c r="K115" s="131">
        <f t="shared" si="47"/>
        <v>1050000</v>
      </c>
      <c r="L115" s="77">
        <f>'Финальная версия'!D16</f>
        <v>2155000</v>
      </c>
      <c r="M115" s="96">
        <f>L115+K115+J115+I115+H115+G115+F115+E115+D115+C115</f>
        <v>12765000</v>
      </c>
      <c r="O115" s="66" t="e">
        <f>O112/O113</f>
        <v>#REF!</v>
      </c>
      <c r="P115" s="66" t="e">
        <f>P112/P113</f>
        <v>#REF!</v>
      </c>
      <c r="Q115" s="66" t="e">
        <f>Q112/Q113</f>
        <v>#REF!</v>
      </c>
    </row>
    <row r="116" spans="1:18" s="98" customFormat="1" x14ac:dyDescent="0.25">
      <c r="A116" s="79" t="s">
        <v>5</v>
      </c>
      <c r="B116" s="210"/>
      <c r="C116" s="141">
        <f>C115</f>
        <v>2210000</v>
      </c>
      <c r="D116" s="70">
        <f>D115</f>
        <v>1050000</v>
      </c>
      <c r="E116" s="133">
        <f>'Финальная версия'!C16</f>
        <v>2035000</v>
      </c>
      <c r="F116" s="80"/>
      <c r="G116" s="80"/>
      <c r="H116" s="80"/>
      <c r="I116" s="80"/>
      <c r="J116" s="133">
        <f>E116</f>
        <v>2035000</v>
      </c>
      <c r="K116" s="70">
        <f>K115</f>
        <v>1050000</v>
      </c>
      <c r="L116" s="71">
        <f>L115</f>
        <v>2155000</v>
      </c>
      <c r="M116" s="96">
        <f>SUM(C116:L116)</f>
        <v>10535000</v>
      </c>
      <c r="O116" s="65"/>
    </row>
    <row r="117" spans="1:18" s="98" customFormat="1" x14ac:dyDescent="0.25">
      <c r="A117" s="72" t="s">
        <v>23</v>
      </c>
      <c r="B117" s="210"/>
      <c r="C117" s="189" t="s">
        <v>185</v>
      </c>
      <c r="D117" s="178" t="s">
        <v>184</v>
      </c>
      <c r="E117" s="178" t="s">
        <v>183</v>
      </c>
      <c r="F117" s="81"/>
      <c r="G117" s="81"/>
      <c r="H117" s="81"/>
      <c r="I117" s="81"/>
      <c r="J117" s="178" t="s">
        <v>182</v>
      </c>
      <c r="K117" s="180" t="s">
        <v>181</v>
      </c>
      <c r="L117" s="185" t="s">
        <v>180</v>
      </c>
      <c r="M117" s="96"/>
      <c r="O117" s="65"/>
    </row>
    <row r="118" spans="1:18" s="98" customFormat="1" x14ac:dyDescent="0.25">
      <c r="A118" s="67" t="s">
        <v>4</v>
      </c>
      <c r="B118" s="210"/>
      <c r="C118" s="80">
        <f>C119+C120</f>
        <v>54.949999999999996</v>
      </c>
      <c r="D118" s="69">
        <f>D119+D120</f>
        <v>26.29</v>
      </c>
      <c r="E118" s="69">
        <f>E119+E120</f>
        <v>52.07</v>
      </c>
      <c r="F118" s="69"/>
      <c r="G118" s="80"/>
      <c r="H118" s="80"/>
      <c r="I118" s="80"/>
      <c r="J118" s="69">
        <f>J119+J120</f>
        <v>51.97</v>
      </c>
      <c r="K118" s="69">
        <f>K119+K120</f>
        <v>26.31</v>
      </c>
      <c r="L118" s="71">
        <f>L119+L120</f>
        <v>54.949999999999996</v>
      </c>
      <c r="M118" s="96"/>
      <c r="O118" s="65"/>
    </row>
    <row r="119" spans="1:18" x14ac:dyDescent="0.25">
      <c r="A119" s="58" t="s">
        <v>3</v>
      </c>
      <c r="B119" s="210"/>
      <c r="C119" s="110">
        <v>47.33</v>
      </c>
      <c r="D119" s="60">
        <v>22.58</v>
      </c>
      <c r="E119" s="60">
        <v>44.4</v>
      </c>
      <c r="F119" s="83"/>
      <c r="G119" s="83"/>
      <c r="H119" s="83"/>
      <c r="I119" s="83"/>
      <c r="J119" s="60">
        <v>44.4</v>
      </c>
      <c r="K119" s="60">
        <v>22.58</v>
      </c>
      <c r="L119" s="62">
        <v>47.33</v>
      </c>
      <c r="M119" s="96"/>
    </row>
    <row r="120" spans="1:18" x14ac:dyDescent="0.25">
      <c r="A120" s="58" t="s">
        <v>2</v>
      </c>
      <c r="B120" s="210"/>
      <c r="C120" s="110">
        <v>7.62</v>
      </c>
      <c r="D120" s="60">
        <v>3.71</v>
      </c>
      <c r="E120" s="60">
        <v>7.67</v>
      </c>
      <c r="F120" s="83"/>
      <c r="G120" s="83"/>
      <c r="H120" s="83"/>
      <c r="I120" s="83"/>
      <c r="J120" s="60">
        <v>7.57</v>
      </c>
      <c r="K120" s="60">
        <v>3.73</v>
      </c>
      <c r="L120" s="62">
        <v>7.62</v>
      </c>
      <c r="M120" s="63" t="s">
        <v>7</v>
      </c>
    </row>
    <row r="121" spans="1:18" s="94" customFormat="1" ht="21.75" thickBot="1" x14ac:dyDescent="0.4">
      <c r="A121" s="142" t="s">
        <v>1</v>
      </c>
      <c r="B121" s="212"/>
      <c r="C121" s="134">
        <v>2</v>
      </c>
      <c r="D121" s="135">
        <v>1</v>
      </c>
      <c r="E121" s="135" t="s">
        <v>9</v>
      </c>
      <c r="F121" s="136"/>
      <c r="G121" s="136"/>
      <c r="H121" s="136"/>
      <c r="I121" s="136"/>
      <c r="J121" s="135" t="s">
        <v>9</v>
      </c>
      <c r="K121" s="135">
        <v>1</v>
      </c>
      <c r="L121" s="137">
        <v>2</v>
      </c>
      <c r="M121" s="143">
        <f>M115+M116</f>
        <v>23300000</v>
      </c>
      <c r="O121" s="65"/>
    </row>
    <row r="122" spans="1:18" s="114" customFormat="1" ht="21" x14ac:dyDescent="0.35">
      <c r="A122" s="50" t="s">
        <v>1</v>
      </c>
      <c r="B122" s="234">
        <v>12</v>
      </c>
      <c r="C122" s="144">
        <v>2</v>
      </c>
      <c r="D122" s="52">
        <v>1</v>
      </c>
      <c r="E122" s="52">
        <v>1</v>
      </c>
      <c r="F122" s="52">
        <v>1</v>
      </c>
      <c r="G122" s="52">
        <v>1</v>
      </c>
      <c r="H122" s="52">
        <v>1</v>
      </c>
      <c r="I122" s="52">
        <v>1</v>
      </c>
      <c r="J122" s="52">
        <v>1</v>
      </c>
      <c r="K122" s="52">
        <v>1</v>
      </c>
      <c r="L122" s="53">
        <v>2</v>
      </c>
      <c r="M122" s="193"/>
      <c r="O122" s="65"/>
      <c r="P122" s="94"/>
      <c r="Q122" s="94"/>
      <c r="R122" s="94"/>
    </row>
    <row r="123" spans="1:18" x14ac:dyDescent="0.25">
      <c r="A123" s="58" t="s">
        <v>2</v>
      </c>
      <c r="B123" s="222"/>
      <c r="C123" s="82">
        <v>7.62</v>
      </c>
      <c r="D123" s="60">
        <v>4.03</v>
      </c>
      <c r="E123" s="60">
        <v>3.9</v>
      </c>
      <c r="F123" s="60">
        <v>3.74</v>
      </c>
      <c r="G123" s="60">
        <v>3.79</v>
      </c>
      <c r="H123" s="60">
        <v>3.65</v>
      </c>
      <c r="I123" s="60">
        <v>3.79</v>
      </c>
      <c r="J123" s="60">
        <v>3.79</v>
      </c>
      <c r="K123" s="60">
        <v>3.71</v>
      </c>
      <c r="L123" s="62">
        <v>7.6</v>
      </c>
      <c r="M123" s="101"/>
      <c r="O123" s="65" t="s">
        <v>8</v>
      </c>
      <c r="P123" s="65" t="s">
        <v>9</v>
      </c>
      <c r="Q123" s="65">
        <v>2</v>
      </c>
      <c r="R123" s="65">
        <v>3</v>
      </c>
    </row>
    <row r="124" spans="1:18" x14ac:dyDescent="0.25">
      <c r="A124" s="58" t="s">
        <v>3</v>
      </c>
      <c r="B124" s="222"/>
      <c r="C124" s="59">
        <v>46.71</v>
      </c>
      <c r="D124" s="61">
        <v>22.74</v>
      </c>
      <c r="E124" s="61">
        <v>22.32</v>
      </c>
      <c r="F124" s="61">
        <v>22.46</v>
      </c>
      <c r="G124" s="61">
        <v>22.46</v>
      </c>
      <c r="H124" s="61">
        <v>22.46</v>
      </c>
      <c r="I124" s="61">
        <v>22.46</v>
      </c>
      <c r="J124" s="61">
        <v>22.32</v>
      </c>
      <c r="K124" s="61">
        <v>22.74</v>
      </c>
      <c r="L124" s="62">
        <v>46.71</v>
      </c>
      <c r="M124" s="101"/>
      <c r="O124" s="66" t="e">
        <f>#REF!</f>
        <v>#REF!</v>
      </c>
      <c r="P124" s="66" t="e">
        <f>#REF!</f>
        <v>#REF!</v>
      </c>
      <c r="Q124" s="66" t="e">
        <f>#REF!</f>
        <v>#REF!</v>
      </c>
      <c r="R124" s="66" t="e">
        <f>#REF!</f>
        <v>#REF!</v>
      </c>
    </row>
    <row r="125" spans="1:18" s="98" customFormat="1" x14ac:dyDescent="0.25">
      <c r="A125" s="67" t="s">
        <v>4</v>
      </c>
      <c r="B125" s="222"/>
      <c r="C125" s="132">
        <f t="shared" ref="C125:L125" si="48">C124+C123</f>
        <v>54.33</v>
      </c>
      <c r="D125" s="70">
        <f t="shared" si="48"/>
        <v>26.77</v>
      </c>
      <c r="E125" s="69">
        <f t="shared" si="48"/>
        <v>26.22</v>
      </c>
      <c r="F125" s="69">
        <f t="shared" si="48"/>
        <v>26.200000000000003</v>
      </c>
      <c r="G125" s="69">
        <f t="shared" si="48"/>
        <v>26.25</v>
      </c>
      <c r="H125" s="69">
        <f t="shared" si="48"/>
        <v>26.11</v>
      </c>
      <c r="I125" s="69">
        <f t="shared" si="48"/>
        <v>26.25</v>
      </c>
      <c r="J125" s="70">
        <f t="shared" si="48"/>
        <v>26.11</v>
      </c>
      <c r="K125" s="70">
        <f t="shared" si="48"/>
        <v>26.45</v>
      </c>
      <c r="L125" s="71">
        <f t="shared" si="48"/>
        <v>54.31</v>
      </c>
      <c r="M125" s="101"/>
      <c r="O125" s="66">
        <f>K125</f>
        <v>26.45</v>
      </c>
      <c r="P125" s="66">
        <f>K130</f>
        <v>52.07</v>
      </c>
      <c r="Q125" s="66">
        <f>L125</f>
        <v>54.31</v>
      </c>
      <c r="R125" s="66">
        <f>L130</f>
        <v>82.31</v>
      </c>
    </row>
    <row r="126" spans="1:18" s="98" customFormat="1" x14ac:dyDescent="0.25">
      <c r="A126" s="72" t="s">
        <v>23</v>
      </c>
      <c r="B126" s="222"/>
      <c r="C126" s="207" t="s">
        <v>186</v>
      </c>
      <c r="D126" s="190" t="s">
        <v>187</v>
      </c>
      <c r="E126" s="178" t="s">
        <v>188</v>
      </c>
      <c r="F126" s="180" t="s">
        <v>189</v>
      </c>
      <c r="G126" s="180" t="s">
        <v>190</v>
      </c>
      <c r="H126" s="178" t="s">
        <v>191</v>
      </c>
      <c r="I126" s="178" t="s">
        <v>192</v>
      </c>
      <c r="J126" s="190" t="s">
        <v>193</v>
      </c>
      <c r="K126" s="190" t="s">
        <v>194</v>
      </c>
      <c r="L126" s="185" t="s">
        <v>195</v>
      </c>
      <c r="M126" s="101"/>
      <c r="O126" s="66"/>
      <c r="P126" s="66"/>
      <c r="Q126" s="66"/>
      <c r="R126" s="66"/>
    </row>
    <row r="127" spans="1:18" s="98" customFormat="1" x14ac:dyDescent="0.25">
      <c r="A127" s="74" t="s">
        <v>5</v>
      </c>
      <c r="B127" s="222"/>
      <c r="C127" s="130">
        <f>'Финальная версия'!E17</f>
        <v>2420000</v>
      </c>
      <c r="D127" s="131">
        <f>'Финальная версия'!B17</f>
        <v>1200000</v>
      </c>
      <c r="E127" s="131">
        <f>D127</f>
        <v>1200000</v>
      </c>
      <c r="F127" s="131">
        <f t="shared" ref="F127:J127" si="49">E127</f>
        <v>1200000</v>
      </c>
      <c r="G127" s="131">
        <f t="shared" si="49"/>
        <v>1200000</v>
      </c>
      <c r="H127" s="131">
        <f t="shared" si="49"/>
        <v>1200000</v>
      </c>
      <c r="I127" s="131">
        <f t="shared" si="49"/>
        <v>1200000</v>
      </c>
      <c r="J127" s="131">
        <f t="shared" si="49"/>
        <v>1200000</v>
      </c>
      <c r="K127" s="131">
        <f>D127</f>
        <v>1200000</v>
      </c>
      <c r="L127" s="77">
        <f>'Финальная версия'!D17</f>
        <v>2400000</v>
      </c>
      <c r="M127" s="101">
        <f>L127+K127+J127+I127+H127+G127+F127+E127+D127+C127</f>
        <v>14420000</v>
      </c>
      <c r="O127" s="66" t="e">
        <f>O124/O125</f>
        <v>#REF!</v>
      </c>
      <c r="P127" s="145" t="e">
        <f>P124/P125</f>
        <v>#REF!</v>
      </c>
      <c r="Q127" s="66" t="e">
        <f>Q124/Q125</f>
        <v>#REF!</v>
      </c>
      <c r="R127" s="66" t="e">
        <f>R124/R125</f>
        <v>#REF!</v>
      </c>
    </row>
    <row r="128" spans="1:18" s="98" customFormat="1" x14ac:dyDescent="0.25">
      <c r="A128" s="79" t="s">
        <v>5</v>
      </c>
      <c r="B128" s="222"/>
      <c r="C128" s="132">
        <f>'Финальная версия'!G17</f>
        <v>3470000</v>
      </c>
      <c r="D128" s="70">
        <f>'Финальная версия'!C17</f>
        <v>2200000</v>
      </c>
      <c r="E128" s="80"/>
      <c r="F128" s="80"/>
      <c r="G128" s="80"/>
      <c r="H128" s="80"/>
      <c r="I128" s="80"/>
      <c r="J128" s="80"/>
      <c r="K128" s="70">
        <f>D128</f>
        <v>2200000</v>
      </c>
      <c r="L128" s="71">
        <f>'Финальная версия'!F17</f>
        <v>3450000</v>
      </c>
      <c r="M128" s="101">
        <f>L128+K128+D128+C128</f>
        <v>11320000</v>
      </c>
      <c r="O128" s="65"/>
    </row>
    <row r="129" spans="1:18" s="98" customFormat="1" x14ac:dyDescent="0.25">
      <c r="A129" s="72" t="s">
        <v>23</v>
      </c>
      <c r="B129" s="222"/>
      <c r="C129" s="186" t="s">
        <v>199</v>
      </c>
      <c r="D129" s="186" t="s">
        <v>198</v>
      </c>
      <c r="E129" s="100"/>
      <c r="F129" s="100"/>
      <c r="G129" s="100"/>
      <c r="H129" s="100"/>
      <c r="I129" s="100"/>
      <c r="J129" s="100"/>
      <c r="K129" s="186" t="s">
        <v>197</v>
      </c>
      <c r="L129" s="198" t="s">
        <v>196</v>
      </c>
      <c r="M129" s="101"/>
      <c r="O129" s="65"/>
    </row>
    <row r="130" spans="1:18" s="98" customFormat="1" x14ac:dyDescent="0.25">
      <c r="A130" s="67" t="s">
        <v>4</v>
      </c>
      <c r="B130" s="222"/>
      <c r="C130" s="176">
        <f>C131+C132</f>
        <v>82.589999999999989</v>
      </c>
      <c r="D130" s="69">
        <f>D131+D132</f>
        <v>52.4</v>
      </c>
      <c r="E130" s="69"/>
      <c r="F130" s="80"/>
      <c r="G130" s="80"/>
      <c r="H130" s="80"/>
      <c r="I130" s="80"/>
      <c r="J130" s="80"/>
      <c r="K130" s="69">
        <f>K131+K132</f>
        <v>52.07</v>
      </c>
      <c r="L130" s="71">
        <f>L131+L132</f>
        <v>82.31</v>
      </c>
      <c r="M130" s="101"/>
      <c r="O130" s="65"/>
    </row>
    <row r="131" spans="1:18" x14ac:dyDescent="0.25">
      <c r="A131" s="58" t="s">
        <v>3</v>
      </c>
      <c r="B131" s="222"/>
      <c r="C131" s="146">
        <v>70.959999999999994</v>
      </c>
      <c r="D131" s="147">
        <v>44.4</v>
      </c>
      <c r="E131" s="147"/>
      <c r="F131" s="199"/>
      <c r="G131" s="199"/>
      <c r="H131" s="199"/>
      <c r="I131" s="199"/>
      <c r="J131" s="149"/>
      <c r="K131" s="147">
        <v>44.4</v>
      </c>
      <c r="L131" s="150">
        <v>70.98</v>
      </c>
      <c r="M131" s="101"/>
    </row>
    <row r="132" spans="1:18" x14ac:dyDescent="0.25">
      <c r="A132" s="58" t="s">
        <v>2</v>
      </c>
      <c r="B132" s="222"/>
      <c r="C132" s="146">
        <v>11.63</v>
      </c>
      <c r="D132" s="147">
        <v>8</v>
      </c>
      <c r="E132" s="147"/>
      <c r="F132" s="199"/>
      <c r="G132" s="199"/>
      <c r="H132" s="199"/>
      <c r="I132" s="199"/>
      <c r="J132" s="149"/>
      <c r="K132" s="147">
        <v>7.67</v>
      </c>
      <c r="L132" s="150">
        <v>11.33</v>
      </c>
      <c r="M132" s="194" t="s">
        <v>7</v>
      </c>
    </row>
    <row r="133" spans="1:18" s="94" customFormat="1" ht="21.75" thickBot="1" x14ac:dyDescent="0.4">
      <c r="A133" s="142" t="s">
        <v>1</v>
      </c>
      <c r="B133" s="222"/>
      <c r="C133" s="151">
        <v>3</v>
      </c>
      <c r="D133" s="135" t="s">
        <v>9</v>
      </c>
      <c r="E133" s="136"/>
      <c r="F133" s="136"/>
      <c r="G133" s="136"/>
      <c r="H133" s="136"/>
      <c r="I133" s="136"/>
      <c r="J133" s="136"/>
      <c r="K133" s="135" t="s">
        <v>9</v>
      </c>
      <c r="L133" s="137">
        <v>3</v>
      </c>
      <c r="M133" s="197">
        <f>M128+M127</f>
        <v>25740000</v>
      </c>
      <c r="O133" s="65"/>
    </row>
    <row r="134" spans="1:18" s="94" customFormat="1" ht="21" x14ac:dyDescent="0.35">
      <c r="A134" s="138" t="s">
        <v>1</v>
      </c>
      <c r="B134" s="228">
        <v>13</v>
      </c>
      <c r="C134" s="153">
        <v>2</v>
      </c>
      <c r="D134" s="128">
        <v>1</v>
      </c>
      <c r="E134" s="128">
        <v>1</v>
      </c>
      <c r="F134" s="128">
        <v>1</v>
      </c>
      <c r="G134" s="128">
        <v>1</v>
      </c>
      <c r="H134" s="128">
        <v>1</v>
      </c>
      <c r="I134" s="128">
        <v>1</v>
      </c>
      <c r="J134" s="128">
        <v>1</v>
      </c>
      <c r="K134" s="128">
        <v>1</v>
      </c>
      <c r="L134" s="129">
        <v>2</v>
      </c>
      <c r="M134" s="193"/>
      <c r="O134" s="65"/>
    </row>
    <row r="135" spans="1:18" x14ac:dyDescent="0.25">
      <c r="A135" s="58" t="s">
        <v>2</v>
      </c>
      <c r="B135" s="228"/>
      <c r="C135" s="82">
        <v>7.62</v>
      </c>
      <c r="D135" s="60">
        <v>4.03</v>
      </c>
      <c r="E135" s="60">
        <v>3.9</v>
      </c>
      <c r="F135" s="60">
        <v>3.74</v>
      </c>
      <c r="G135" s="60">
        <v>3.79</v>
      </c>
      <c r="H135" s="60">
        <v>3.65</v>
      </c>
      <c r="I135" s="60">
        <v>3.79</v>
      </c>
      <c r="J135" s="60">
        <v>3.79</v>
      </c>
      <c r="K135" s="60">
        <v>3.71</v>
      </c>
      <c r="L135" s="62">
        <v>7.6</v>
      </c>
      <c r="M135" s="101"/>
      <c r="O135" s="65" t="s">
        <v>8</v>
      </c>
      <c r="P135" s="65" t="s">
        <v>9</v>
      </c>
      <c r="Q135" s="65">
        <v>2</v>
      </c>
      <c r="R135" s="65">
        <v>3</v>
      </c>
    </row>
    <row r="136" spans="1:18" x14ac:dyDescent="0.25">
      <c r="A136" s="58" t="s">
        <v>3</v>
      </c>
      <c r="B136" s="228"/>
      <c r="C136" s="59">
        <v>46.71</v>
      </c>
      <c r="D136" s="61">
        <v>22.74</v>
      </c>
      <c r="E136" s="61">
        <v>22.32</v>
      </c>
      <c r="F136" s="61">
        <v>22.46</v>
      </c>
      <c r="G136" s="61">
        <v>22.46</v>
      </c>
      <c r="H136" s="61">
        <v>22.46</v>
      </c>
      <c r="I136" s="61">
        <v>22.46</v>
      </c>
      <c r="J136" s="61">
        <v>22.32</v>
      </c>
      <c r="K136" s="61">
        <v>22.74</v>
      </c>
      <c r="L136" s="62">
        <v>46.71</v>
      </c>
      <c r="M136" s="101"/>
      <c r="O136" s="66" t="e">
        <f>#REF!</f>
        <v>#REF!</v>
      </c>
      <c r="P136" s="66" t="e">
        <f>#REF!</f>
        <v>#REF!</v>
      </c>
      <c r="Q136" s="66" t="e">
        <f>#REF!</f>
        <v>#REF!</v>
      </c>
      <c r="R136" s="66" t="e">
        <f>#REF!</f>
        <v>#REF!</v>
      </c>
    </row>
    <row r="137" spans="1:18" s="98" customFormat="1" x14ac:dyDescent="0.25">
      <c r="A137" s="67" t="s">
        <v>4</v>
      </c>
      <c r="B137" s="228"/>
      <c r="C137" s="132">
        <f t="shared" ref="C137:L137" si="50">C136+C135</f>
        <v>54.33</v>
      </c>
      <c r="D137" s="70">
        <f t="shared" si="50"/>
        <v>26.77</v>
      </c>
      <c r="E137" s="69">
        <f t="shared" si="50"/>
        <v>26.22</v>
      </c>
      <c r="F137" s="69">
        <f t="shared" si="50"/>
        <v>26.200000000000003</v>
      </c>
      <c r="G137" s="69">
        <f t="shared" si="50"/>
        <v>26.25</v>
      </c>
      <c r="H137" s="69">
        <f t="shared" si="50"/>
        <v>26.11</v>
      </c>
      <c r="I137" s="69">
        <f t="shared" si="50"/>
        <v>26.25</v>
      </c>
      <c r="J137" s="70">
        <f t="shared" si="50"/>
        <v>26.11</v>
      </c>
      <c r="K137" s="70">
        <f t="shared" si="50"/>
        <v>26.45</v>
      </c>
      <c r="L137" s="71">
        <f t="shared" si="50"/>
        <v>54.31</v>
      </c>
      <c r="M137" s="101"/>
      <c r="O137" s="66">
        <f>K137</f>
        <v>26.45</v>
      </c>
      <c r="P137" s="66">
        <f>K142</f>
        <v>52.07</v>
      </c>
      <c r="Q137" s="66">
        <f>L137</f>
        <v>54.31</v>
      </c>
      <c r="R137" s="66">
        <f>L142</f>
        <v>82.31</v>
      </c>
    </row>
    <row r="138" spans="1:18" s="98" customFormat="1" x14ac:dyDescent="0.25">
      <c r="A138" s="72" t="s">
        <v>23</v>
      </c>
      <c r="B138" s="228"/>
      <c r="C138" s="207" t="s">
        <v>200</v>
      </c>
      <c r="D138" s="190" t="s">
        <v>201</v>
      </c>
      <c r="E138" s="178" t="s">
        <v>202</v>
      </c>
      <c r="F138" s="180" t="s">
        <v>203</v>
      </c>
      <c r="G138" s="180" t="s">
        <v>204</v>
      </c>
      <c r="H138" s="178" t="s">
        <v>205</v>
      </c>
      <c r="I138" s="178" t="s">
        <v>206</v>
      </c>
      <c r="J138" s="190" t="s">
        <v>207</v>
      </c>
      <c r="K138" s="190" t="s">
        <v>208</v>
      </c>
      <c r="L138" s="185" t="s">
        <v>209</v>
      </c>
      <c r="M138" s="101"/>
      <c r="O138" s="66"/>
      <c r="P138" s="66"/>
      <c r="Q138" s="66"/>
      <c r="R138" s="66"/>
    </row>
    <row r="139" spans="1:18" s="98" customFormat="1" x14ac:dyDescent="0.25">
      <c r="A139" s="74" t="s">
        <v>5</v>
      </c>
      <c r="B139" s="228"/>
      <c r="C139" s="130">
        <f>'Финальная версия'!E18</f>
        <v>2440000</v>
      </c>
      <c r="D139" s="131">
        <f>'Финальная версия'!B18</f>
        <v>1215000</v>
      </c>
      <c r="E139" s="131">
        <f>D139</f>
        <v>1215000</v>
      </c>
      <c r="F139" s="131">
        <f t="shared" ref="F139:K139" si="51">E139</f>
        <v>1215000</v>
      </c>
      <c r="G139" s="131">
        <f t="shared" si="51"/>
        <v>1215000</v>
      </c>
      <c r="H139" s="131">
        <f t="shared" si="51"/>
        <v>1215000</v>
      </c>
      <c r="I139" s="131">
        <f t="shared" si="51"/>
        <v>1215000</v>
      </c>
      <c r="J139" s="131">
        <f t="shared" si="51"/>
        <v>1215000</v>
      </c>
      <c r="K139" s="131">
        <f t="shared" si="51"/>
        <v>1215000</v>
      </c>
      <c r="L139" s="77">
        <f>'Финальная версия'!D18</f>
        <v>2415000</v>
      </c>
      <c r="M139" s="101">
        <f>L139+K139+J139+I139+H139+G139+F139+E139+D139+C139</f>
        <v>14575000</v>
      </c>
      <c r="O139" s="66" t="e">
        <f>O136/O137</f>
        <v>#REF!</v>
      </c>
      <c r="P139" s="145" t="e">
        <f>P136/P137</f>
        <v>#REF!</v>
      </c>
      <c r="Q139" s="66" t="e">
        <f>Q136/Q137</f>
        <v>#REF!</v>
      </c>
      <c r="R139" s="66" t="e">
        <f>R136/R137</f>
        <v>#REF!</v>
      </c>
    </row>
    <row r="140" spans="1:18" s="98" customFormat="1" x14ac:dyDescent="0.25">
      <c r="A140" s="79" t="s">
        <v>5</v>
      </c>
      <c r="B140" s="228"/>
      <c r="C140" s="132">
        <f>'Финальная версия'!G18</f>
        <v>3490000</v>
      </c>
      <c r="D140" s="70">
        <f>'Финальная версия'!C18</f>
        <v>2215000</v>
      </c>
      <c r="E140" s="80"/>
      <c r="F140" s="80"/>
      <c r="G140" s="80"/>
      <c r="H140" s="80"/>
      <c r="I140" s="80"/>
      <c r="J140" s="80"/>
      <c r="K140" s="70">
        <f>D140</f>
        <v>2215000</v>
      </c>
      <c r="L140" s="71">
        <f>'Финальная версия'!F18</f>
        <v>3470000</v>
      </c>
      <c r="M140" s="101">
        <f>L140+K140+D140+C140</f>
        <v>11390000</v>
      </c>
      <c r="O140" s="65"/>
    </row>
    <row r="141" spans="1:18" s="98" customFormat="1" x14ac:dyDescent="0.25">
      <c r="A141" s="72" t="s">
        <v>23</v>
      </c>
      <c r="B141" s="222"/>
      <c r="C141" s="186" t="s">
        <v>213</v>
      </c>
      <c r="D141" s="186" t="s">
        <v>212</v>
      </c>
      <c r="E141" s="100"/>
      <c r="F141" s="100"/>
      <c r="G141" s="100"/>
      <c r="H141" s="100"/>
      <c r="I141" s="100"/>
      <c r="J141" s="100"/>
      <c r="K141" s="186" t="s">
        <v>211</v>
      </c>
      <c r="L141" s="198" t="s">
        <v>210</v>
      </c>
      <c r="M141" s="101"/>
      <c r="O141" s="65"/>
    </row>
    <row r="142" spans="1:18" s="98" customFormat="1" x14ac:dyDescent="0.25">
      <c r="A142" s="67" t="s">
        <v>4</v>
      </c>
      <c r="B142" s="228"/>
      <c r="C142" s="176">
        <f>C143+C144</f>
        <v>82.589999999999989</v>
      </c>
      <c r="D142" s="69">
        <f>D143+D144</f>
        <v>52.4</v>
      </c>
      <c r="E142" s="69"/>
      <c r="F142" s="80"/>
      <c r="G142" s="80"/>
      <c r="H142" s="80"/>
      <c r="I142" s="80"/>
      <c r="J142" s="80"/>
      <c r="K142" s="69">
        <f>K143+K144</f>
        <v>52.07</v>
      </c>
      <c r="L142" s="71">
        <f>L143+L144</f>
        <v>82.31</v>
      </c>
      <c r="M142" s="101"/>
      <c r="O142" s="65"/>
    </row>
    <row r="143" spans="1:18" x14ac:dyDescent="0.25">
      <c r="A143" s="58" t="s">
        <v>3</v>
      </c>
      <c r="B143" s="228"/>
      <c r="C143" s="146">
        <v>70.959999999999994</v>
      </c>
      <c r="D143" s="147">
        <v>44.4</v>
      </c>
      <c r="E143" s="147"/>
      <c r="F143" s="199"/>
      <c r="G143" s="199"/>
      <c r="H143" s="199"/>
      <c r="I143" s="199"/>
      <c r="J143" s="149"/>
      <c r="K143" s="147">
        <v>44.4</v>
      </c>
      <c r="L143" s="150">
        <v>70.98</v>
      </c>
      <c r="M143" s="101"/>
    </row>
    <row r="144" spans="1:18" x14ac:dyDescent="0.25">
      <c r="A144" s="58" t="s">
        <v>2</v>
      </c>
      <c r="B144" s="228"/>
      <c r="C144" s="146">
        <v>11.63</v>
      </c>
      <c r="D144" s="147">
        <v>8</v>
      </c>
      <c r="E144" s="147"/>
      <c r="F144" s="199"/>
      <c r="G144" s="199"/>
      <c r="H144" s="199"/>
      <c r="I144" s="199"/>
      <c r="J144" s="149"/>
      <c r="K144" s="147">
        <v>7.67</v>
      </c>
      <c r="L144" s="150">
        <v>11.33</v>
      </c>
      <c r="M144" s="194" t="s">
        <v>7</v>
      </c>
    </row>
    <row r="145" spans="1:18" s="94" customFormat="1" ht="21.75" thickBot="1" x14ac:dyDescent="0.4">
      <c r="A145" s="142" t="s">
        <v>1</v>
      </c>
      <c r="B145" s="229"/>
      <c r="C145" s="151">
        <v>3</v>
      </c>
      <c r="D145" s="135" t="s">
        <v>9</v>
      </c>
      <c r="E145" s="136"/>
      <c r="F145" s="136"/>
      <c r="G145" s="136"/>
      <c r="H145" s="136"/>
      <c r="I145" s="136"/>
      <c r="J145" s="136"/>
      <c r="K145" s="135" t="s">
        <v>9</v>
      </c>
      <c r="L145" s="137">
        <v>3</v>
      </c>
      <c r="M145" s="197">
        <f>M140+M139</f>
        <v>25965000</v>
      </c>
      <c r="O145" s="65"/>
    </row>
    <row r="146" spans="1:18" s="94" customFormat="1" ht="21" x14ac:dyDescent="0.35">
      <c r="A146" s="138" t="s">
        <v>1</v>
      </c>
      <c r="B146" s="209">
        <v>14</v>
      </c>
      <c r="C146" s="153">
        <v>2</v>
      </c>
      <c r="D146" s="128">
        <v>1</v>
      </c>
      <c r="E146" s="128">
        <v>1</v>
      </c>
      <c r="F146" s="128">
        <v>1</v>
      </c>
      <c r="G146" s="128">
        <v>1</v>
      </c>
      <c r="H146" s="128">
        <v>1</v>
      </c>
      <c r="I146" s="128">
        <v>1</v>
      </c>
      <c r="J146" s="128">
        <v>1</v>
      </c>
      <c r="K146" s="128">
        <v>1</v>
      </c>
      <c r="L146" s="129">
        <v>2</v>
      </c>
      <c r="M146" s="193"/>
      <c r="O146" s="65"/>
    </row>
    <row r="147" spans="1:18" x14ac:dyDescent="0.25">
      <c r="A147" s="58" t="s">
        <v>2</v>
      </c>
      <c r="B147" s="210"/>
      <c r="C147" s="82">
        <v>7.62</v>
      </c>
      <c r="D147" s="60">
        <v>4.03</v>
      </c>
      <c r="E147" s="60">
        <v>3.9</v>
      </c>
      <c r="F147" s="60">
        <v>3.74</v>
      </c>
      <c r="G147" s="60">
        <v>3.79</v>
      </c>
      <c r="H147" s="60">
        <v>3.65</v>
      </c>
      <c r="I147" s="60">
        <v>3.79</v>
      </c>
      <c r="J147" s="60">
        <v>3.79</v>
      </c>
      <c r="K147" s="60">
        <v>3.71</v>
      </c>
      <c r="L147" s="62">
        <v>7.6</v>
      </c>
      <c r="M147" s="101"/>
      <c r="O147" s="65" t="s">
        <v>8</v>
      </c>
      <c r="P147" s="65" t="s">
        <v>9</v>
      </c>
      <c r="Q147" s="65">
        <v>2</v>
      </c>
      <c r="R147" s="65">
        <v>3</v>
      </c>
    </row>
    <row r="148" spans="1:18" x14ac:dyDescent="0.25">
      <c r="A148" s="58" t="s">
        <v>3</v>
      </c>
      <c r="B148" s="210"/>
      <c r="C148" s="59">
        <v>46.71</v>
      </c>
      <c r="D148" s="61">
        <v>22.74</v>
      </c>
      <c r="E148" s="61">
        <v>22.32</v>
      </c>
      <c r="F148" s="61">
        <v>22.46</v>
      </c>
      <c r="G148" s="61">
        <v>22.46</v>
      </c>
      <c r="H148" s="61">
        <v>22.46</v>
      </c>
      <c r="I148" s="61">
        <v>22.46</v>
      </c>
      <c r="J148" s="61">
        <v>22.32</v>
      </c>
      <c r="K148" s="61">
        <v>22.74</v>
      </c>
      <c r="L148" s="62">
        <v>46.71</v>
      </c>
      <c r="M148" s="101"/>
      <c r="O148" s="66" t="e">
        <f>#REF!</f>
        <v>#REF!</v>
      </c>
      <c r="P148" s="66" t="e">
        <f>#REF!</f>
        <v>#REF!</v>
      </c>
      <c r="Q148" s="66" t="e">
        <f>#REF!</f>
        <v>#REF!</v>
      </c>
      <c r="R148" s="66" t="e">
        <f>#REF!</f>
        <v>#REF!</v>
      </c>
    </row>
    <row r="149" spans="1:18" s="98" customFormat="1" x14ac:dyDescent="0.25">
      <c r="A149" s="67" t="s">
        <v>4</v>
      </c>
      <c r="B149" s="210"/>
      <c r="C149" s="132">
        <f t="shared" ref="C149:L149" si="52">C148+C147</f>
        <v>54.33</v>
      </c>
      <c r="D149" s="70">
        <f t="shared" si="52"/>
        <v>26.77</v>
      </c>
      <c r="E149" s="69">
        <f t="shared" si="52"/>
        <v>26.22</v>
      </c>
      <c r="F149" s="69">
        <f t="shared" si="52"/>
        <v>26.200000000000003</v>
      </c>
      <c r="G149" s="69">
        <f t="shared" si="52"/>
        <v>26.25</v>
      </c>
      <c r="H149" s="69">
        <f t="shared" si="52"/>
        <v>26.11</v>
      </c>
      <c r="I149" s="69">
        <f t="shared" si="52"/>
        <v>26.25</v>
      </c>
      <c r="J149" s="70">
        <f t="shared" si="52"/>
        <v>26.11</v>
      </c>
      <c r="K149" s="70">
        <f t="shared" si="52"/>
        <v>26.45</v>
      </c>
      <c r="L149" s="71">
        <f t="shared" si="52"/>
        <v>54.31</v>
      </c>
      <c r="M149" s="101"/>
      <c r="O149" s="66">
        <f>K149</f>
        <v>26.45</v>
      </c>
      <c r="P149" s="66">
        <f>K154</f>
        <v>52.07</v>
      </c>
      <c r="Q149" s="66">
        <f>L149</f>
        <v>54.31</v>
      </c>
      <c r="R149" s="66">
        <f>L154</f>
        <v>82.31</v>
      </c>
    </row>
    <row r="150" spans="1:18" s="98" customFormat="1" x14ac:dyDescent="0.25">
      <c r="A150" s="72" t="s">
        <v>23</v>
      </c>
      <c r="B150" s="210"/>
      <c r="C150" s="192" t="s">
        <v>214</v>
      </c>
      <c r="D150" s="190" t="s">
        <v>215</v>
      </c>
      <c r="E150" s="178" t="s">
        <v>216</v>
      </c>
      <c r="F150" s="180" t="s">
        <v>217</v>
      </c>
      <c r="G150" s="180" t="s">
        <v>218</v>
      </c>
      <c r="H150" s="178" t="s">
        <v>219</v>
      </c>
      <c r="I150" s="178" t="s">
        <v>220</v>
      </c>
      <c r="J150" s="190" t="s">
        <v>221</v>
      </c>
      <c r="K150" s="205" t="s">
        <v>222</v>
      </c>
      <c r="L150" s="185" t="s">
        <v>223</v>
      </c>
      <c r="M150" s="101"/>
      <c r="O150" s="66"/>
      <c r="P150" s="66"/>
      <c r="Q150" s="66"/>
      <c r="R150" s="66"/>
    </row>
    <row r="151" spans="1:18" s="98" customFormat="1" x14ac:dyDescent="0.25">
      <c r="A151" s="74" t="s">
        <v>5</v>
      </c>
      <c r="B151" s="210"/>
      <c r="C151" s="130">
        <f>'Финальная версия'!E19</f>
        <v>2460000</v>
      </c>
      <c r="D151" s="131">
        <f>'Финальная версия'!B19</f>
        <v>1230000</v>
      </c>
      <c r="E151" s="131">
        <f>D151</f>
        <v>1230000</v>
      </c>
      <c r="F151" s="131">
        <f>D151</f>
        <v>1230000</v>
      </c>
      <c r="G151" s="131">
        <f t="shared" ref="G151:J151" si="53">E151</f>
        <v>1230000</v>
      </c>
      <c r="H151" s="131">
        <f t="shared" si="53"/>
        <v>1230000</v>
      </c>
      <c r="I151" s="131">
        <f t="shared" si="53"/>
        <v>1230000</v>
      </c>
      <c r="J151" s="131">
        <f t="shared" si="53"/>
        <v>1230000</v>
      </c>
      <c r="K151" s="131">
        <v>1168500</v>
      </c>
      <c r="L151" s="77">
        <f>'Финальная версия'!D19</f>
        <v>2430000</v>
      </c>
      <c r="M151" s="101">
        <f>L151+K151+J151+I151+H151+G151+F151+E151+D151+C151</f>
        <v>14668500</v>
      </c>
      <c r="O151" s="66" t="e">
        <f>O148/O149</f>
        <v>#REF!</v>
      </c>
      <c r="P151" s="145" t="e">
        <f>P148/P149</f>
        <v>#REF!</v>
      </c>
      <c r="Q151" s="66" t="e">
        <f>Q148/Q149</f>
        <v>#REF!</v>
      </c>
      <c r="R151" s="66" t="e">
        <f>R148/R149</f>
        <v>#REF!</v>
      </c>
    </row>
    <row r="152" spans="1:18" s="98" customFormat="1" x14ac:dyDescent="0.25">
      <c r="A152" s="79" t="s">
        <v>5</v>
      </c>
      <c r="B152" s="210"/>
      <c r="C152" s="132">
        <f>'Финальная версия'!G19</f>
        <v>3510000</v>
      </c>
      <c r="D152" s="70">
        <f>'Финальная версия'!C19</f>
        <v>2230000</v>
      </c>
      <c r="E152" s="80"/>
      <c r="F152" s="80"/>
      <c r="G152" s="80"/>
      <c r="H152" s="80"/>
      <c r="I152" s="80"/>
      <c r="J152" s="80"/>
      <c r="K152" s="70">
        <f>D152</f>
        <v>2230000</v>
      </c>
      <c r="L152" s="71">
        <f>'Финальная версия'!F19</f>
        <v>3490000</v>
      </c>
      <c r="M152" s="101">
        <f>L152+K152+D152+C152</f>
        <v>11460000</v>
      </c>
      <c r="O152" s="65"/>
    </row>
    <row r="153" spans="1:18" s="98" customFormat="1" x14ac:dyDescent="0.25">
      <c r="A153" s="72" t="s">
        <v>23</v>
      </c>
      <c r="B153" s="211"/>
      <c r="C153" s="186" t="s">
        <v>227</v>
      </c>
      <c r="D153" s="186" t="s">
        <v>226</v>
      </c>
      <c r="E153" s="100"/>
      <c r="F153" s="100"/>
      <c r="G153" s="100"/>
      <c r="H153" s="100"/>
      <c r="I153" s="100"/>
      <c r="J153" s="100"/>
      <c r="K153" s="186" t="s">
        <v>225</v>
      </c>
      <c r="L153" s="198" t="s">
        <v>224</v>
      </c>
      <c r="M153" s="101"/>
      <c r="O153" s="65"/>
    </row>
    <row r="154" spans="1:18" s="98" customFormat="1" x14ac:dyDescent="0.25">
      <c r="A154" s="67" t="s">
        <v>4</v>
      </c>
      <c r="B154" s="210"/>
      <c r="C154" s="176">
        <f>C155+C156</f>
        <v>82.589999999999989</v>
      </c>
      <c r="D154" s="69">
        <f>D155+D156</f>
        <v>52.4</v>
      </c>
      <c r="E154" s="69"/>
      <c r="F154" s="80"/>
      <c r="G154" s="80"/>
      <c r="H154" s="80"/>
      <c r="I154" s="80"/>
      <c r="J154" s="80"/>
      <c r="K154" s="69">
        <f>K155+K156</f>
        <v>52.07</v>
      </c>
      <c r="L154" s="71">
        <f>L155+L156</f>
        <v>82.31</v>
      </c>
      <c r="M154" s="101"/>
      <c r="O154" s="65"/>
    </row>
    <row r="155" spans="1:18" x14ac:dyDescent="0.25">
      <c r="A155" s="58" t="s">
        <v>3</v>
      </c>
      <c r="B155" s="210"/>
      <c r="C155" s="146">
        <v>70.959999999999994</v>
      </c>
      <c r="D155" s="147">
        <v>44.4</v>
      </c>
      <c r="E155" s="147"/>
      <c r="F155" s="199"/>
      <c r="G155" s="199"/>
      <c r="H155" s="199"/>
      <c r="I155" s="199"/>
      <c r="J155" s="149"/>
      <c r="K155" s="147">
        <v>44.4</v>
      </c>
      <c r="L155" s="150">
        <v>70.98</v>
      </c>
      <c r="M155" s="101"/>
    </row>
    <row r="156" spans="1:18" x14ac:dyDescent="0.25">
      <c r="A156" s="58" t="s">
        <v>2</v>
      </c>
      <c r="B156" s="210"/>
      <c r="C156" s="146">
        <v>11.63</v>
      </c>
      <c r="D156" s="147">
        <v>8</v>
      </c>
      <c r="E156" s="147"/>
      <c r="F156" s="199"/>
      <c r="G156" s="199"/>
      <c r="H156" s="199"/>
      <c r="I156" s="199"/>
      <c r="J156" s="149"/>
      <c r="K156" s="147">
        <v>7.67</v>
      </c>
      <c r="L156" s="150">
        <v>11.33</v>
      </c>
      <c r="M156" s="194" t="s">
        <v>7</v>
      </c>
    </row>
    <row r="157" spans="1:18" s="94" customFormat="1" ht="21.75" thickBot="1" x14ac:dyDescent="0.4">
      <c r="A157" s="154" t="s">
        <v>1</v>
      </c>
      <c r="B157" s="212"/>
      <c r="C157" s="155">
        <v>3</v>
      </c>
      <c r="D157" s="156" t="s">
        <v>9</v>
      </c>
      <c r="E157" s="157"/>
      <c r="F157" s="157"/>
      <c r="G157" s="157"/>
      <c r="H157" s="157"/>
      <c r="I157" s="157"/>
      <c r="J157" s="157"/>
      <c r="K157" s="156" t="s">
        <v>9</v>
      </c>
      <c r="L157" s="158">
        <v>3</v>
      </c>
      <c r="M157" s="197">
        <f>M152+M151</f>
        <v>26128500</v>
      </c>
      <c r="O157" s="65"/>
    </row>
    <row r="158" spans="1:18" s="94" customFormat="1" ht="21" x14ac:dyDescent="0.35">
      <c r="A158" s="138" t="s">
        <v>1</v>
      </c>
      <c r="B158" s="209">
        <v>15</v>
      </c>
      <c r="C158" s="153">
        <v>2</v>
      </c>
      <c r="D158" s="128">
        <v>1</v>
      </c>
      <c r="E158" s="128">
        <v>1</v>
      </c>
      <c r="F158" s="128">
        <v>1</v>
      </c>
      <c r="G158" s="128">
        <v>1</v>
      </c>
      <c r="H158" s="128">
        <v>1</v>
      </c>
      <c r="I158" s="128">
        <v>1</v>
      </c>
      <c r="J158" s="128">
        <v>1</v>
      </c>
      <c r="K158" s="128">
        <v>1</v>
      </c>
      <c r="L158" s="129">
        <v>2</v>
      </c>
      <c r="M158" s="193"/>
      <c r="O158" s="65"/>
    </row>
    <row r="159" spans="1:18" x14ac:dyDescent="0.25">
      <c r="A159" s="58" t="s">
        <v>2</v>
      </c>
      <c r="B159" s="210"/>
      <c r="C159" s="82">
        <v>7.62</v>
      </c>
      <c r="D159" s="60">
        <v>4.03</v>
      </c>
      <c r="E159" s="60">
        <v>3.9</v>
      </c>
      <c r="F159" s="60">
        <v>3.74</v>
      </c>
      <c r="G159" s="60">
        <v>3.79</v>
      </c>
      <c r="H159" s="60">
        <v>3.65</v>
      </c>
      <c r="I159" s="60">
        <v>3.79</v>
      </c>
      <c r="J159" s="60">
        <v>3.79</v>
      </c>
      <c r="K159" s="60">
        <v>3.71</v>
      </c>
      <c r="L159" s="62">
        <v>7.6</v>
      </c>
      <c r="M159" s="101"/>
      <c r="N159" s="159"/>
      <c r="O159" s="65" t="s">
        <v>8</v>
      </c>
      <c r="P159" s="65" t="s">
        <v>9</v>
      </c>
      <c r="Q159" s="65">
        <v>2</v>
      </c>
      <c r="R159" s="65">
        <v>3</v>
      </c>
    </row>
    <row r="160" spans="1:18" x14ac:dyDescent="0.25">
      <c r="A160" s="58" t="s">
        <v>3</v>
      </c>
      <c r="B160" s="210"/>
      <c r="C160" s="59">
        <v>46.71</v>
      </c>
      <c r="D160" s="61">
        <v>22.74</v>
      </c>
      <c r="E160" s="61">
        <v>22.32</v>
      </c>
      <c r="F160" s="61">
        <v>22.46</v>
      </c>
      <c r="G160" s="61">
        <v>22.46</v>
      </c>
      <c r="H160" s="61">
        <v>22.46</v>
      </c>
      <c r="I160" s="61">
        <v>22.46</v>
      </c>
      <c r="J160" s="61">
        <v>22.32</v>
      </c>
      <c r="K160" s="61">
        <v>22.74</v>
      </c>
      <c r="L160" s="62">
        <v>46.71</v>
      </c>
      <c r="M160" s="101"/>
      <c r="N160" s="159"/>
      <c r="O160" s="66" t="e">
        <f>#REF!</f>
        <v>#REF!</v>
      </c>
      <c r="P160" s="66" t="e">
        <f>#REF!</f>
        <v>#REF!</v>
      </c>
      <c r="Q160" s="66" t="e">
        <f>#REF!</f>
        <v>#REF!</v>
      </c>
      <c r="R160" s="66" t="e">
        <f>#REF!</f>
        <v>#REF!</v>
      </c>
    </row>
    <row r="161" spans="1:18" s="98" customFormat="1" x14ac:dyDescent="0.25">
      <c r="A161" s="67" t="s">
        <v>4</v>
      </c>
      <c r="B161" s="210"/>
      <c r="C161" s="132">
        <f t="shared" ref="C161:L161" si="54">C160+C159</f>
        <v>54.33</v>
      </c>
      <c r="D161" s="70">
        <f t="shared" si="54"/>
        <v>26.77</v>
      </c>
      <c r="E161" s="69">
        <f t="shared" si="54"/>
        <v>26.22</v>
      </c>
      <c r="F161" s="69">
        <f t="shared" si="54"/>
        <v>26.200000000000003</v>
      </c>
      <c r="G161" s="69">
        <f t="shared" si="54"/>
        <v>26.25</v>
      </c>
      <c r="H161" s="69">
        <f t="shared" si="54"/>
        <v>26.11</v>
      </c>
      <c r="I161" s="69">
        <f t="shared" si="54"/>
        <v>26.25</v>
      </c>
      <c r="J161" s="70">
        <f t="shared" si="54"/>
        <v>26.11</v>
      </c>
      <c r="K161" s="70">
        <f t="shared" si="54"/>
        <v>26.45</v>
      </c>
      <c r="L161" s="71">
        <f t="shared" si="54"/>
        <v>54.31</v>
      </c>
      <c r="M161" s="101"/>
      <c r="N161" s="160"/>
      <c r="O161" s="66">
        <f>K161</f>
        <v>26.45</v>
      </c>
      <c r="P161" s="66">
        <f>K166</f>
        <v>52.07</v>
      </c>
      <c r="Q161" s="66">
        <f>L161</f>
        <v>54.31</v>
      </c>
      <c r="R161" s="66">
        <f>L166</f>
        <v>82.31</v>
      </c>
    </row>
    <row r="162" spans="1:18" s="98" customFormat="1" x14ac:dyDescent="0.25">
      <c r="A162" s="72" t="s">
        <v>23</v>
      </c>
      <c r="B162" s="210"/>
      <c r="C162" s="207" t="s">
        <v>228</v>
      </c>
      <c r="D162" s="190" t="s">
        <v>229</v>
      </c>
      <c r="E162" s="178" t="s">
        <v>230</v>
      </c>
      <c r="F162" s="180" t="s">
        <v>231</v>
      </c>
      <c r="G162" s="180" t="s">
        <v>232</v>
      </c>
      <c r="H162" s="178" t="s">
        <v>233</v>
      </c>
      <c r="I162" s="178" t="s">
        <v>234</v>
      </c>
      <c r="J162" s="190" t="s">
        <v>235</v>
      </c>
      <c r="K162" s="190" t="s">
        <v>236</v>
      </c>
      <c r="L162" s="185" t="s">
        <v>237</v>
      </c>
      <c r="M162" s="101"/>
      <c r="N162" s="160"/>
      <c r="O162" s="66"/>
      <c r="P162" s="66"/>
      <c r="Q162" s="66"/>
      <c r="R162" s="66"/>
    </row>
    <row r="163" spans="1:18" s="98" customFormat="1" x14ac:dyDescent="0.25">
      <c r="A163" s="74" t="s">
        <v>5</v>
      </c>
      <c r="B163" s="210"/>
      <c r="C163" s="130">
        <f>'Финальная версия'!E20</f>
        <v>2480000</v>
      </c>
      <c r="D163" s="131">
        <f>'Финальная версия'!B20</f>
        <v>1245000</v>
      </c>
      <c r="E163" s="76">
        <f>D163</f>
        <v>1245000</v>
      </c>
      <c r="F163" s="76">
        <f>D163</f>
        <v>1245000</v>
      </c>
      <c r="G163" s="76">
        <f t="shared" ref="G163:K163" si="55">E163</f>
        <v>1245000</v>
      </c>
      <c r="H163" s="76">
        <f t="shared" si="55"/>
        <v>1245000</v>
      </c>
      <c r="I163" s="76">
        <f t="shared" si="55"/>
        <v>1245000</v>
      </c>
      <c r="J163" s="76">
        <f t="shared" si="55"/>
        <v>1245000</v>
      </c>
      <c r="K163" s="76">
        <f t="shared" si="55"/>
        <v>1245000</v>
      </c>
      <c r="L163" s="77">
        <f>'Финальная версия'!D20</f>
        <v>2445000</v>
      </c>
      <c r="M163" s="101">
        <f>L163+K163+J163+I163+H163+G163+F163+E163+D163+C163</f>
        <v>14885000</v>
      </c>
      <c r="N163" s="161"/>
      <c r="O163" s="66" t="e">
        <f>O160/O161</f>
        <v>#REF!</v>
      </c>
      <c r="P163" s="145" t="e">
        <f>P160/P161</f>
        <v>#REF!</v>
      </c>
      <c r="Q163" s="66" t="e">
        <f>Q160/Q161</f>
        <v>#REF!</v>
      </c>
      <c r="R163" s="66" t="e">
        <f>R160/R161</f>
        <v>#REF!</v>
      </c>
    </row>
    <row r="164" spans="1:18" s="98" customFormat="1" x14ac:dyDescent="0.25">
      <c r="A164" s="79" t="s">
        <v>5</v>
      </c>
      <c r="B164" s="210"/>
      <c r="C164" s="132">
        <f>'Финальная версия'!G20</f>
        <v>3530000</v>
      </c>
      <c r="D164" s="70">
        <f>'Финальная версия'!C20</f>
        <v>2245000</v>
      </c>
      <c r="E164" s="80"/>
      <c r="F164" s="80"/>
      <c r="G164" s="80"/>
      <c r="H164" s="80"/>
      <c r="I164" s="80"/>
      <c r="J164" s="80"/>
      <c r="K164" s="70">
        <f>D164</f>
        <v>2245000</v>
      </c>
      <c r="L164" s="71">
        <f>'Финальная версия'!F20</f>
        <v>3510000</v>
      </c>
      <c r="M164" s="101">
        <f>L164+K164+D164+C164</f>
        <v>11530000</v>
      </c>
      <c r="N164" s="160"/>
      <c r="O164" s="162"/>
    </row>
    <row r="165" spans="1:18" s="98" customFormat="1" x14ac:dyDescent="0.25">
      <c r="A165" s="72" t="s">
        <v>23</v>
      </c>
      <c r="B165" s="211"/>
      <c r="C165" s="186" t="s">
        <v>241</v>
      </c>
      <c r="D165" s="186" t="s">
        <v>240</v>
      </c>
      <c r="E165" s="100"/>
      <c r="F165" s="100"/>
      <c r="G165" s="100"/>
      <c r="H165" s="100"/>
      <c r="I165" s="100"/>
      <c r="J165" s="100"/>
      <c r="K165" s="186" t="s">
        <v>239</v>
      </c>
      <c r="L165" s="198" t="s">
        <v>238</v>
      </c>
      <c r="M165" s="101"/>
      <c r="N165" s="160"/>
      <c r="O165" s="162"/>
    </row>
    <row r="166" spans="1:18" s="98" customFormat="1" x14ac:dyDescent="0.25">
      <c r="A166" s="67" t="s">
        <v>4</v>
      </c>
      <c r="B166" s="210"/>
      <c r="C166" s="176">
        <f>C167+C168</f>
        <v>82.589999999999989</v>
      </c>
      <c r="D166" s="69">
        <f>D167+D168</f>
        <v>52.4</v>
      </c>
      <c r="E166" s="69"/>
      <c r="F166" s="80"/>
      <c r="G166" s="80"/>
      <c r="H166" s="80"/>
      <c r="I166" s="80"/>
      <c r="J166" s="80"/>
      <c r="K166" s="69">
        <f>K167+K168</f>
        <v>52.07</v>
      </c>
      <c r="L166" s="71">
        <f>L167+L168</f>
        <v>82.31</v>
      </c>
      <c r="M166" s="101"/>
      <c r="N166" s="160"/>
      <c r="O166" s="162"/>
    </row>
    <row r="167" spans="1:18" x14ac:dyDescent="0.25">
      <c r="A167" s="58" t="s">
        <v>3</v>
      </c>
      <c r="B167" s="210"/>
      <c r="C167" s="146">
        <v>70.959999999999994</v>
      </c>
      <c r="D167" s="147">
        <v>44.4</v>
      </c>
      <c r="E167" s="147"/>
      <c r="F167" s="199"/>
      <c r="G167" s="199"/>
      <c r="H167" s="199"/>
      <c r="I167" s="199"/>
      <c r="J167" s="149"/>
      <c r="K167" s="147">
        <v>44.4</v>
      </c>
      <c r="L167" s="150">
        <v>70.98</v>
      </c>
      <c r="M167" s="101"/>
      <c r="N167" s="163"/>
      <c r="O167" s="66"/>
    </row>
    <row r="168" spans="1:18" x14ac:dyDescent="0.25">
      <c r="A168" s="58" t="s">
        <v>2</v>
      </c>
      <c r="B168" s="210"/>
      <c r="C168" s="146">
        <v>11.63</v>
      </c>
      <c r="D168" s="147">
        <v>8</v>
      </c>
      <c r="E168" s="147"/>
      <c r="F168" s="199"/>
      <c r="G168" s="199"/>
      <c r="H168" s="199"/>
      <c r="I168" s="199"/>
      <c r="J168" s="149"/>
      <c r="K168" s="147">
        <v>7.67</v>
      </c>
      <c r="L168" s="150">
        <v>11.33</v>
      </c>
      <c r="M168" s="194" t="s">
        <v>7</v>
      </c>
      <c r="N168" s="163"/>
      <c r="O168" s="66"/>
    </row>
    <row r="169" spans="1:18" s="94" customFormat="1" ht="21.75" thickBot="1" x14ac:dyDescent="0.4">
      <c r="A169" s="142" t="s">
        <v>1</v>
      </c>
      <c r="B169" s="212"/>
      <c r="C169" s="151">
        <v>3</v>
      </c>
      <c r="D169" s="135" t="s">
        <v>9</v>
      </c>
      <c r="E169" s="136"/>
      <c r="F169" s="136"/>
      <c r="G169" s="136"/>
      <c r="H169" s="136"/>
      <c r="I169" s="136"/>
      <c r="J169" s="136"/>
      <c r="K169" s="135" t="s">
        <v>9</v>
      </c>
      <c r="L169" s="137">
        <v>3</v>
      </c>
      <c r="M169" s="197">
        <f>M164+M163</f>
        <v>26415000</v>
      </c>
      <c r="N169" s="164"/>
      <c r="O169" s="66"/>
    </row>
    <row r="170" spans="1:18" ht="21" x14ac:dyDescent="0.25">
      <c r="A170" s="138" t="s">
        <v>1</v>
      </c>
      <c r="B170" s="209">
        <v>16</v>
      </c>
      <c r="C170" s="153">
        <v>2</v>
      </c>
      <c r="D170" s="128">
        <v>1</v>
      </c>
      <c r="E170" s="128">
        <v>1</v>
      </c>
      <c r="F170" s="128">
        <v>1</v>
      </c>
      <c r="G170" s="128">
        <v>1</v>
      </c>
      <c r="H170" s="128">
        <v>1</v>
      </c>
      <c r="I170" s="128">
        <v>1</v>
      </c>
      <c r="J170" s="128">
        <v>1</v>
      </c>
      <c r="K170" s="128">
        <v>1</v>
      </c>
      <c r="L170" s="129">
        <v>2</v>
      </c>
      <c r="M170" s="93"/>
      <c r="N170" s="163"/>
      <c r="O170" s="66"/>
    </row>
    <row r="171" spans="1:18" x14ac:dyDescent="0.25">
      <c r="A171" s="58" t="s">
        <v>2</v>
      </c>
      <c r="B171" s="210"/>
      <c r="C171" s="82">
        <v>7.62</v>
      </c>
      <c r="D171" s="60">
        <v>4.03</v>
      </c>
      <c r="E171" s="60">
        <v>3.9</v>
      </c>
      <c r="F171" s="60">
        <v>3.74</v>
      </c>
      <c r="G171" s="60">
        <v>3.79</v>
      </c>
      <c r="H171" s="60">
        <v>3.65</v>
      </c>
      <c r="I171" s="60">
        <v>3.79</v>
      </c>
      <c r="J171" s="60">
        <v>3.79</v>
      </c>
      <c r="K171" s="60">
        <v>3.71</v>
      </c>
      <c r="L171" s="62">
        <v>7.6</v>
      </c>
      <c r="M171" s="96"/>
      <c r="N171" s="163"/>
      <c r="O171" s="65" t="s">
        <v>8</v>
      </c>
      <c r="P171" s="65" t="s">
        <v>9</v>
      </c>
      <c r="Q171" s="65">
        <v>2</v>
      </c>
      <c r="R171" s="65">
        <v>3</v>
      </c>
    </row>
    <row r="172" spans="1:18" x14ac:dyDescent="0.25">
      <c r="A172" s="58" t="s">
        <v>3</v>
      </c>
      <c r="B172" s="210"/>
      <c r="C172" s="59">
        <v>46.71</v>
      </c>
      <c r="D172" s="61">
        <v>22.74</v>
      </c>
      <c r="E172" s="61">
        <v>22.32</v>
      </c>
      <c r="F172" s="61">
        <v>22.46</v>
      </c>
      <c r="G172" s="61">
        <v>22.46</v>
      </c>
      <c r="H172" s="61">
        <v>22.46</v>
      </c>
      <c r="I172" s="61">
        <v>22.46</v>
      </c>
      <c r="J172" s="61">
        <v>22.32</v>
      </c>
      <c r="K172" s="61">
        <v>22.74</v>
      </c>
      <c r="L172" s="62">
        <v>46.71</v>
      </c>
      <c r="M172" s="96"/>
      <c r="N172" s="163"/>
      <c r="O172" s="66" t="e">
        <f>#REF!</f>
        <v>#REF!</v>
      </c>
      <c r="P172" s="66" t="e">
        <f>#REF!</f>
        <v>#REF!</v>
      </c>
      <c r="Q172" s="66" t="e">
        <f>#REF!</f>
        <v>#REF!</v>
      </c>
      <c r="R172" s="66" t="e">
        <f>#REF!</f>
        <v>#REF!</v>
      </c>
    </row>
    <row r="173" spans="1:18" s="98" customFormat="1" x14ac:dyDescent="0.25">
      <c r="A173" s="67" t="s">
        <v>4</v>
      </c>
      <c r="B173" s="210"/>
      <c r="C173" s="132">
        <f t="shared" ref="C173:L173" si="56">C172+C171</f>
        <v>54.33</v>
      </c>
      <c r="D173" s="70">
        <f t="shared" si="56"/>
        <v>26.77</v>
      </c>
      <c r="E173" s="69">
        <f t="shared" si="56"/>
        <v>26.22</v>
      </c>
      <c r="F173" s="69">
        <f t="shared" si="56"/>
        <v>26.200000000000003</v>
      </c>
      <c r="G173" s="69">
        <f t="shared" si="56"/>
        <v>26.25</v>
      </c>
      <c r="H173" s="69">
        <f t="shared" si="56"/>
        <v>26.11</v>
      </c>
      <c r="I173" s="69">
        <f t="shared" si="56"/>
        <v>26.25</v>
      </c>
      <c r="J173" s="70">
        <f t="shared" si="56"/>
        <v>26.11</v>
      </c>
      <c r="K173" s="70">
        <f t="shared" si="56"/>
        <v>26.45</v>
      </c>
      <c r="L173" s="71">
        <f t="shared" si="56"/>
        <v>54.31</v>
      </c>
      <c r="M173" s="96"/>
      <c r="N173" s="164"/>
      <c r="O173" s="66">
        <f>K173</f>
        <v>26.45</v>
      </c>
      <c r="P173" s="66">
        <f>K178</f>
        <v>52.07</v>
      </c>
      <c r="Q173" s="66">
        <f>L173</f>
        <v>54.31</v>
      </c>
      <c r="R173" s="66">
        <f>L178</f>
        <v>82.31</v>
      </c>
    </row>
    <row r="174" spans="1:18" s="98" customFormat="1" x14ac:dyDescent="0.25">
      <c r="A174" s="72" t="s">
        <v>23</v>
      </c>
      <c r="B174" s="210"/>
      <c r="C174" s="192" t="s">
        <v>242</v>
      </c>
      <c r="D174" s="190" t="s">
        <v>243</v>
      </c>
      <c r="E174" s="178" t="s">
        <v>244</v>
      </c>
      <c r="F174" s="180" t="s">
        <v>245</v>
      </c>
      <c r="G174" s="180" t="s">
        <v>246</v>
      </c>
      <c r="H174" s="178" t="s">
        <v>247</v>
      </c>
      <c r="I174" s="178" t="s">
        <v>248</v>
      </c>
      <c r="J174" s="190" t="s">
        <v>249</v>
      </c>
      <c r="K174" s="205" t="s">
        <v>250</v>
      </c>
      <c r="L174" s="185" t="s">
        <v>251</v>
      </c>
      <c r="M174" s="96"/>
      <c r="N174" s="164"/>
      <c r="O174" s="66"/>
      <c r="P174" s="66"/>
      <c r="Q174" s="66"/>
      <c r="R174" s="66"/>
    </row>
    <row r="175" spans="1:18" x14ac:dyDescent="0.25">
      <c r="A175" s="74" t="s">
        <v>5</v>
      </c>
      <c r="B175" s="210"/>
      <c r="C175" s="130">
        <f>'Финальная версия'!E21</f>
        <v>2500000</v>
      </c>
      <c r="D175" s="131">
        <f>'Финальная версия'!B21</f>
        <v>1260000</v>
      </c>
      <c r="E175" s="76">
        <f>D175</f>
        <v>1260000</v>
      </c>
      <c r="F175" s="76">
        <f>E175</f>
        <v>1260000</v>
      </c>
      <c r="G175" s="76">
        <f t="shared" ref="G175:K175" si="57">F175</f>
        <v>1260000</v>
      </c>
      <c r="H175" s="76">
        <f t="shared" si="57"/>
        <v>1260000</v>
      </c>
      <c r="I175" s="76">
        <f t="shared" si="57"/>
        <v>1260000</v>
      </c>
      <c r="J175" s="76">
        <f t="shared" si="57"/>
        <v>1260000</v>
      </c>
      <c r="K175" s="76">
        <f t="shared" si="57"/>
        <v>1260000</v>
      </c>
      <c r="L175" s="77">
        <f>'Финальная версия'!D21</f>
        <v>2460000</v>
      </c>
      <c r="M175" s="96">
        <f>L175+K175+J175+I175+H175+G175+F175+E175+D175+C175</f>
        <v>15040000</v>
      </c>
      <c r="N175" s="163"/>
      <c r="O175" s="66" t="e">
        <f>O172/O173</f>
        <v>#REF!</v>
      </c>
      <c r="P175" s="145" t="e">
        <f>P172/P173</f>
        <v>#REF!</v>
      </c>
      <c r="Q175" s="66" t="e">
        <f>Q172/Q173</f>
        <v>#REF!</v>
      </c>
      <c r="R175" s="66" t="e">
        <f>R172/R173</f>
        <v>#REF!</v>
      </c>
    </row>
    <row r="176" spans="1:18" x14ac:dyDescent="0.25">
      <c r="A176" s="79" t="s">
        <v>5</v>
      </c>
      <c r="B176" s="210"/>
      <c r="C176" s="132">
        <f>'Финальная версия'!G21</f>
        <v>3550000</v>
      </c>
      <c r="D176" s="70">
        <f>'Финальная версия'!C21</f>
        <v>2260000</v>
      </c>
      <c r="E176" s="80"/>
      <c r="F176" s="80"/>
      <c r="G176" s="80"/>
      <c r="H176" s="80"/>
      <c r="I176" s="80"/>
      <c r="J176" s="80"/>
      <c r="K176" s="70">
        <f>D176</f>
        <v>2260000</v>
      </c>
      <c r="L176" s="71">
        <f>'Финальная версия'!F21</f>
        <v>3530000</v>
      </c>
      <c r="M176" s="165">
        <f>L176+K176+D176+C176</f>
        <v>11600000</v>
      </c>
      <c r="N176" s="166"/>
      <c r="O176" s="66"/>
    </row>
    <row r="177" spans="1:15" x14ac:dyDescent="0.25">
      <c r="A177" s="72" t="s">
        <v>23</v>
      </c>
      <c r="B177" s="211"/>
      <c r="C177" s="186" t="s">
        <v>255</v>
      </c>
      <c r="D177" s="186" t="s">
        <v>254</v>
      </c>
      <c r="E177" s="100"/>
      <c r="F177" s="100"/>
      <c r="G177" s="100"/>
      <c r="H177" s="100"/>
      <c r="I177" s="100"/>
      <c r="J177" s="100"/>
      <c r="K177" s="186" t="s">
        <v>253</v>
      </c>
      <c r="L177" s="186" t="s">
        <v>252</v>
      </c>
      <c r="M177" s="167"/>
      <c r="N177" s="168"/>
      <c r="O177" s="169"/>
    </row>
    <row r="178" spans="1:15" s="98" customFormat="1" x14ac:dyDescent="0.25">
      <c r="A178" s="67" t="s">
        <v>4</v>
      </c>
      <c r="B178" s="210"/>
      <c r="C178" s="68">
        <f>C179+C180</f>
        <v>82.589999999999989</v>
      </c>
      <c r="D178" s="69">
        <f>D179+D180</f>
        <v>52.4</v>
      </c>
      <c r="E178" s="69"/>
      <c r="F178" s="80"/>
      <c r="G178" s="80"/>
      <c r="H178" s="80"/>
      <c r="I178" s="80"/>
      <c r="J178" s="80"/>
      <c r="K178" s="69">
        <f>K179+K180</f>
        <v>52.07</v>
      </c>
      <c r="L178" s="71">
        <f>L179+L180</f>
        <v>82.31</v>
      </c>
      <c r="M178" s="96"/>
      <c r="O178" s="65"/>
    </row>
    <row r="179" spans="1:15" x14ac:dyDescent="0.25">
      <c r="A179" s="58" t="s">
        <v>3</v>
      </c>
      <c r="B179" s="210"/>
      <c r="C179" s="146">
        <v>70.959999999999994</v>
      </c>
      <c r="D179" s="147">
        <v>44.4</v>
      </c>
      <c r="E179" s="147"/>
      <c r="F179" s="148"/>
      <c r="G179" s="148"/>
      <c r="H179" s="148"/>
      <c r="I179" s="148"/>
      <c r="J179" s="149"/>
      <c r="K179" s="147">
        <v>44.4</v>
      </c>
      <c r="L179" s="150">
        <v>70.98</v>
      </c>
      <c r="M179" s="96"/>
    </row>
    <row r="180" spans="1:15" x14ac:dyDescent="0.25">
      <c r="A180" s="58" t="s">
        <v>2</v>
      </c>
      <c r="B180" s="210"/>
      <c r="C180" s="146">
        <v>11.63</v>
      </c>
      <c r="D180" s="147">
        <v>8</v>
      </c>
      <c r="E180" s="147"/>
      <c r="F180" s="148"/>
      <c r="G180" s="148"/>
      <c r="H180" s="148"/>
      <c r="I180" s="148"/>
      <c r="J180" s="149"/>
      <c r="K180" s="147">
        <v>7.67</v>
      </c>
      <c r="L180" s="150">
        <v>11.33</v>
      </c>
      <c r="M180" s="63" t="s">
        <v>7</v>
      </c>
    </row>
    <row r="181" spans="1:15" ht="21.75" thickBot="1" x14ac:dyDescent="0.3">
      <c r="A181" s="142" t="s">
        <v>1</v>
      </c>
      <c r="B181" s="212"/>
      <c r="C181" s="151">
        <v>3</v>
      </c>
      <c r="D181" s="135" t="s">
        <v>9</v>
      </c>
      <c r="E181" s="136"/>
      <c r="F181" s="136"/>
      <c r="G181" s="136"/>
      <c r="H181" s="136"/>
      <c r="I181" s="136"/>
      <c r="J181" s="136"/>
      <c r="K181" s="135" t="s">
        <v>9</v>
      </c>
      <c r="L181" s="137">
        <v>3</v>
      </c>
      <c r="M181" s="152">
        <f>M176+M175</f>
        <v>26640000</v>
      </c>
    </row>
    <row r="182" spans="1:15" x14ac:dyDescent="0.25">
      <c r="M182" s="171">
        <f>M181+M169+M157+M145+M133+M121+M109+M97+M85+M73+M61+M49+M37+M25+M13</f>
        <v>357513974</v>
      </c>
    </row>
    <row r="183" spans="1:15" x14ac:dyDescent="0.25">
      <c r="C183" s="172"/>
      <c r="D183" s="173" t="s">
        <v>24</v>
      </c>
      <c r="F183" s="174"/>
      <c r="G183" s="173" t="s">
        <v>25</v>
      </c>
    </row>
    <row r="185" spans="1:15" x14ac:dyDescent="0.25">
      <c r="C185" s="184" t="s">
        <v>28</v>
      </c>
      <c r="D185" s="182"/>
      <c r="F185" s="184" t="s">
        <v>29</v>
      </c>
      <c r="G185" s="182"/>
    </row>
    <row r="187" spans="1:15" x14ac:dyDescent="0.25">
      <c r="H187" s="183"/>
    </row>
  </sheetData>
  <mergeCells count="15">
    <mergeCell ref="B170:B181"/>
    <mergeCell ref="B62:B73"/>
    <mergeCell ref="B2:B13"/>
    <mergeCell ref="B14:B25"/>
    <mergeCell ref="B26:B37"/>
    <mergeCell ref="B38:B49"/>
    <mergeCell ref="B50:B61"/>
    <mergeCell ref="B134:B145"/>
    <mergeCell ref="B146:B157"/>
    <mergeCell ref="B158:B169"/>
    <mergeCell ref="B74:B85"/>
    <mergeCell ref="B86:B97"/>
    <mergeCell ref="B98:B109"/>
    <mergeCell ref="B122:B133"/>
    <mergeCell ref="B110:B12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10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="125" zoomScaleNormal="125" zoomScalePageLayoutView="125" workbookViewId="0">
      <selection activeCell="D28" sqref="D28"/>
    </sheetView>
  </sheetViews>
  <sheetFormatPr defaultColWidth="8.85546875" defaultRowHeight="15" x14ac:dyDescent="0.25"/>
  <cols>
    <col min="1" max="1" width="15.85546875" style="8" bestFit="1" customWidth="1"/>
    <col min="2" max="2" width="9.42578125" style="3" bestFit="1" customWidth="1"/>
    <col min="3" max="3" width="8.85546875" style="6"/>
    <col min="4" max="4" width="8.85546875" style="6" customWidth="1"/>
    <col min="5" max="5" width="10.28515625" style="6" customWidth="1"/>
    <col min="6" max="6" width="10.28515625" style="6" bestFit="1" customWidth="1"/>
    <col min="7" max="7" width="10.28515625" style="6" customWidth="1"/>
    <col min="8" max="8" width="8.85546875" style="20"/>
    <col min="9" max="15" width="12" style="5" customWidth="1"/>
    <col min="16" max="16" width="9.28515625" style="5" bestFit="1" customWidth="1"/>
    <col min="17" max="17" width="11.42578125" style="39" customWidth="1"/>
    <col min="18" max="16384" width="8.85546875" style="5"/>
  </cols>
  <sheetData>
    <row r="1" spans="1:18" s="2" customFormat="1" ht="60" x14ac:dyDescent="0.25">
      <c r="B1" s="15" t="s">
        <v>8</v>
      </c>
      <c r="C1" s="15" t="s">
        <v>9</v>
      </c>
      <c r="D1" s="15">
        <v>2</v>
      </c>
      <c r="E1" s="37" t="s">
        <v>17</v>
      </c>
      <c r="F1" s="15">
        <v>3</v>
      </c>
      <c r="G1" s="38" t="s">
        <v>19</v>
      </c>
      <c r="H1" s="19"/>
      <c r="Q1" s="40"/>
    </row>
    <row r="2" spans="1:18" s="2" customFormat="1" x14ac:dyDescent="0.25">
      <c r="B2" s="15">
        <v>26.51</v>
      </c>
      <c r="C2" s="15">
        <v>51.75</v>
      </c>
      <c r="D2" s="15">
        <v>54.989999999999995</v>
      </c>
      <c r="E2" s="15">
        <v>55</v>
      </c>
      <c r="F2" s="15">
        <v>82</v>
      </c>
      <c r="G2" s="15">
        <v>82</v>
      </c>
      <c r="H2" s="19"/>
      <c r="Q2" s="40"/>
    </row>
    <row r="3" spans="1:18" s="2" customFormat="1" x14ac:dyDescent="0.25">
      <c r="A3" s="25" t="s">
        <v>15</v>
      </c>
      <c r="B3" s="15">
        <v>10</v>
      </c>
      <c r="C3" s="15">
        <v>2</v>
      </c>
      <c r="D3" s="15">
        <v>2</v>
      </c>
      <c r="E3" s="15">
        <v>2</v>
      </c>
      <c r="F3" s="15">
        <v>0</v>
      </c>
      <c r="G3" s="15">
        <v>0</v>
      </c>
      <c r="H3" s="19"/>
      <c r="Q3" s="40"/>
    </row>
    <row r="4" spans="1:18" s="2" customFormat="1" x14ac:dyDescent="0.25">
      <c r="A4" s="25" t="s">
        <v>16</v>
      </c>
      <c r="B4" s="15">
        <v>8</v>
      </c>
      <c r="C4" s="15">
        <v>2</v>
      </c>
      <c r="D4" s="15">
        <v>1</v>
      </c>
      <c r="E4" s="15">
        <v>1</v>
      </c>
      <c r="F4" s="15">
        <v>1</v>
      </c>
      <c r="G4" s="15">
        <v>1</v>
      </c>
      <c r="H4" s="19"/>
      <c r="Q4" s="40"/>
    </row>
    <row r="5" spans="1:18" s="2" customFormat="1" x14ac:dyDescent="0.25">
      <c r="A5" s="25"/>
      <c r="B5" s="15">
        <v>10000</v>
      </c>
      <c r="C5" s="15">
        <v>15000</v>
      </c>
      <c r="D5" s="15">
        <v>15000</v>
      </c>
      <c r="E5" s="15">
        <v>20000</v>
      </c>
      <c r="H5" s="19" t="s">
        <v>13</v>
      </c>
      <c r="Q5" s="40"/>
    </row>
    <row r="6" spans="1:18" s="2" customFormat="1" ht="15.75" thickBot="1" x14ac:dyDescent="0.3">
      <c r="B6" s="15">
        <v>15000</v>
      </c>
      <c r="C6" s="15">
        <v>15000</v>
      </c>
      <c r="D6" s="15">
        <v>15000</v>
      </c>
      <c r="E6" s="15"/>
      <c r="F6" s="15">
        <v>20000</v>
      </c>
      <c r="G6" s="15">
        <v>20000</v>
      </c>
      <c r="H6" s="19" t="s">
        <v>14</v>
      </c>
      <c r="I6" s="15" t="s">
        <v>8</v>
      </c>
      <c r="J6" s="15" t="s">
        <v>9</v>
      </c>
      <c r="K6" s="15">
        <v>2</v>
      </c>
      <c r="L6" s="15" t="s">
        <v>18</v>
      </c>
      <c r="M6" s="15">
        <v>3</v>
      </c>
      <c r="N6" s="15" t="s">
        <v>20</v>
      </c>
      <c r="Q6" s="40" t="s">
        <v>21</v>
      </c>
      <c r="R6" s="2" t="s">
        <v>22</v>
      </c>
    </row>
    <row r="7" spans="1:18" s="2" customFormat="1" ht="15.75" thickBot="1" x14ac:dyDescent="0.3">
      <c r="A7" s="10">
        <v>2</v>
      </c>
      <c r="B7" s="16">
        <v>960000</v>
      </c>
      <c r="C7" s="17">
        <v>2150000</v>
      </c>
      <c r="D7" s="18">
        <v>2250000</v>
      </c>
      <c r="E7" s="4">
        <f>D7+E5</f>
        <v>2270000</v>
      </c>
      <c r="F7" s="4"/>
      <c r="G7" s="4"/>
      <c r="H7" s="19" t="s">
        <v>12</v>
      </c>
      <c r="I7" s="3">
        <f>B7*B$3</f>
        <v>9600000</v>
      </c>
      <c r="J7" s="3">
        <f>C7*C$3</f>
        <v>4300000</v>
      </c>
      <c r="K7" s="3">
        <f>D7*D$3</f>
        <v>4500000</v>
      </c>
      <c r="L7" s="3">
        <f>E7*E$3</f>
        <v>4540000</v>
      </c>
      <c r="M7" s="3">
        <f t="shared" ref="M7:M15" si="0">F7*F$3</f>
        <v>0</v>
      </c>
      <c r="N7" s="3">
        <f t="shared" ref="N7:N16" si="1">G7*G$4</f>
        <v>0</v>
      </c>
      <c r="O7" s="3">
        <f>SUM(I7:N7)</f>
        <v>22940000</v>
      </c>
      <c r="P7" s="26">
        <v>2</v>
      </c>
      <c r="Q7" s="40">
        <v>22900000</v>
      </c>
      <c r="R7" s="1">
        <f>O7-Q7</f>
        <v>40000</v>
      </c>
    </row>
    <row r="8" spans="1:18" ht="15.75" thickBot="1" x14ac:dyDescent="0.3">
      <c r="A8" s="9">
        <v>3</v>
      </c>
      <c r="B8" s="3">
        <f>B7+$B$5</f>
        <v>970000</v>
      </c>
      <c r="C8" s="4">
        <f>C7+5000</f>
        <v>2155000</v>
      </c>
      <c r="D8" s="4">
        <f>D7+5000</f>
        <v>2255000</v>
      </c>
      <c r="E8" s="4">
        <f>D8+E5</f>
        <v>2275000</v>
      </c>
      <c r="F8" s="4"/>
      <c r="G8" s="4"/>
      <c r="I8" s="3">
        <f t="shared" ref="I8:K9" si="2">B8*B$3</f>
        <v>9700000</v>
      </c>
      <c r="J8" s="3">
        <f t="shared" si="2"/>
        <v>4310000</v>
      </c>
      <c r="K8" s="3">
        <f t="shared" si="2"/>
        <v>4510000</v>
      </c>
      <c r="L8" s="3">
        <f t="shared" ref="L8:L16" si="3">E8*E$3</f>
        <v>4550000</v>
      </c>
      <c r="M8" s="3">
        <f t="shared" si="0"/>
        <v>0</v>
      </c>
      <c r="N8" s="3">
        <f t="shared" si="1"/>
        <v>0</v>
      </c>
      <c r="O8" s="3">
        <f t="shared" ref="O8:O21" si="4">SUM(I8:N8)</f>
        <v>23070000</v>
      </c>
      <c r="P8" s="27">
        <v>3</v>
      </c>
      <c r="Q8" s="39">
        <v>23030000</v>
      </c>
      <c r="R8" s="1">
        <f t="shared" ref="R8:R21" si="5">O8-Q8</f>
        <v>40000</v>
      </c>
    </row>
    <row r="9" spans="1:18" ht="15.75" thickBot="1" x14ac:dyDescent="0.3">
      <c r="A9" s="9">
        <v>4</v>
      </c>
      <c r="B9" s="3">
        <f t="shared" ref="B9:B16" si="6">B8+$B$5</f>
        <v>980000</v>
      </c>
      <c r="C9" s="31">
        <v>1930000</v>
      </c>
      <c r="D9" s="18">
        <v>2050000</v>
      </c>
      <c r="E9" s="4">
        <f>D9+E5</f>
        <v>2070000</v>
      </c>
      <c r="F9" s="4"/>
      <c r="G9" s="4"/>
      <c r="H9" s="20" t="s">
        <v>12</v>
      </c>
      <c r="I9" s="3">
        <f t="shared" si="2"/>
        <v>9800000</v>
      </c>
      <c r="J9" s="3">
        <f t="shared" si="2"/>
        <v>3860000</v>
      </c>
      <c r="K9" s="3">
        <f t="shared" si="2"/>
        <v>4100000</v>
      </c>
      <c r="L9" s="3">
        <f t="shared" si="3"/>
        <v>4140000</v>
      </c>
      <c r="M9" s="3">
        <f t="shared" si="0"/>
        <v>0</v>
      </c>
      <c r="N9" s="3">
        <f t="shared" si="1"/>
        <v>0</v>
      </c>
      <c r="O9" s="3">
        <f t="shared" si="4"/>
        <v>21900000</v>
      </c>
      <c r="P9" s="26">
        <v>4</v>
      </c>
      <c r="Q9" s="39">
        <v>21860000</v>
      </c>
      <c r="R9" s="1">
        <f t="shared" si="5"/>
        <v>40000</v>
      </c>
    </row>
    <row r="10" spans="1:18" x14ac:dyDescent="0.25">
      <c r="A10" s="9">
        <v>5</v>
      </c>
      <c r="B10" s="3">
        <f t="shared" si="6"/>
        <v>990000</v>
      </c>
      <c r="C10" s="4">
        <f>C9+C5</f>
        <v>1945000</v>
      </c>
      <c r="D10" s="4">
        <f>D9+D5</f>
        <v>2065000</v>
      </c>
      <c r="E10" s="4">
        <f>E9+E5</f>
        <v>2090000</v>
      </c>
      <c r="F10" s="4"/>
      <c r="G10" s="4"/>
      <c r="I10" s="3">
        <f t="shared" ref="I10:I15" si="7">B10*B$3</f>
        <v>9900000</v>
      </c>
      <c r="J10" s="3">
        <f t="shared" ref="J10:K15" si="8">C10*C$3</f>
        <v>3890000</v>
      </c>
      <c r="K10" s="3">
        <f t="shared" si="8"/>
        <v>4130000</v>
      </c>
      <c r="L10" s="3">
        <f t="shared" si="3"/>
        <v>4180000</v>
      </c>
      <c r="M10" s="3">
        <f t="shared" si="0"/>
        <v>0</v>
      </c>
      <c r="N10" s="3">
        <f t="shared" si="1"/>
        <v>0</v>
      </c>
      <c r="O10" s="3">
        <f t="shared" si="4"/>
        <v>22100000</v>
      </c>
      <c r="P10" s="27">
        <v>5</v>
      </c>
      <c r="Q10" s="39">
        <v>22050000</v>
      </c>
      <c r="R10" s="1">
        <f t="shared" si="5"/>
        <v>50000</v>
      </c>
    </row>
    <row r="11" spans="1:18" s="7" customFormat="1" x14ac:dyDescent="0.25">
      <c r="A11" s="9">
        <v>6</v>
      </c>
      <c r="B11" s="3">
        <v>999999</v>
      </c>
      <c r="C11" s="4">
        <f>C10+C5</f>
        <v>1960000</v>
      </c>
      <c r="D11" s="4">
        <f>D10+D5</f>
        <v>2080000</v>
      </c>
      <c r="E11" s="4">
        <f>E10+E5</f>
        <v>2110000</v>
      </c>
      <c r="F11" s="4"/>
      <c r="G11" s="4"/>
      <c r="H11" s="21"/>
      <c r="I11" s="3">
        <f t="shared" si="7"/>
        <v>9999990</v>
      </c>
      <c r="J11" s="3">
        <f t="shared" si="8"/>
        <v>3920000</v>
      </c>
      <c r="K11" s="3">
        <f t="shared" si="8"/>
        <v>4160000</v>
      </c>
      <c r="L11" s="3">
        <f t="shared" si="3"/>
        <v>4220000</v>
      </c>
      <c r="M11" s="3">
        <f t="shared" si="0"/>
        <v>0</v>
      </c>
      <c r="N11" s="3">
        <f t="shared" si="1"/>
        <v>0</v>
      </c>
      <c r="O11" s="3">
        <f t="shared" si="4"/>
        <v>22299990</v>
      </c>
      <c r="P11" s="26">
        <v>6</v>
      </c>
      <c r="Q11" s="39">
        <v>22239990</v>
      </c>
      <c r="R11" s="1">
        <f t="shared" si="5"/>
        <v>60000</v>
      </c>
    </row>
    <row r="12" spans="1:18" s="6" customFormat="1" x14ac:dyDescent="0.25">
      <c r="A12" s="9">
        <v>7</v>
      </c>
      <c r="B12" s="3">
        <f>B11+$B$5+1</f>
        <v>1010000</v>
      </c>
      <c r="C12" s="4">
        <f>C11+C5</f>
        <v>1975000</v>
      </c>
      <c r="D12" s="4">
        <f>D11+D5</f>
        <v>2095000</v>
      </c>
      <c r="E12" s="4">
        <f>E11+E5</f>
        <v>2130000</v>
      </c>
      <c r="F12" s="4"/>
      <c r="G12" s="4"/>
      <c r="H12" s="22"/>
      <c r="I12" s="3">
        <f t="shared" si="7"/>
        <v>10100000</v>
      </c>
      <c r="J12" s="3">
        <f t="shared" si="8"/>
        <v>3950000</v>
      </c>
      <c r="K12" s="3">
        <f t="shared" si="8"/>
        <v>4190000</v>
      </c>
      <c r="L12" s="3">
        <f t="shared" si="3"/>
        <v>4260000</v>
      </c>
      <c r="M12" s="3">
        <f t="shared" si="0"/>
        <v>0</v>
      </c>
      <c r="N12" s="3">
        <f t="shared" si="1"/>
        <v>0</v>
      </c>
      <c r="O12" s="3">
        <f t="shared" si="4"/>
        <v>22500000</v>
      </c>
      <c r="P12" s="26">
        <v>7</v>
      </c>
      <c r="Q12" s="39">
        <v>22430000</v>
      </c>
      <c r="R12" s="1">
        <f t="shared" si="5"/>
        <v>70000</v>
      </c>
    </row>
    <row r="13" spans="1:18" s="6" customFormat="1" x14ac:dyDescent="0.25">
      <c r="A13" s="9">
        <v>8</v>
      </c>
      <c r="B13" s="3">
        <f t="shared" si="6"/>
        <v>1020000</v>
      </c>
      <c r="C13" s="4">
        <f>C12+C5</f>
        <v>1990000</v>
      </c>
      <c r="D13" s="4">
        <f>D12+D5</f>
        <v>2110000</v>
      </c>
      <c r="E13" s="4">
        <f>E12+E5</f>
        <v>2150000</v>
      </c>
      <c r="H13" s="22"/>
      <c r="I13" s="3">
        <f t="shared" si="7"/>
        <v>10200000</v>
      </c>
      <c r="J13" s="3">
        <f t="shared" si="8"/>
        <v>3980000</v>
      </c>
      <c r="K13" s="3">
        <f t="shared" si="8"/>
        <v>4220000</v>
      </c>
      <c r="L13" s="3">
        <f t="shared" si="3"/>
        <v>4300000</v>
      </c>
      <c r="M13" s="3">
        <f t="shared" si="0"/>
        <v>0</v>
      </c>
      <c r="N13" s="3">
        <f t="shared" si="1"/>
        <v>0</v>
      </c>
      <c r="O13" s="3">
        <f t="shared" si="4"/>
        <v>22700000</v>
      </c>
      <c r="P13" s="27">
        <v>8</v>
      </c>
      <c r="Q13" s="39">
        <v>22620000</v>
      </c>
      <c r="R13" s="1">
        <f t="shared" si="5"/>
        <v>80000</v>
      </c>
    </row>
    <row r="14" spans="1:18" s="6" customFormat="1" x14ac:dyDescent="0.25">
      <c r="A14" s="10">
        <v>9</v>
      </c>
      <c r="B14" s="3">
        <f t="shared" si="6"/>
        <v>1030000</v>
      </c>
      <c r="C14" s="4">
        <f>C13+C5</f>
        <v>2005000</v>
      </c>
      <c r="D14" s="4">
        <f>D13+D5</f>
        <v>2125000</v>
      </c>
      <c r="E14" s="4">
        <f>E13+E5</f>
        <v>2170000</v>
      </c>
      <c r="H14" s="20"/>
      <c r="I14" s="3">
        <f t="shared" si="7"/>
        <v>10300000</v>
      </c>
      <c r="J14" s="3">
        <f t="shared" si="8"/>
        <v>4010000</v>
      </c>
      <c r="K14" s="3">
        <f t="shared" si="8"/>
        <v>4250000</v>
      </c>
      <c r="L14" s="3">
        <f t="shared" si="3"/>
        <v>4340000</v>
      </c>
      <c r="M14" s="3">
        <f t="shared" si="0"/>
        <v>0</v>
      </c>
      <c r="N14" s="3">
        <f t="shared" si="1"/>
        <v>0</v>
      </c>
      <c r="O14" s="3">
        <f t="shared" si="4"/>
        <v>22900000</v>
      </c>
      <c r="P14" s="26">
        <v>9</v>
      </c>
      <c r="Q14" s="39">
        <v>22810000</v>
      </c>
      <c r="R14" s="1">
        <f t="shared" si="5"/>
        <v>90000</v>
      </c>
    </row>
    <row r="15" spans="1:18" x14ac:dyDescent="0.25">
      <c r="A15" s="10">
        <v>10</v>
      </c>
      <c r="B15" s="3">
        <f t="shared" si="6"/>
        <v>1040000</v>
      </c>
      <c r="C15" s="4">
        <f>C14+C5</f>
        <v>2020000</v>
      </c>
      <c r="D15" s="4">
        <f>D14+D5</f>
        <v>2140000</v>
      </c>
      <c r="E15" s="4">
        <f>E14+E5</f>
        <v>2190000</v>
      </c>
      <c r="I15" s="3">
        <f t="shared" si="7"/>
        <v>10400000</v>
      </c>
      <c r="J15" s="3">
        <f t="shared" si="8"/>
        <v>4040000</v>
      </c>
      <c r="K15" s="3">
        <f t="shared" si="8"/>
        <v>4280000</v>
      </c>
      <c r="L15" s="3">
        <f t="shared" si="3"/>
        <v>4380000</v>
      </c>
      <c r="M15" s="3">
        <f t="shared" si="0"/>
        <v>0</v>
      </c>
      <c r="N15" s="3">
        <f t="shared" si="1"/>
        <v>0</v>
      </c>
      <c r="O15" s="3">
        <f t="shared" si="4"/>
        <v>23100000</v>
      </c>
      <c r="P15" s="27">
        <v>10</v>
      </c>
      <c r="Q15" s="39">
        <v>23000000</v>
      </c>
      <c r="R15" s="1">
        <f t="shared" si="5"/>
        <v>100000</v>
      </c>
    </row>
    <row r="16" spans="1:18" s="34" customFormat="1" ht="15.75" thickBot="1" x14ac:dyDescent="0.3">
      <c r="A16" s="10">
        <v>11</v>
      </c>
      <c r="B16" s="28">
        <f t="shared" si="6"/>
        <v>1050000</v>
      </c>
      <c r="C16" s="32">
        <f>C15+C6</f>
        <v>2035000</v>
      </c>
      <c r="D16" s="32">
        <f>D15+D6</f>
        <v>2155000</v>
      </c>
      <c r="E16" s="32">
        <f>E15+E5</f>
        <v>2210000</v>
      </c>
      <c r="F16" s="36"/>
      <c r="G16" s="32"/>
      <c r="H16" s="33" t="s">
        <v>12</v>
      </c>
      <c r="I16" s="28">
        <f>B16*B$3</f>
        <v>10500000</v>
      </c>
      <c r="J16" s="28">
        <f t="shared" ref="I16:J21" si="9">C16*C$4</f>
        <v>4070000</v>
      </c>
      <c r="K16" s="3">
        <f>D16*D$3</f>
        <v>4310000</v>
      </c>
      <c r="L16" s="3">
        <f t="shared" si="3"/>
        <v>4420000</v>
      </c>
      <c r="M16" s="28">
        <f t="shared" ref="M16:N17" si="10">F16*F$4</f>
        <v>0</v>
      </c>
      <c r="N16" s="3">
        <f t="shared" si="1"/>
        <v>0</v>
      </c>
      <c r="O16" s="3">
        <f t="shared" si="4"/>
        <v>23300000</v>
      </c>
      <c r="P16" s="26">
        <v>11</v>
      </c>
      <c r="Q16" s="41">
        <v>21090000</v>
      </c>
      <c r="R16" s="1">
        <f t="shared" si="5"/>
        <v>2210000</v>
      </c>
    </row>
    <row r="17" spans="1:18" ht="15.75" thickBot="1" x14ac:dyDescent="0.3">
      <c r="A17" s="11">
        <v>12</v>
      </c>
      <c r="B17" s="23">
        <v>1200000</v>
      </c>
      <c r="C17" s="35">
        <v>2200000</v>
      </c>
      <c r="D17" s="35">
        <v>2400000</v>
      </c>
      <c r="E17" s="35">
        <f>D17+E5</f>
        <v>2420000</v>
      </c>
      <c r="F17" s="24">
        <v>3450000</v>
      </c>
      <c r="G17" s="13">
        <f>F17+G6</f>
        <v>3470000</v>
      </c>
      <c r="I17" s="3">
        <f t="shared" si="9"/>
        <v>9600000</v>
      </c>
      <c r="J17" s="3">
        <f t="shared" si="9"/>
        <v>4400000</v>
      </c>
      <c r="K17" s="3">
        <f>D17*D$4</f>
        <v>2400000</v>
      </c>
      <c r="L17" s="3">
        <f>E17*E$4</f>
        <v>2420000</v>
      </c>
      <c r="M17" s="3">
        <f t="shared" si="10"/>
        <v>3450000</v>
      </c>
      <c r="N17" s="3">
        <f t="shared" si="10"/>
        <v>3470000</v>
      </c>
      <c r="O17" s="3">
        <f t="shared" si="4"/>
        <v>25740000</v>
      </c>
      <c r="P17" s="26">
        <v>12</v>
      </c>
      <c r="Q17" s="39">
        <v>25700000</v>
      </c>
      <c r="R17" s="1">
        <f>O17-Q17</f>
        <v>40000</v>
      </c>
    </row>
    <row r="18" spans="1:18" x14ac:dyDescent="0.25">
      <c r="A18" s="11">
        <v>13</v>
      </c>
      <c r="B18" s="12">
        <f t="shared" ref="B18:B21" si="11">B17+$B$6</f>
        <v>1215000</v>
      </c>
      <c r="C18" s="12">
        <f t="shared" ref="C18:C21" si="12">C17+$C$6</f>
        <v>2215000</v>
      </c>
      <c r="D18" s="12">
        <f t="shared" ref="D18:D21" si="13">D17+$D$6</f>
        <v>2415000</v>
      </c>
      <c r="E18" s="12">
        <f>E17+E5</f>
        <v>2440000</v>
      </c>
      <c r="F18" s="13">
        <f t="shared" ref="F18:F21" si="14">F17+$F$6</f>
        <v>3470000</v>
      </c>
      <c r="G18" s="13">
        <f>F18+$G$6</f>
        <v>3490000</v>
      </c>
      <c r="I18" s="3">
        <f t="shared" si="9"/>
        <v>9720000</v>
      </c>
      <c r="J18" s="3">
        <f t="shared" si="9"/>
        <v>4430000</v>
      </c>
      <c r="K18" s="3">
        <f>D18*D$4</f>
        <v>2415000</v>
      </c>
      <c r="L18" s="3">
        <f t="shared" ref="L18:L21" si="15">E18*E$4</f>
        <v>2440000</v>
      </c>
      <c r="M18" s="3">
        <f t="shared" ref="M18:M21" si="16">F18*F$4</f>
        <v>3470000</v>
      </c>
      <c r="N18" s="3">
        <f t="shared" ref="N18:N21" si="17">G18*G$4</f>
        <v>3490000</v>
      </c>
      <c r="O18" s="3">
        <f t="shared" si="4"/>
        <v>25965000</v>
      </c>
      <c r="P18" s="27">
        <v>13</v>
      </c>
      <c r="Q18" s="39">
        <v>25920000</v>
      </c>
      <c r="R18" s="1">
        <f t="shared" si="5"/>
        <v>45000</v>
      </c>
    </row>
    <row r="19" spans="1:18" x14ac:dyDescent="0.25">
      <c r="A19" s="11">
        <v>14</v>
      </c>
      <c r="B19" s="12">
        <f t="shared" si="11"/>
        <v>1230000</v>
      </c>
      <c r="C19" s="12">
        <f t="shared" si="12"/>
        <v>2230000</v>
      </c>
      <c r="D19" s="12">
        <f t="shared" si="13"/>
        <v>2430000</v>
      </c>
      <c r="E19" s="12">
        <f>E18+E5</f>
        <v>2460000</v>
      </c>
      <c r="F19" s="13">
        <f t="shared" si="14"/>
        <v>3490000</v>
      </c>
      <c r="G19" s="13">
        <f t="shared" ref="G19:G21" si="18">F19+$G$6</f>
        <v>3510000</v>
      </c>
      <c r="I19" s="3">
        <f t="shared" si="9"/>
        <v>9840000</v>
      </c>
      <c r="J19" s="3">
        <f t="shared" si="9"/>
        <v>4460000</v>
      </c>
      <c r="K19" s="3">
        <f>D19*D$4</f>
        <v>2430000</v>
      </c>
      <c r="L19" s="3">
        <f t="shared" si="15"/>
        <v>2460000</v>
      </c>
      <c r="M19" s="3">
        <f t="shared" si="16"/>
        <v>3490000</v>
      </c>
      <c r="N19" s="3">
        <f t="shared" si="17"/>
        <v>3510000</v>
      </c>
      <c r="O19" s="3">
        <f t="shared" si="4"/>
        <v>26190000</v>
      </c>
      <c r="P19" s="26">
        <v>14</v>
      </c>
      <c r="Q19" s="39">
        <v>26140000</v>
      </c>
      <c r="R19" s="1">
        <f t="shared" si="5"/>
        <v>50000</v>
      </c>
    </row>
    <row r="20" spans="1:18" x14ac:dyDescent="0.25">
      <c r="A20" s="11">
        <v>15</v>
      </c>
      <c r="B20" s="12">
        <f t="shared" si="11"/>
        <v>1245000</v>
      </c>
      <c r="C20" s="12">
        <f t="shared" si="12"/>
        <v>2245000</v>
      </c>
      <c r="D20" s="12">
        <f t="shared" si="13"/>
        <v>2445000</v>
      </c>
      <c r="E20" s="12">
        <f>E19+E5</f>
        <v>2480000</v>
      </c>
      <c r="F20" s="13">
        <f t="shared" si="14"/>
        <v>3510000</v>
      </c>
      <c r="G20" s="13">
        <f t="shared" si="18"/>
        <v>3530000</v>
      </c>
      <c r="I20" s="3">
        <f t="shared" si="9"/>
        <v>9960000</v>
      </c>
      <c r="J20" s="3">
        <f t="shared" si="9"/>
        <v>4490000</v>
      </c>
      <c r="K20" s="3">
        <f>D20*D$4</f>
        <v>2445000</v>
      </c>
      <c r="L20" s="3">
        <f t="shared" si="15"/>
        <v>2480000</v>
      </c>
      <c r="M20" s="3">
        <f t="shared" si="16"/>
        <v>3510000</v>
      </c>
      <c r="N20" s="3">
        <f t="shared" si="17"/>
        <v>3530000</v>
      </c>
      <c r="O20" s="3">
        <f t="shared" si="4"/>
        <v>26415000</v>
      </c>
      <c r="P20" s="27">
        <v>15</v>
      </c>
      <c r="Q20" s="39">
        <v>26360000</v>
      </c>
      <c r="R20" s="1">
        <f t="shared" si="5"/>
        <v>55000</v>
      </c>
    </row>
    <row r="21" spans="1:18" x14ac:dyDescent="0.25">
      <c r="A21" s="14">
        <v>16</v>
      </c>
      <c r="B21" s="12">
        <f t="shared" si="11"/>
        <v>1260000</v>
      </c>
      <c r="C21" s="12">
        <f t="shared" si="12"/>
        <v>2260000</v>
      </c>
      <c r="D21" s="12">
        <f t="shared" si="13"/>
        <v>2460000</v>
      </c>
      <c r="E21" s="12">
        <f>E20+E5</f>
        <v>2500000</v>
      </c>
      <c r="F21" s="13">
        <f t="shared" si="14"/>
        <v>3530000</v>
      </c>
      <c r="G21" s="13">
        <f t="shared" si="18"/>
        <v>3550000</v>
      </c>
      <c r="I21" s="3">
        <f t="shared" si="9"/>
        <v>10080000</v>
      </c>
      <c r="J21" s="3">
        <f t="shared" si="9"/>
        <v>4520000</v>
      </c>
      <c r="K21" s="3">
        <f>D21*D$4</f>
        <v>2460000</v>
      </c>
      <c r="L21" s="3">
        <f t="shared" si="15"/>
        <v>2500000</v>
      </c>
      <c r="M21" s="3">
        <f t="shared" si="16"/>
        <v>3530000</v>
      </c>
      <c r="N21" s="3">
        <f t="shared" si="17"/>
        <v>3550000</v>
      </c>
      <c r="O21" s="3">
        <f t="shared" si="4"/>
        <v>26640000</v>
      </c>
      <c r="P21" s="26">
        <v>16</v>
      </c>
      <c r="Q21" s="39">
        <v>26580000</v>
      </c>
      <c r="R21" s="1">
        <f t="shared" si="5"/>
        <v>60000</v>
      </c>
    </row>
    <row r="22" spans="1:18" x14ac:dyDescent="0.25">
      <c r="R22" s="42">
        <f>SUM(R7:R21)</f>
        <v>3030000</v>
      </c>
    </row>
    <row r="23" spans="1:18" x14ac:dyDescent="0.25">
      <c r="A23" s="8" t="s">
        <v>10</v>
      </c>
      <c r="B23" s="3">
        <f>MIN(B7:B21)</f>
        <v>960000</v>
      </c>
      <c r="C23" s="3">
        <f>MIN(C7:C21)</f>
        <v>1930000</v>
      </c>
      <c r="D23" s="3">
        <f>MIN(D7:D21)</f>
        <v>2050000</v>
      </c>
      <c r="E23" s="3">
        <f>E9</f>
        <v>2070000</v>
      </c>
      <c r="F23" s="3">
        <f>MIN(F7:F21)</f>
        <v>3450000</v>
      </c>
      <c r="G23" s="3">
        <f>G17</f>
        <v>3470000</v>
      </c>
      <c r="I23" s="6">
        <f t="shared" ref="I23:O23" si="19">SUM(I7:I21)</f>
        <v>149699990</v>
      </c>
      <c r="J23" s="6">
        <f t="shared" si="19"/>
        <v>62630000</v>
      </c>
      <c r="K23" s="6">
        <f t="shared" si="19"/>
        <v>54800000</v>
      </c>
      <c r="L23" s="6">
        <f t="shared" si="19"/>
        <v>55630000</v>
      </c>
      <c r="M23" s="6">
        <f t="shared" si="19"/>
        <v>17450000</v>
      </c>
      <c r="N23" s="6">
        <f t="shared" si="19"/>
        <v>17550000</v>
      </c>
      <c r="O23" s="6">
        <f t="shared" si="19"/>
        <v>357759990</v>
      </c>
      <c r="P23" s="30">
        <f>550*50000</f>
        <v>27500000</v>
      </c>
    </row>
    <row r="24" spans="1:18" ht="15.75" thickBot="1" x14ac:dyDescent="0.3">
      <c r="A24" s="8" t="s">
        <v>11</v>
      </c>
      <c r="B24" s="3">
        <f>MAX(B7:B21)</f>
        <v>1260000</v>
      </c>
      <c r="C24" s="3">
        <f>MAX(C7:C21)</f>
        <v>2260000</v>
      </c>
      <c r="D24" s="3">
        <f>MAX(D7:D21)</f>
        <v>2460000</v>
      </c>
      <c r="E24" s="3">
        <f>E21</f>
        <v>2500000</v>
      </c>
      <c r="F24" s="3">
        <f>MAX(F7:F21)</f>
        <v>3530000</v>
      </c>
      <c r="G24" s="3">
        <f>G21</f>
        <v>3550000</v>
      </c>
      <c r="I24" s="29">
        <f t="shared" ref="I24:N24" si="20">I23/$O$23</f>
        <v>0.41843692471033445</v>
      </c>
      <c r="J24" s="29">
        <f t="shared" si="20"/>
        <v>0.17506149863208573</v>
      </c>
      <c r="K24" s="29">
        <f t="shared" si="20"/>
        <v>0.15317531734054443</v>
      </c>
      <c r="L24" s="29">
        <f t="shared" si="20"/>
        <v>0.1554953084608483</v>
      </c>
      <c r="M24" s="29">
        <f t="shared" si="20"/>
        <v>4.8775716926870445E-2</v>
      </c>
      <c r="N24" s="29">
        <f t="shared" si="20"/>
        <v>4.905523392931669E-2</v>
      </c>
      <c r="O24" s="6">
        <f>O23+P23</f>
        <v>385259990</v>
      </c>
    </row>
    <row r="25" spans="1:18" ht="15.75" thickBot="1" x14ac:dyDescent="0.3">
      <c r="C25" s="3"/>
      <c r="D25" s="3"/>
      <c r="E25" s="3"/>
      <c r="F25" s="3"/>
      <c r="G25" s="3"/>
      <c r="K25" s="235">
        <f>K24+L24</f>
        <v>0.30867062580139271</v>
      </c>
      <c r="L25" s="236"/>
      <c r="M25" s="235">
        <f>M24+N24</f>
        <v>9.7830950856187135E-2</v>
      </c>
      <c r="N25" s="236"/>
    </row>
  </sheetData>
  <mergeCells count="2">
    <mergeCell ref="K25:L25"/>
    <mergeCell ref="M25:N2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tabSelected="1" workbookViewId="0">
      <selection activeCell="B15" sqref="B15"/>
    </sheetView>
  </sheetViews>
  <sheetFormatPr defaultRowHeight="15" x14ac:dyDescent="0.25"/>
  <cols>
    <col min="1" max="1" width="12.42578125" customWidth="1"/>
    <col min="2" max="2" width="18.28515625" style="206" customWidth="1"/>
  </cols>
  <sheetData>
    <row r="1" spans="1:2" x14ac:dyDescent="0.25">
      <c r="A1" t="s">
        <v>258</v>
      </c>
      <c r="B1" s="206" t="s">
        <v>259</v>
      </c>
    </row>
    <row r="2" spans="1:2" x14ac:dyDescent="0.25">
      <c r="A2">
        <v>1</v>
      </c>
      <c r="B2" s="206">
        <f>'2-16 этаж'!E8</f>
        <v>2150000</v>
      </c>
    </row>
    <row r="3" spans="1:2" x14ac:dyDescent="0.25">
      <c r="A3">
        <v>2</v>
      </c>
      <c r="B3" s="206">
        <f>'2-16 этаж'!D8</f>
        <v>990000</v>
      </c>
    </row>
    <row r="4" spans="1:2" x14ac:dyDescent="0.25">
      <c r="A4">
        <v>3</v>
      </c>
      <c r="B4" s="206">
        <f>'2-16 этаж'!C8</f>
        <v>2270000</v>
      </c>
    </row>
    <row r="5" spans="1:2" x14ac:dyDescent="0.25">
      <c r="A5">
        <v>4</v>
      </c>
      <c r="B5" s="206">
        <f>'2-16 этаж'!C7</f>
        <v>2270000</v>
      </c>
    </row>
    <row r="6" spans="1:2" x14ac:dyDescent="0.25">
      <c r="A6">
        <v>5</v>
      </c>
      <c r="B6" s="206">
        <f>'2-16 этаж'!D7</f>
        <v>990000</v>
      </c>
    </row>
    <row r="7" spans="1:2" x14ac:dyDescent="0.25">
      <c r="A7">
        <v>6</v>
      </c>
      <c r="B7" s="206">
        <f>'2-16 этаж'!E7</f>
        <v>970000</v>
      </c>
    </row>
    <row r="8" spans="1:2" x14ac:dyDescent="0.25">
      <c r="A8">
        <v>7</v>
      </c>
      <c r="B8" s="206">
        <f>'2-16 этаж'!F7</f>
        <v>990000</v>
      </c>
    </row>
    <row r="9" spans="1:2" x14ac:dyDescent="0.25">
      <c r="A9">
        <v>8</v>
      </c>
      <c r="B9" s="206">
        <f>'2-16 этаж'!G7</f>
        <v>990000</v>
      </c>
    </row>
    <row r="10" spans="1:2" x14ac:dyDescent="0.25">
      <c r="A10">
        <v>9</v>
      </c>
      <c r="B10" s="206">
        <f>'2-16 этаж'!H7</f>
        <v>990000</v>
      </c>
    </row>
    <row r="11" spans="1:2" x14ac:dyDescent="0.25">
      <c r="A11">
        <v>10</v>
      </c>
      <c r="B11" s="206">
        <f>'2-16 этаж'!J7</f>
        <v>990000</v>
      </c>
    </row>
    <row r="12" spans="1:2" x14ac:dyDescent="0.25">
      <c r="A12">
        <v>11</v>
      </c>
      <c r="B12" s="206">
        <f>'2-16 этаж'!J7</f>
        <v>990000</v>
      </c>
    </row>
    <row r="13" spans="1:2" x14ac:dyDescent="0.25">
      <c r="A13">
        <v>12</v>
      </c>
      <c r="B13" s="206">
        <f>'2-16 этаж'!K7</f>
        <v>990000</v>
      </c>
    </row>
    <row r="14" spans="1:2" x14ac:dyDescent="0.25">
      <c r="A14">
        <v>13</v>
      </c>
      <c r="B14" s="206">
        <f>'2-16 этаж'!L7</f>
        <v>2250000</v>
      </c>
    </row>
    <row r="15" spans="1:2" x14ac:dyDescent="0.25">
      <c r="A15">
        <v>14</v>
      </c>
      <c r="B15" s="206">
        <f>'2-16 этаж'!L8</f>
        <v>2250000</v>
      </c>
    </row>
    <row r="16" spans="1:2" x14ac:dyDescent="0.25">
      <c r="A16">
        <v>15</v>
      </c>
      <c r="B16" s="206">
        <f>'2-16 этаж'!K8</f>
        <v>990000</v>
      </c>
    </row>
    <row r="17" spans="1:2" x14ac:dyDescent="0.25">
      <c r="A17">
        <v>16</v>
      </c>
      <c r="B17" s="206">
        <f>'2-16 этаж'!J8</f>
        <v>2150000</v>
      </c>
    </row>
    <row r="18" spans="1:2" x14ac:dyDescent="0.25">
      <c r="A18">
        <v>17</v>
      </c>
      <c r="B18" s="206">
        <f>'2-16 этаж'!E20</f>
        <v>2155000</v>
      </c>
    </row>
    <row r="19" spans="1:2" x14ac:dyDescent="0.25">
      <c r="A19">
        <v>18</v>
      </c>
      <c r="B19" s="206">
        <f>'2-16 этаж'!D20</f>
        <v>997000</v>
      </c>
    </row>
    <row r="20" spans="1:2" x14ac:dyDescent="0.25">
      <c r="A20">
        <v>19</v>
      </c>
      <c r="B20" s="206">
        <f>'2-16 этаж'!C20</f>
        <v>2275000</v>
      </c>
    </row>
    <row r="21" spans="1:2" x14ac:dyDescent="0.25">
      <c r="A21">
        <v>20</v>
      </c>
      <c r="B21" s="206">
        <f>'2-16 этаж'!C19</f>
        <v>2275000</v>
      </c>
    </row>
    <row r="22" spans="1:2" x14ac:dyDescent="0.25">
      <c r="A22">
        <v>21</v>
      </c>
      <c r="B22" s="206">
        <f>'2-16 этаж'!D19</f>
        <v>970000</v>
      </c>
    </row>
    <row r="23" spans="1:2" x14ac:dyDescent="0.25">
      <c r="A23">
        <v>22</v>
      </c>
      <c r="B23" s="206">
        <f>'2-16 этаж'!E19</f>
        <v>970000</v>
      </c>
    </row>
    <row r="24" spans="1:2" x14ac:dyDescent="0.25">
      <c r="A24">
        <v>23</v>
      </c>
      <c r="B24" s="206">
        <f>'2-16 этаж'!F19</f>
        <v>1010500</v>
      </c>
    </row>
    <row r="25" spans="1:2" x14ac:dyDescent="0.25">
      <c r="A25">
        <v>24</v>
      </c>
      <c r="B25" s="206">
        <f>'2-16 этаж'!G19</f>
        <v>970000</v>
      </c>
    </row>
    <row r="26" spans="1:2" x14ac:dyDescent="0.25">
      <c r="A26">
        <v>25</v>
      </c>
      <c r="B26" s="206">
        <f>'2-16 этаж'!H19</f>
        <v>990000</v>
      </c>
    </row>
    <row r="27" spans="1:2" x14ac:dyDescent="0.25">
      <c r="A27">
        <v>26</v>
      </c>
      <c r="B27" s="206">
        <f>'2-16 этаж'!I19</f>
        <v>970000</v>
      </c>
    </row>
    <row r="28" spans="1:2" x14ac:dyDescent="0.25">
      <c r="A28">
        <v>27</v>
      </c>
      <c r="B28" s="206">
        <f>'2-16 этаж'!J19</f>
        <v>940000</v>
      </c>
    </row>
    <row r="29" spans="1:2" x14ac:dyDescent="0.25">
      <c r="A29">
        <v>28</v>
      </c>
      <c r="B29" s="206">
        <f>'2-16 этаж'!K19</f>
        <v>970000</v>
      </c>
    </row>
    <row r="30" spans="1:2" x14ac:dyDescent="0.25">
      <c r="A30">
        <v>29</v>
      </c>
      <c r="B30" s="206">
        <f>'2-16 этаж'!L19</f>
        <v>2255000</v>
      </c>
    </row>
    <row r="31" spans="1:2" x14ac:dyDescent="0.25">
      <c r="A31">
        <v>30</v>
      </c>
      <c r="B31" s="206">
        <f>'2-16 этаж'!L20</f>
        <v>2255000</v>
      </c>
    </row>
    <row r="32" spans="1:2" x14ac:dyDescent="0.25">
      <c r="A32">
        <v>31</v>
      </c>
      <c r="B32" s="206">
        <f>'2-16 этаж'!K20</f>
        <v>980000</v>
      </c>
    </row>
    <row r="33" spans="1:2" x14ac:dyDescent="0.25">
      <c r="A33">
        <v>32</v>
      </c>
      <c r="B33" s="206">
        <f>'2-16 этаж'!J20</f>
        <v>2155000</v>
      </c>
    </row>
    <row r="34" spans="1:2" x14ac:dyDescent="0.25">
      <c r="A34">
        <v>33</v>
      </c>
      <c r="B34" s="206">
        <f>'2-16 этаж'!E32</f>
        <v>1930000</v>
      </c>
    </row>
    <row r="35" spans="1:2" x14ac:dyDescent="0.25">
      <c r="A35">
        <v>34</v>
      </c>
      <c r="B35" s="206">
        <f>'2-16 этаж'!D32</f>
        <v>980000</v>
      </c>
    </row>
    <row r="36" spans="1:2" x14ac:dyDescent="0.25">
      <c r="A36">
        <v>35</v>
      </c>
      <c r="B36" s="206">
        <f>'2-16 этаж'!C32</f>
        <v>2070000</v>
      </c>
    </row>
    <row r="37" spans="1:2" x14ac:dyDescent="0.25">
      <c r="A37">
        <v>36</v>
      </c>
      <c r="B37" s="206">
        <f>'2-16 этаж'!C31</f>
        <v>1997550</v>
      </c>
    </row>
    <row r="38" spans="1:2" x14ac:dyDescent="0.25">
      <c r="A38">
        <v>37</v>
      </c>
      <c r="B38" s="206">
        <f>'2-16 этаж'!D31</f>
        <v>901000</v>
      </c>
    </row>
    <row r="39" spans="1:2" x14ac:dyDescent="0.25">
      <c r="A39">
        <v>38</v>
      </c>
      <c r="B39" s="206">
        <f>'2-16 этаж'!E31</f>
        <v>980000</v>
      </c>
    </row>
    <row r="40" spans="1:2" x14ac:dyDescent="0.25">
      <c r="A40">
        <v>39</v>
      </c>
      <c r="B40" s="206">
        <f>'2-16 этаж'!F31</f>
        <v>1007000</v>
      </c>
    </row>
    <row r="41" spans="1:2" x14ac:dyDescent="0.25">
      <c r="A41">
        <v>40</v>
      </c>
      <c r="B41" s="206">
        <f>'2-16 этаж'!G31</f>
        <v>980000</v>
      </c>
    </row>
    <row r="42" spans="1:2" x14ac:dyDescent="0.25">
      <c r="A42">
        <v>41</v>
      </c>
      <c r="B42" s="206">
        <f>'2-16 этаж'!H31</f>
        <v>980000</v>
      </c>
    </row>
    <row r="43" spans="1:2" x14ac:dyDescent="0.25">
      <c r="A43">
        <v>42</v>
      </c>
      <c r="B43" s="206">
        <f>'2-16 этаж'!I31</f>
        <v>980000</v>
      </c>
    </row>
    <row r="44" spans="1:2" x14ac:dyDescent="0.25">
      <c r="A44">
        <v>43</v>
      </c>
      <c r="B44" s="206">
        <f>'2-16 этаж'!J31</f>
        <v>990500</v>
      </c>
    </row>
    <row r="45" spans="1:2" x14ac:dyDescent="0.25">
      <c r="A45">
        <v>44</v>
      </c>
      <c r="B45" s="206">
        <f>'2-16 этаж'!K31</f>
        <v>990000</v>
      </c>
    </row>
    <row r="46" spans="1:2" x14ac:dyDescent="0.25">
      <c r="A46">
        <v>45</v>
      </c>
      <c r="B46" s="206">
        <f>'2-16 этаж'!L31</f>
        <v>2050000</v>
      </c>
    </row>
    <row r="47" spans="1:2" x14ac:dyDescent="0.25">
      <c r="A47">
        <v>46</v>
      </c>
      <c r="B47" s="206">
        <f>'2-16 этаж'!L32</f>
        <v>2050000</v>
      </c>
    </row>
    <row r="48" spans="1:2" x14ac:dyDescent="0.25">
      <c r="A48">
        <v>47</v>
      </c>
      <c r="B48" s="206">
        <f>'2-16 этаж'!K32</f>
        <v>980000</v>
      </c>
    </row>
    <row r="49" spans="1:2" x14ac:dyDescent="0.25">
      <c r="A49">
        <v>48</v>
      </c>
      <c r="B49" s="206">
        <f>'2-16 этаж'!J32</f>
        <v>1930000</v>
      </c>
    </row>
    <row r="50" spans="1:2" x14ac:dyDescent="0.25">
      <c r="A50">
        <v>49</v>
      </c>
      <c r="B50" s="206">
        <f>'2-16 этаж'!E44</f>
        <v>1945000</v>
      </c>
    </row>
    <row r="51" spans="1:2" x14ac:dyDescent="0.25">
      <c r="A51">
        <v>50</v>
      </c>
      <c r="B51" s="206">
        <f>'2-16 этаж'!D44</f>
        <v>955350</v>
      </c>
    </row>
    <row r="52" spans="1:2" x14ac:dyDescent="0.25">
      <c r="A52">
        <v>51</v>
      </c>
      <c r="B52" s="206">
        <f>'2-16 этаж'!C44</f>
        <v>2090000</v>
      </c>
    </row>
    <row r="53" spans="1:2" x14ac:dyDescent="0.25">
      <c r="A53">
        <v>52</v>
      </c>
      <c r="B53" s="206">
        <f>'2-16 этаж'!C43</f>
        <v>2090000</v>
      </c>
    </row>
    <row r="54" spans="1:2" x14ac:dyDescent="0.25">
      <c r="A54">
        <v>53</v>
      </c>
      <c r="B54" s="206">
        <f>'2-16 этаж'!D43</f>
        <v>990000</v>
      </c>
    </row>
    <row r="55" spans="1:2" x14ac:dyDescent="0.25">
      <c r="A55">
        <v>54</v>
      </c>
      <c r="B55" s="206">
        <f>'2-16 этаж'!E43</f>
        <v>990000</v>
      </c>
    </row>
    <row r="56" spans="1:2" x14ac:dyDescent="0.25">
      <c r="A56">
        <v>55</v>
      </c>
      <c r="B56" s="206">
        <f>'2-16 этаж'!F43</f>
        <v>990000</v>
      </c>
    </row>
    <row r="57" spans="1:2" x14ac:dyDescent="0.25">
      <c r="A57">
        <v>56</v>
      </c>
      <c r="B57" s="206">
        <f>'2-16 этаж'!G43</f>
        <v>990000</v>
      </c>
    </row>
    <row r="58" spans="1:2" x14ac:dyDescent="0.25">
      <c r="A58">
        <v>57</v>
      </c>
      <c r="B58" s="206">
        <f>'2-16 этаж'!H43</f>
        <v>990000</v>
      </c>
    </row>
    <row r="59" spans="1:2" x14ac:dyDescent="0.25">
      <c r="A59">
        <v>58</v>
      </c>
      <c r="B59" s="206">
        <f>'2-16 этаж'!I43</f>
        <v>990000</v>
      </c>
    </row>
    <row r="60" spans="1:2" x14ac:dyDescent="0.25">
      <c r="A60">
        <v>59</v>
      </c>
      <c r="B60" s="206">
        <f>'2-16 этаж'!J43</f>
        <v>990000</v>
      </c>
    </row>
    <row r="61" spans="1:2" x14ac:dyDescent="0.25">
      <c r="A61">
        <v>60</v>
      </c>
      <c r="B61" s="206">
        <f>'2-16 этаж'!K43</f>
        <v>990000</v>
      </c>
    </row>
    <row r="62" spans="1:2" x14ac:dyDescent="0.25">
      <c r="A62">
        <v>61</v>
      </c>
      <c r="B62" s="206">
        <f>'2-16 этаж'!L43</f>
        <v>1961750</v>
      </c>
    </row>
    <row r="63" spans="1:2" x14ac:dyDescent="0.25">
      <c r="A63">
        <v>62</v>
      </c>
      <c r="B63" s="206">
        <f>'2-16 этаж'!L44</f>
        <v>2065000</v>
      </c>
    </row>
    <row r="64" spans="1:2" x14ac:dyDescent="0.25">
      <c r="A64">
        <v>63</v>
      </c>
      <c r="B64" s="206">
        <f>'2-16 этаж'!K44</f>
        <v>990000</v>
      </c>
    </row>
    <row r="65" spans="1:2" x14ac:dyDescent="0.25">
      <c r="A65">
        <v>64</v>
      </c>
      <c r="B65" s="206">
        <f>'2-16 этаж'!J44</f>
        <v>1945000</v>
      </c>
    </row>
    <row r="66" spans="1:2" x14ac:dyDescent="0.25">
      <c r="A66">
        <v>65</v>
      </c>
      <c r="B66" s="206">
        <f>'2-16 этаж'!E56</f>
        <v>1960000</v>
      </c>
    </row>
    <row r="67" spans="1:2" x14ac:dyDescent="0.25">
      <c r="A67">
        <v>66</v>
      </c>
      <c r="B67" s="206">
        <f>'2-16 этаж'!D56</f>
        <v>999999</v>
      </c>
    </row>
    <row r="68" spans="1:2" x14ac:dyDescent="0.25">
      <c r="A68">
        <v>67</v>
      </c>
      <c r="B68" s="206">
        <f>'2-16 этаж'!C56</f>
        <v>2110000</v>
      </c>
    </row>
    <row r="69" spans="1:2" x14ac:dyDescent="0.25">
      <c r="A69">
        <v>68</v>
      </c>
      <c r="B69" s="206">
        <f>'2-16 этаж'!C55</f>
        <v>2110000</v>
      </c>
    </row>
    <row r="70" spans="1:2" x14ac:dyDescent="0.25">
      <c r="A70">
        <v>69</v>
      </c>
      <c r="B70" s="206">
        <f>'2-16 этаж'!D55</f>
        <v>1000000</v>
      </c>
    </row>
    <row r="71" spans="1:2" x14ac:dyDescent="0.25">
      <c r="A71">
        <v>70</v>
      </c>
      <c r="B71" s="206">
        <f>'2-16 этаж'!E55</f>
        <v>1000000</v>
      </c>
    </row>
    <row r="72" spans="1:2" x14ac:dyDescent="0.25">
      <c r="A72">
        <v>71</v>
      </c>
      <c r="B72" s="206">
        <f>'2-16 этаж'!F55</f>
        <v>1000000</v>
      </c>
    </row>
    <row r="73" spans="1:2" x14ac:dyDescent="0.25">
      <c r="A73">
        <v>72</v>
      </c>
      <c r="B73" s="206">
        <f>'2-16 этаж'!G55</f>
        <v>1000000</v>
      </c>
    </row>
    <row r="74" spans="1:2" x14ac:dyDescent="0.25">
      <c r="A74">
        <v>73</v>
      </c>
      <c r="B74" s="206">
        <f>'2-16 этаж'!H55</f>
        <v>1000000</v>
      </c>
    </row>
    <row r="75" spans="1:2" x14ac:dyDescent="0.25">
      <c r="A75">
        <v>74</v>
      </c>
      <c r="B75" s="206">
        <f>'2-16 этаж'!I55</f>
        <v>1000000</v>
      </c>
    </row>
    <row r="76" spans="1:2" x14ac:dyDescent="0.25">
      <c r="A76">
        <v>75</v>
      </c>
      <c r="B76" s="206">
        <f>'2-16 этаж'!J55</f>
        <v>1000000</v>
      </c>
    </row>
    <row r="77" spans="1:2" x14ac:dyDescent="0.25">
      <c r="A77">
        <v>76</v>
      </c>
      <c r="B77" s="206">
        <f>'2-16 этаж'!K55</f>
        <v>1000000</v>
      </c>
    </row>
    <row r="78" spans="1:2" x14ac:dyDescent="0.25">
      <c r="A78">
        <v>77</v>
      </c>
      <c r="B78" s="206">
        <f>'2-16 этаж'!L55</f>
        <v>2080000</v>
      </c>
    </row>
    <row r="79" spans="1:2" x14ac:dyDescent="0.25">
      <c r="A79">
        <v>78</v>
      </c>
      <c r="B79" s="206">
        <f>'2-16 этаж'!L56</f>
        <v>2080000</v>
      </c>
    </row>
    <row r="80" spans="1:2" x14ac:dyDescent="0.25">
      <c r="A80">
        <v>79</v>
      </c>
      <c r="B80" s="206">
        <f>'2-16 этаж'!K56</f>
        <v>1000000</v>
      </c>
    </row>
    <row r="81" spans="1:2" x14ac:dyDescent="0.25">
      <c r="A81">
        <v>80</v>
      </c>
      <c r="B81" s="206">
        <f>'2-16 этаж'!J56</f>
        <v>1960000</v>
      </c>
    </row>
    <row r="82" spans="1:2" x14ac:dyDescent="0.25">
      <c r="A82">
        <v>81</v>
      </c>
      <c r="B82" s="206">
        <f>'2-16 этаж'!E68</f>
        <v>1975000</v>
      </c>
    </row>
    <row r="83" spans="1:2" x14ac:dyDescent="0.25">
      <c r="A83">
        <v>82</v>
      </c>
      <c r="B83" s="206">
        <f>'2-16 этаж'!D68</f>
        <v>1010000</v>
      </c>
    </row>
    <row r="84" spans="1:2" x14ac:dyDescent="0.25">
      <c r="A84">
        <v>83</v>
      </c>
      <c r="B84" s="206">
        <f>'2-16 этаж'!C68</f>
        <v>2130000</v>
      </c>
    </row>
    <row r="85" spans="1:2" x14ac:dyDescent="0.25">
      <c r="A85">
        <v>84</v>
      </c>
      <c r="B85" s="206">
        <f>'2-16 этаж'!C67</f>
        <v>2130000</v>
      </c>
    </row>
    <row r="86" spans="1:2" x14ac:dyDescent="0.25">
      <c r="A86">
        <v>85</v>
      </c>
      <c r="B86" s="206">
        <f>'2-16 этаж'!D67</f>
        <v>1010000</v>
      </c>
    </row>
    <row r="87" spans="1:2" x14ac:dyDescent="0.25">
      <c r="A87">
        <v>86</v>
      </c>
      <c r="B87" s="206">
        <f>'2-16 этаж'!E67</f>
        <v>1010000</v>
      </c>
    </row>
    <row r="88" spans="1:2" x14ac:dyDescent="0.25">
      <c r="A88">
        <v>87</v>
      </c>
      <c r="B88" s="206">
        <f>'2-16 этаж'!F67</f>
        <v>1010000</v>
      </c>
    </row>
    <row r="89" spans="1:2" x14ac:dyDescent="0.25">
      <c r="A89">
        <v>88</v>
      </c>
      <c r="B89" s="206">
        <f>'2-16 этаж'!G67</f>
        <v>1010000</v>
      </c>
    </row>
    <row r="90" spans="1:2" x14ac:dyDescent="0.25">
      <c r="A90">
        <v>89</v>
      </c>
      <c r="B90" s="206">
        <f>'2-16 этаж'!H67</f>
        <v>1010000</v>
      </c>
    </row>
    <row r="91" spans="1:2" x14ac:dyDescent="0.25">
      <c r="A91">
        <v>90</v>
      </c>
      <c r="B91" s="206">
        <f>'2-16 этаж'!I67</f>
        <v>1010000</v>
      </c>
    </row>
    <row r="92" spans="1:2" x14ac:dyDescent="0.25">
      <c r="A92">
        <v>91</v>
      </c>
      <c r="B92" s="206">
        <f>'2-16 этаж'!J67</f>
        <v>1010000</v>
      </c>
    </row>
    <row r="93" spans="1:2" x14ac:dyDescent="0.25">
      <c r="A93">
        <v>92</v>
      </c>
      <c r="B93" s="206">
        <f>'2-16 этаж'!K67</f>
        <v>1037000</v>
      </c>
    </row>
    <row r="94" spans="1:2" x14ac:dyDescent="0.25">
      <c r="A94">
        <v>93</v>
      </c>
      <c r="B94" s="206">
        <f>'2-16 этаж'!L67</f>
        <v>2095000</v>
      </c>
    </row>
    <row r="95" spans="1:2" x14ac:dyDescent="0.25">
      <c r="A95">
        <v>94</v>
      </c>
      <c r="B95" s="206">
        <f>'2-16 этаж'!L68</f>
        <v>1875025</v>
      </c>
    </row>
    <row r="96" spans="1:2" x14ac:dyDescent="0.25">
      <c r="A96">
        <v>95</v>
      </c>
      <c r="B96" s="206">
        <f>'2-16 этаж'!K68</f>
        <v>1010000</v>
      </c>
    </row>
    <row r="97" spans="1:2" x14ac:dyDescent="0.25">
      <c r="A97">
        <v>96</v>
      </c>
      <c r="B97" s="206">
        <f>'2-16 этаж'!J68</f>
        <v>1975000</v>
      </c>
    </row>
    <row r="98" spans="1:2" x14ac:dyDescent="0.25">
      <c r="A98">
        <v>97</v>
      </c>
      <c r="B98" s="206">
        <f>'2-16 этаж'!E80</f>
        <v>1990000</v>
      </c>
    </row>
    <row r="99" spans="1:2" x14ac:dyDescent="0.25">
      <c r="A99">
        <v>98</v>
      </c>
      <c r="B99" s="206">
        <f>'2-16 этаж'!D80</f>
        <v>912900</v>
      </c>
    </row>
    <row r="100" spans="1:2" x14ac:dyDescent="0.25">
      <c r="A100">
        <v>99</v>
      </c>
      <c r="B100" s="206">
        <f>'2-16 этаж'!C80</f>
        <v>2150000</v>
      </c>
    </row>
    <row r="101" spans="1:2" x14ac:dyDescent="0.25">
      <c r="A101">
        <v>100</v>
      </c>
      <c r="B101" s="206">
        <f>'2-16 этаж'!C79</f>
        <v>2150000</v>
      </c>
    </row>
    <row r="102" spans="1:2" x14ac:dyDescent="0.25">
      <c r="A102">
        <v>101</v>
      </c>
      <c r="B102" s="206">
        <f>'2-16 этаж'!D79</f>
        <v>1020000</v>
      </c>
    </row>
    <row r="103" spans="1:2" x14ac:dyDescent="0.25">
      <c r="A103">
        <v>102</v>
      </c>
      <c r="B103" s="206">
        <f>'2-16 этаж'!E79</f>
        <v>1020000</v>
      </c>
    </row>
    <row r="104" spans="1:2" x14ac:dyDescent="0.25">
      <c r="A104">
        <v>103</v>
      </c>
      <c r="B104" s="206">
        <f>'2-16 этаж'!F79</f>
        <v>1020000</v>
      </c>
    </row>
    <row r="105" spans="1:2" x14ac:dyDescent="0.25">
      <c r="A105">
        <v>104</v>
      </c>
      <c r="B105" s="206">
        <f>'2-16 этаж'!G79</f>
        <v>1020000</v>
      </c>
    </row>
    <row r="106" spans="1:2" x14ac:dyDescent="0.25">
      <c r="A106">
        <v>105</v>
      </c>
      <c r="B106" s="206">
        <f>'2-16 этаж'!H79</f>
        <v>1020000</v>
      </c>
    </row>
    <row r="107" spans="1:2" x14ac:dyDescent="0.25">
      <c r="A107">
        <v>106</v>
      </c>
      <c r="B107" s="206">
        <f>'2-16 этаж'!I79</f>
        <v>1020000</v>
      </c>
    </row>
    <row r="108" spans="1:2" x14ac:dyDescent="0.25">
      <c r="A108">
        <v>107</v>
      </c>
      <c r="B108" s="206">
        <f>'2-16 этаж'!J79</f>
        <v>1020000</v>
      </c>
    </row>
    <row r="109" spans="1:2" x14ac:dyDescent="0.25">
      <c r="A109">
        <v>108</v>
      </c>
      <c r="B109" s="206">
        <f>'2-16 этаж'!K79</f>
        <v>1020000</v>
      </c>
    </row>
    <row r="110" spans="1:2" x14ac:dyDescent="0.25">
      <c r="A110">
        <v>109</v>
      </c>
      <c r="B110" s="206">
        <f>'2-16 этаж'!L79</f>
        <v>2110000</v>
      </c>
    </row>
    <row r="111" spans="1:2" x14ac:dyDescent="0.25">
      <c r="A111">
        <v>110</v>
      </c>
      <c r="B111" s="206">
        <f>'2-16 этаж'!L80</f>
        <v>2110000</v>
      </c>
    </row>
    <row r="112" spans="1:2" x14ac:dyDescent="0.25">
      <c r="A112">
        <v>111</v>
      </c>
      <c r="B112" s="206">
        <f>'2-16 этаж'!K80</f>
        <v>989400</v>
      </c>
    </row>
    <row r="113" spans="1:2" x14ac:dyDescent="0.25">
      <c r="A113">
        <v>112</v>
      </c>
      <c r="B113" s="206">
        <f>'2-16 этаж'!J80</f>
        <v>1990000</v>
      </c>
    </row>
    <row r="114" spans="1:2" x14ac:dyDescent="0.25">
      <c r="A114">
        <v>113</v>
      </c>
      <c r="B114" s="206">
        <f>'2-16 этаж'!E92</f>
        <v>2005000</v>
      </c>
    </row>
    <row r="115" spans="1:2" x14ac:dyDescent="0.25">
      <c r="A115">
        <v>114</v>
      </c>
      <c r="B115" s="206">
        <f>'2-16 этаж'!D92</f>
        <v>1030000</v>
      </c>
    </row>
    <row r="116" spans="1:2" x14ac:dyDescent="0.25">
      <c r="A116">
        <v>115</v>
      </c>
      <c r="B116" s="206">
        <f>'2-16 этаж'!C92</f>
        <v>2170000</v>
      </c>
    </row>
    <row r="117" spans="1:2" x14ac:dyDescent="0.25">
      <c r="A117">
        <v>116</v>
      </c>
      <c r="B117" s="206">
        <f>'2-16 этаж'!C91</f>
        <v>2170000</v>
      </c>
    </row>
    <row r="118" spans="1:2" x14ac:dyDescent="0.25">
      <c r="A118">
        <v>117</v>
      </c>
      <c r="B118" s="206">
        <f>'2-16 этаж'!D91</f>
        <v>1070500</v>
      </c>
    </row>
    <row r="119" spans="1:2" x14ac:dyDescent="0.25">
      <c r="A119">
        <v>118</v>
      </c>
      <c r="B119" s="206">
        <f>'2-16 этаж'!E91</f>
        <v>1030000</v>
      </c>
    </row>
    <row r="120" spans="1:2" x14ac:dyDescent="0.25">
      <c r="A120">
        <v>119</v>
      </c>
      <c r="B120" s="206">
        <f>'2-16 этаж'!F91</f>
        <v>1030000</v>
      </c>
    </row>
    <row r="121" spans="1:2" x14ac:dyDescent="0.25">
      <c r="A121">
        <v>120</v>
      </c>
      <c r="B121" s="206">
        <f>'2-16 этаж'!G91</f>
        <v>1030000</v>
      </c>
    </row>
    <row r="122" spans="1:2" x14ac:dyDescent="0.25">
      <c r="A122">
        <v>121</v>
      </c>
      <c r="B122" s="206">
        <f>'2-16 этаж'!H91</f>
        <v>1030000</v>
      </c>
    </row>
    <row r="123" spans="1:2" x14ac:dyDescent="0.25">
      <c r="A123">
        <v>122</v>
      </c>
      <c r="B123" s="206">
        <f>'2-16 этаж'!I91</f>
        <v>1030000</v>
      </c>
    </row>
    <row r="124" spans="1:2" x14ac:dyDescent="0.25">
      <c r="A124">
        <v>123</v>
      </c>
      <c r="B124" s="206">
        <f>'2-16 этаж'!J91</f>
        <v>1030000</v>
      </c>
    </row>
    <row r="125" spans="1:2" x14ac:dyDescent="0.25">
      <c r="A125">
        <v>124</v>
      </c>
      <c r="B125" s="206">
        <f>'2-16 этаж'!K91</f>
        <v>1030000</v>
      </c>
    </row>
    <row r="126" spans="1:2" x14ac:dyDescent="0.25">
      <c r="A126">
        <v>125</v>
      </c>
      <c r="B126" s="206">
        <f>'2-16 этаж'!L91</f>
        <v>2125000</v>
      </c>
    </row>
    <row r="127" spans="1:2" x14ac:dyDescent="0.25">
      <c r="A127">
        <v>126</v>
      </c>
      <c r="B127" s="206">
        <f>'2-16 этаж'!L92</f>
        <v>2125000</v>
      </c>
    </row>
    <row r="128" spans="1:2" x14ac:dyDescent="0.25">
      <c r="A128">
        <v>127</v>
      </c>
      <c r="B128" s="206">
        <f>'2-16 этаж'!K92</f>
        <v>1030000</v>
      </c>
    </row>
    <row r="129" spans="1:2" x14ac:dyDescent="0.25">
      <c r="A129">
        <v>128</v>
      </c>
      <c r="B129" s="206">
        <f>'2-16 этаж'!J92</f>
        <v>2005000</v>
      </c>
    </row>
    <row r="130" spans="1:2" x14ac:dyDescent="0.25">
      <c r="A130">
        <v>129</v>
      </c>
      <c r="B130" s="206">
        <f>'2-16 этаж'!E104</f>
        <v>2020000</v>
      </c>
    </row>
    <row r="131" spans="1:2" x14ac:dyDescent="0.25">
      <c r="A131">
        <v>130</v>
      </c>
      <c r="B131" s="206">
        <f>'2-16 этаж'!D104</f>
        <v>1040000</v>
      </c>
    </row>
    <row r="132" spans="1:2" x14ac:dyDescent="0.25">
      <c r="A132">
        <v>131</v>
      </c>
      <c r="B132" s="206">
        <f>'2-16 этаж'!C104</f>
        <v>2190000</v>
      </c>
    </row>
    <row r="133" spans="1:2" x14ac:dyDescent="0.25">
      <c r="A133">
        <v>132</v>
      </c>
      <c r="B133" s="206">
        <f>'2-16 этаж'!C103</f>
        <v>2190000</v>
      </c>
    </row>
    <row r="134" spans="1:2" x14ac:dyDescent="0.25">
      <c r="A134">
        <v>133</v>
      </c>
      <c r="B134" s="206">
        <f>'2-16 этаж'!D103</f>
        <v>1040000</v>
      </c>
    </row>
    <row r="135" spans="1:2" x14ac:dyDescent="0.25">
      <c r="A135">
        <v>134</v>
      </c>
      <c r="B135" s="206">
        <f>'2-16 этаж'!E103</f>
        <v>1040000</v>
      </c>
    </row>
    <row r="136" spans="1:2" x14ac:dyDescent="0.25">
      <c r="A136">
        <v>135</v>
      </c>
      <c r="B136" s="206">
        <f>'2-16 этаж'!F103</f>
        <v>1040000</v>
      </c>
    </row>
    <row r="137" spans="1:2" x14ac:dyDescent="0.25">
      <c r="A137">
        <v>136</v>
      </c>
      <c r="B137" s="206">
        <f>'2-16 этаж'!G103</f>
        <v>1040000</v>
      </c>
    </row>
    <row r="138" spans="1:2" x14ac:dyDescent="0.25">
      <c r="A138">
        <v>137</v>
      </c>
      <c r="B138" s="206">
        <f>'2-16 этаж'!H103</f>
        <v>1040000</v>
      </c>
    </row>
    <row r="139" spans="1:2" x14ac:dyDescent="0.25">
      <c r="A139">
        <v>138</v>
      </c>
      <c r="B139" s="206">
        <f>'2-16 этаж'!I103</f>
        <v>1040000</v>
      </c>
    </row>
    <row r="140" spans="1:2" x14ac:dyDescent="0.25">
      <c r="A140">
        <v>139</v>
      </c>
      <c r="B140" s="206">
        <f>'2-16 этаж'!J103</f>
        <v>1040000</v>
      </c>
    </row>
    <row r="141" spans="1:2" x14ac:dyDescent="0.25">
      <c r="A141">
        <v>140</v>
      </c>
      <c r="B141" s="206">
        <f>'2-16 этаж'!K103</f>
        <v>1040000</v>
      </c>
    </row>
    <row r="142" spans="1:2" x14ac:dyDescent="0.25">
      <c r="A142">
        <v>141</v>
      </c>
      <c r="B142" s="206">
        <f>'2-16 этаж'!L103</f>
        <v>2140000</v>
      </c>
    </row>
    <row r="143" spans="1:2" x14ac:dyDescent="0.25">
      <c r="A143">
        <v>142</v>
      </c>
      <c r="B143" s="206">
        <f>'2-16 этаж'!L104</f>
        <v>2140000</v>
      </c>
    </row>
    <row r="144" spans="1:2" x14ac:dyDescent="0.25">
      <c r="A144">
        <v>143</v>
      </c>
      <c r="B144" s="206">
        <f>'2-16 этаж'!K104</f>
        <v>1040000</v>
      </c>
    </row>
    <row r="145" spans="1:2" x14ac:dyDescent="0.25">
      <c r="A145">
        <v>144</v>
      </c>
      <c r="B145" s="206">
        <f>'2-16 этаж'!J104</f>
        <v>2020000</v>
      </c>
    </row>
    <row r="146" spans="1:2" x14ac:dyDescent="0.25">
      <c r="A146">
        <v>145</v>
      </c>
      <c r="B146" s="206">
        <f>'2-16 этаж'!E116</f>
        <v>2035000</v>
      </c>
    </row>
    <row r="147" spans="1:2" x14ac:dyDescent="0.25">
      <c r="A147">
        <v>146</v>
      </c>
      <c r="B147" s="206">
        <f>'2-16 этаж'!D116</f>
        <v>1050000</v>
      </c>
    </row>
    <row r="148" spans="1:2" x14ac:dyDescent="0.25">
      <c r="A148">
        <v>147</v>
      </c>
      <c r="B148" s="206">
        <f>'2-16 этаж'!C116</f>
        <v>2210000</v>
      </c>
    </row>
    <row r="149" spans="1:2" x14ac:dyDescent="0.25">
      <c r="A149">
        <v>148</v>
      </c>
      <c r="B149" s="206">
        <f>'2-16 этаж'!C115</f>
        <v>2210000</v>
      </c>
    </row>
    <row r="150" spans="1:2" x14ac:dyDescent="0.25">
      <c r="A150">
        <v>149</v>
      </c>
      <c r="B150" s="206">
        <f>'2-16 этаж'!D115</f>
        <v>1050000</v>
      </c>
    </row>
    <row r="151" spans="1:2" x14ac:dyDescent="0.25">
      <c r="A151">
        <v>150</v>
      </c>
      <c r="B151" s="206">
        <f>'2-16 этаж'!E115</f>
        <v>1050000</v>
      </c>
    </row>
    <row r="152" spans="1:2" x14ac:dyDescent="0.25">
      <c r="A152">
        <v>151</v>
      </c>
      <c r="B152" s="206">
        <f>'2-16 этаж'!F115</f>
        <v>1050000</v>
      </c>
    </row>
    <row r="153" spans="1:2" x14ac:dyDescent="0.25">
      <c r="A153">
        <v>152</v>
      </c>
      <c r="B153" s="206">
        <f>'2-16 этаж'!G115</f>
        <v>1050000</v>
      </c>
    </row>
    <row r="154" spans="1:2" x14ac:dyDescent="0.25">
      <c r="A154">
        <v>153</v>
      </c>
      <c r="B154" s="206">
        <f>'2-16 этаж'!H115</f>
        <v>1050000</v>
      </c>
    </row>
    <row r="155" spans="1:2" x14ac:dyDescent="0.25">
      <c r="A155">
        <v>154</v>
      </c>
      <c r="B155" s="206">
        <f>'2-16 этаж'!I115</f>
        <v>1050000</v>
      </c>
    </row>
    <row r="156" spans="1:2" x14ac:dyDescent="0.25">
      <c r="A156">
        <v>155</v>
      </c>
      <c r="B156" s="206">
        <f>'2-16 этаж'!J115</f>
        <v>1050000</v>
      </c>
    </row>
    <row r="157" spans="1:2" x14ac:dyDescent="0.25">
      <c r="A157">
        <v>156</v>
      </c>
      <c r="B157" s="206">
        <f>'2-16 этаж'!K115</f>
        <v>1050000</v>
      </c>
    </row>
    <row r="158" spans="1:2" x14ac:dyDescent="0.25">
      <c r="A158">
        <v>157</v>
      </c>
      <c r="B158" s="206">
        <f>'2-16 этаж'!L115</f>
        <v>2155000</v>
      </c>
    </row>
    <row r="159" spans="1:2" x14ac:dyDescent="0.25">
      <c r="A159">
        <v>158</v>
      </c>
      <c r="B159" s="206">
        <f>'2-16 этаж'!L116</f>
        <v>2155000</v>
      </c>
    </row>
    <row r="160" spans="1:2" x14ac:dyDescent="0.25">
      <c r="A160">
        <v>159</v>
      </c>
      <c r="B160" s="206">
        <f>'2-16 этаж'!K116</f>
        <v>1050000</v>
      </c>
    </row>
    <row r="161" spans="1:2" x14ac:dyDescent="0.25">
      <c r="A161">
        <v>160</v>
      </c>
      <c r="B161" s="206">
        <f>'2-16 этаж'!J116</f>
        <v>2035000</v>
      </c>
    </row>
    <row r="162" spans="1:2" x14ac:dyDescent="0.25">
      <c r="A162">
        <v>161</v>
      </c>
      <c r="B162" s="206">
        <f>'2-16 этаж'!D128</f>
        <v>2200000</v>
      </c>
    </row>
    <row r="163" spans="1:2" x14ac:dyDescent="0.25">
      <c r="A163">
        <v>162</v>
      </c>
      <c r="B163" s="206">
        <f>'2-16 этаж'!C128</f>
        <v>3470000</v>
      </c>
    </row>
    <row r="164" spans="1:2" x14ac:dyDescent="0.25">
      <c r="A164">
        <v>163</v>
      </c>
      <c r="B164" s="206">
        <f>'2-16 этаж'!C127</f>
        <v>2420000</v>
      </c>
    </row>
    <row r="165" spans="1:2" x14ac:dyDescent="0.25">
      <c r="A165">
        <v>164</v>
      </c>
      <c r="B165" s="206">
        <f>'2-16 этаж'!D127</f>
        <v>1200000</v>
      </c>
    </row>
    <row r="166" spans="1:2" x14ac:dyDescent="0.25">
      <c r="A166">
        <v>165</v>
      </c>
      <c r="B166" s="206">
        <f>'2-16 этаж'!E127</f>
        <v>1200000</v>
      </c>
    </row>
    <row r="167" spans="1:2" x14ac:dyDescent="0.25">
      <c r="A167">
        <v>166</v>
      </c>
      <c r="B167" s="206">
        <f>'2-16 этаж'!F127</f>
        <v>1200000</v>
      </c>
    </row>
    <row r="168" spans="1:2" x14ac:dyDescent="0.25">
      <c r="A168">
        <v>167</v>
      </c>
      <c r="B168" s="206">
        <f>'2-16 этаж'!G127</f>
        <v>1200000</v>
      </c>
    </row>
    <row r="169" spans="1:2" x14ac:dyDescent="0.25">
      <c r="A169">
        <v>168</v>
      </c>
      <c r="B169" s="206">
        <f>'2-16 этаж'!H127</f>
        <v>1200000</v>
      </c>
    </row>
    <row r="170" spans="1:2" x14ac:dyDescent="0.25">
      <c r="A170">
        <v>169</v>
      </c>
      <c r="B170" s="206">
        <f>'2-16 этаж'!I127</f>
        <v>1200000</v>
      </c>
    </row>
    <row r="171" spans="1:2" x14ac:dyDescent="0.25">
      <c r="A171">
        <v>170</v>
      </c>
      <c r="B171" s="206">
        <f>'2-16 этаж'!J127</f>
        <v>1200000</v>
      </c>
    </row>
    <row r="172" spans="1:2" x14ac:dyDescent="0.25">
      <c r="A172">
        <v>171</v>
      </c>
      <c r="B172" s="206">
        <f>'2-16 этаж'!K127</f>
        <v>1200000</v>
      </c>
    </row>
    <row r="173" spans="1:2" x14ac:dyDescent="0.25">
      <c r="A173">
        <v>172</v>
      </c>
      <c r="B173" s="206">
        <f>'2-16 этаж'!L127</f>
        <v>2400000</v>
      </c>
    </row>
    <row r="174" spans="1:2" x14ac:dyDescent="0.25">
      <c r="A174">
        <v>173</v>
      </c>
      <c r="B174" s="206">
        <f>'2-16 этаж'!L128</f>
        <v>3450000</v>
      </c>
    </row>
    <row r="175" spans="1:2" x14ac:dyDescent="0.25">
      <c r="A175">
        <v>174</v>
      </c>
      <c r="B175" s="206">
        <f>'2-16 этаж'!K128</f>
        <v>2200000</v>
      </c>
    </row>
    <row r="176" spans="1:2" x14ac:dyDescent="0.25">
      <c r="A176">
        <v>175</v>
      </c>
      <c r="B176" s="206">
        <f>'2-16 этаж'!D140</f>
        <v>2215000</v>
      </c>
    </row>
    <row r="177" spans="1:2" x14ac:dyDescent="0.25">
      <c r="A177">
        <v>176</v>
      </c>
      <c r="B177" s="206">
        <f>'2-16 этаж'!C140</f>
        <v>3490000</v>
      </c>
    </row>
    <row r="178" spans="1:2" x14ac:dyDescent="0.25">
      <c r="A178">
        <v>177</v>
      </c>
      <c r="B178" s="206">
        <f>'2-16 этаж'!C139</f>
        <v>2440000</v>
      </c>
    </row>
    <row r="179" spans="1:2" x14ac:dyDescent="0.25">
      <c r="A179">
        <v>178</v>
      </c>
      <c r="B179" s="206">
        <f>'2-16 этаж'!D139</f>
        <v>1215000</v>
      </c>
    </row>
    <row r="180" spans="1:2" x14ac:dyDescent="0.25">
      <c r="A180">
        <v>179</v>
      </c>
      <c r="B180" s="206">
        <f>'2-16 этаж'!E139</f>
        <v>1215000</v>
      </c>
    </row>
    <row r="181" spans="1:2" x14ac:dyDescent="0.25">
      <c r="A181">
        <v>180</v>
      </c>
      <c r="B181" s="206">
        <f>'2-16 этаж'!F139</f>
        <v>1215000</v>
      </c>
    </row>
    <row r="182" spans="1:2" x14ac:dyDescent="0.25">
      <c r="A182">
        <v>181</v>
      </c>
      <c r="B182" s="206">
        <f>'2-16 этаж'!G139</f>
        <v>1215000</v>
      </c>
    </row>
    <row r="183" spans="1:2" x14ac:dyDescent="0.25">
      <c r="A183">
        <v>182</v>
      </c>
      <c r="B183" s="206">
        <f>'2-16 этаж'!H139</f>
        <v>1215000</v>
      </c>
    </row>
    <row r="184" spans="1:2" x14ac:dyDescent="0.25">
      <c r="A184">
        <v>183</v>
      </c>
      <c r="B184" s="206">
        <f>'2-16 этаж'!I139</f>
        <v>1215000</v>
      </c>
    </row>
    <row r="185" spans="1:2" x14ac:dyDescent="0.25">
      <c r="A185">
        <v>184</v>
      </c>
      <c r="B185" s="206">
        <f>'2-16 этаж'!J139</f>
        <v>1215000</v>
      </c>
    </row>
    <row r="186" spans="1:2" x14ac:dyDescent="0.25">
      <c r="A186">
        <v>185</v>
      </c>
      <c r="B186" s="206">
        <f>'2-16 этаж'!K139</f>
        <v>1215000</v>
      </c>
    </row>
    <row r="187" spans="1:2" x14ac:dyDescent="0.25">
      <c r="A187">
        <v>186</v>
      </c>
      <c r="B187" s="206">
        <f>'2-16 этаж'!L139</f>
        <v>2415000</v>
      </c>
    </row>
    <row r="188" spans="1:2" x14ac:dyDescent="0.25">
      <c r="A188">
        <v>187</v>
      </c>
      <c r="B188" s="206">
        <f>'2-16 этаж'!L140</f>
        <v>3470000</v>
      </c>
    </row>
    <row r="189" spans="1:2" x14ac:dyDescent="0.25">
      <c r="A189">
        <v>188</v>
      </c>
      <c r="B189" s="206">
        <f>'2-16 этаж'!K140</f>
        <v>2215000</v>
      </c>
    </row>
    <row r="190" spans="1:2" x14ac:dyDescent="0.25">
      <c r="A190">
        <v>189</v>
      </c>
      <c r="B190" s="206">
        <f>'2-16 этаж'!D152</f>
        <v>2230000</v>
      </c>
    </row>
    <row r="191" spans="1:2" x14ac:dyDescent="0.25">
      <c r="A191">
        <v>190</v>
      </c>
      <c r="B191" s="206">
        <f>'2-16 этаж'!C152</f>
        <v>3510000</v>
      </c>
    </row>
    <row r="192" spans="1:2" x14ac:dyDescent="0.25">
      <c r="A192">
        <v>191</v>
      </c>
      <c r="B192" s="206">
        <f>'2-16 этаж'!C151</f>
        <v>2460000</v>
      </c>
    </row>
    <row r="193" spans="1:2" x14ac:dyDescent="0.25">
      <c r="A193">
        <v>192</v>
      </c>
      <c r="B193" s="206">
        <f>'2-16 этаж'!D151</f>
        <v>1230000</v>
      </c>
    </row>
    <row r="194" spans="1:2" x14ac:dyDescent="0.25">
      <c r="A194">
        <v>193</v>
      </c>
      <c r="B194" s="206">
        <f>'2-16 этаж'!E151</f>
        <v>1230000</v>
      </c>
    </row>
    <row r="195" spans="1:2" x14ac:dyDescent="0.25">
      <c r="A195">
        <v>194</v>
      </c>
      <c r="B195" s="206">
        <f>'2-16 этаж'!F151</f>
        <v>1230000</v>
      </c>
    </row>
    <row r="196" spans="1:2" x14ac:dyDescent="0.25">
      <c r="A196">
        <v>195</v>
      </c>
      <c r="B196" s="206">
        <f>'2-16 этаж'!G151</f>
        <v>1230000</v>
      </c>
    </row>
    <row r="197" spans="1:2" x14ac:dyDescent="0.25">
      <c r="A197">
        <v>196</v>
      </c>
      <c r="B197" s="206">
        <f>'2-16 этаж'!H151</f>
        <v>1230000</v>
      </c>
    </row>
    <row r="198" spans="1:2" x14ac:dyDescent="0.25">
      <c r="A198">
        <v>197</v>
      </c>
      <c r="B198" s="206">
        <f>'2-16 этаж'!I151</f>
        <v>1230000</v>
      </c>
    </row>
    <row r="199" spans="1:2" x14ac:dyDescent="0.25">
      <c r="A199">
        <v>198</v>
      </c>
      <c r="B199" s="206">
        <f>'2-16 этаж'!J151</f>
        <v>1230000</v>
      </c>
    </row>
    <row r="200" spans="1:2" x14ac:dyDescent="0.25">
      <c r="A200">
        <v>199</v>
      </c>
      <c r="B200" s="206">
        <f>'2-16 этаж'!K151</f>
        <v>1168500</v>
      </c>
    </row>
    <row r="201" spans="1:2" x14ac:dyDescent="0.25">
      <c r="A201">
        <v>200</v>
      </c>
      <c r="B201" s="206">
        <f>'2-16 этаж'!L151</f>
        <v>2430000</v>
      </c>
    </row>
    <row r="202" spans="1:2" x14ac:dyDescent="0.25">
      <c r="A202">
        <v>201</v>
      </c>
      <c r="B202" s="206">
        <f>'2-16 этаж'!L152</f>
        <v>3490000</v>
      </c>
    </row>
    <row r="203" spans="1:2" x14ac:dyDescent="0.25">
      <c r="A203">
        <v>202</v>
      </c>
      <c r="B203" s="206">
        <f>'2-16 этаж'!K152</f>
        <v>2230000</v>
      </c>
    </row>
    <row r="204" spans="1:2" x14ac:dyDescent="0.25">
      <c r="A204">
        <v>203</v>
      </c>
      <c r="B204" s="206">
        <f>'2-16 этаж'!D164</f>
        <v>2245000</v>
      </c>
    </row>
    <row r="205" spans="1:2" x14ac:dyDescent="0.25">
      <c r="A205">
        <v>204</v>
      </c>
      <c r="B205" s="206">
        <f>'2-16 этаж'!C164</f>
        <v>3530000</v>
      </c>
    </row>
    <row r="206" spans="1:2" x14ac:dyDescent="0.25">
      <c r="A206">
        <v>205</v>
      </c>
      <c r="B206" s="206">
        <f>'2-16 этаж'!C163</f>
        <v>2480000</v>
      </c>
    </row>
    <row r="207" spans="1:2" x14ac:dyDescent="0.25">
      <c r="A207">
        <v>206</v>
      </c>
      <c r="B207" s="206">
        <f>'2-16 этаж'!D163</f>
        <v>1245000</v>
      </c>
    </row>
    <row r="208" spans="1:2" x14ac:dyDescent="0.25">
      <c r="A208">
        <v>207</v>
      </c>
      <c r="B208" s="206">
        <f>'2-16 этаж'!E163</f>
        <v>1245000</v>
      </c>
    </row>
    <row r="209" spans="1:2" x14ac:dyDescent="0.25">
      <c r="A209">
        <v>208</v>
      </c>
      <c r="B209" s="206">
        <f>'2-16 этаж'!F163</f>
        <v>1245000</v>
      </c>
    </row>
    <row r="210" spans="1:2" x14ac:dyDescent="0.25">
      <c r="A210">
        <v>209</v>
      </c>
      <c r="B210" s="206">
        <f>'2-16 этаж'!G163</f>
        <v>1245000</v>
      </c>
    </row>
    <row r="211" spans="1:2" x14ac:dyDescent="0.25">
      <c r="A211">
        <v>210</v>
      </c>
      <c r="B211" s="206">
        <f>'2-16 этаж'!H163</f>
        <v>1245000</v>
      </c>
    </row>
    <row r="212" spans="1:2" x14ac:dyDescent="0.25">
      <c r="A212">
        <v>211</v>
      </c>
      <c r="B212" s="206">
        <f>'2-16 этаж'!I163</f>
        <v>1245000</v>
      </c>
    </row>
    <row r="213" spans="1:2" x14ac:dyDescent="0.25">
      <c r="A213">
        <v>212</v>
      </c>
      <c r="B213" s="206">
        <f>'2-16 этаж'!J163</f>
        <v>1245000</v>
      </c>
    </row>
    <row r="214" spans="1:2" x14ac:dyDescent="0.25">
      <c r="A214">
        <v>213</v>
      </c>
      <c r="B214" s="206">
        <f>'2-16 этаж'!K163</f>
        <v>1245000</v>
      </c>
    </row>
    <row r="215" spans="1:2" x14ac:dyDescent="0.25">
      <c r="A215">
        <v>214</v>
      </c>
      <c r="B215" s="206">
        <f>'2-16 этаж'!L163</f>
        <v>2445000</v>
      </c>
    </row>
    <row r="216" spans="1:2" x14ac:dyDescent="0.25">
      <c r="A216">
        <v>215</v>
      </c>
      <c r="B216" s="206">
        <f>'2-16 этаж'!L164</f>
        <v>3510000</v>
      </c>
    </row>
    <row r="217" spans="1:2" x14ac:dyDescent="0.25">
      <c r="A217">
        <v>216</v>
      </c>
      <c r="B217" s="206">
        <f>'2-16 этаж'!K164</f>
        <v>2245000</v>
      </c>
    </row>
    <row r="218" spans="1:2" x14ac:dyDescent="0.25">
      <c r="A218">
        <v>217</v>
      </c>
      <c r="B218" s="206">
        <f>'2-16 этаж'!D176</f>
        <v>2260000</v>
      </c>
    </row>
    <row r="219" spans="1:2" x14ac:dyDescent="0.25">
      <c r="A219">
        <v>218</v>
      </c>
      <c r="B219" s="206">
        <f>'2-16 этаж'!C176</f>
        <v>3550000</v>
      </c>
    </row>
    <row r="220" spans="1:2" x14ac:dyDescent="0.25">
      <c r="A220">
        <v>219</v>
      </c>
      <c r="B220" s="206">
        <f>'2-16 этаж'!C175</f>
        <v>2500000</v>
      </c>
    </row>
    <row r="221" spans="1:2" x14ac:dyDescent="0.25">
      <c r="A221">
        <v>220</v>
      </c>
      <c r="B221" s="206">
        <f>'2-16 этаж'!D175</f>
        <v>1260000</v>
      </c>
    </row>
    <row r="222" spans="1:2" x14ac:dyDescent="0.25">
      <c r="A222">
        <v>221</v>
      </c>
      <c r="B222" s="206">
        <f>'2-16 этаж'!E175</f>
        <v>1260000</v>
      </c>
    </row>
    <row r="223" spans="1:2" x14ac:dyDescent="0.25">
      <c r="A223">
        <v>222</v>
      </c>
      <c r="B223" s="206">
        <f>'2-16 этаж'!F175</f>
        <v>1260000</v>
      </c>
    </row>
    <row r="224" spans="1:2" x14ac:dyDescent="0.25">
      <c r="A224">
        <v>223</v>
      </c>
      <c r="B224" s="206">
        <f>'2-16 этаж'!G175</f>
        <v>1260000</v>
      </c>
    </row>
    <row r="225" spans="1:2" x14ac:dyDescent="0.25">
      <c r="A225">
        <v>224</v>
      </c>
      <c r="B225" s="206">
        <f>'2-16 этаж'!H175</f>
        <v>1260000</v>
      </c>
    </row>
    <row r="226" spans="1:2" x14ac:dyDescent="0.25">
      <c r="A226">
        <v>225</v>
      </c>
      <c r="B226" s="206">
        <f>'2-16 этаж'!I175</f>
        <v>1260000</v>
      </c>
    </row>
    <row r="227" spans="1:2" x14ac:dyDescent="0.25">
      <c r="A227">
        <v>226</v>
      </c>
      <c r="B227" s="206">
        <f>'2-16 этаж'!J175</f>
        <v>1260000</v>
      </c>
    </row>
    <row r="228" spans="1:2" x14ac:dyDescent="0.25">
      <c r="A228">
        <v>227</v>
      </c>
      <c r="B228" s="206">
        <f>'2-16 этаж'!K175</f>
        <v>1260000</v>
      </c>
    </row>
    <row r="229" spans="1:2" x14ac:dyDescent="0.25">
      <c r="A229">
        <v>228</v>
      </c>
      <c r="B229" s="206">
        <f>'2-16 этаж'!L175</f>
        <v>2460000</v>
      </c>
    </row>
    <row r="230" spans="1:2" x14ac:dyDescent="0.25">
      <c r="A230">
        <v>229</v>
      </c>
      <c r="B230" s="206">
        <f>'2-16 этаж'!L176</f>
        <v>3530000</v>
      </c>
    </row>
    <row r="231" spans="1:2" x14ac:dyDescent="0.25">
      <c r="A231">
        <v>230</v>
      </c>
      <c r="B231" s="206">
        <f>'2-16 этаж'!K176</f>
        <v>2260000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2-16 этаж</vt:lpstr>
      <vt:lpstr>Финальная версия</vt:lpstr>
      <vt:lpstr>CSV Экспорт в Шахматку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Sklad</dc:creator>
  <cp:lastModifiedBy>Manager</cp:lastModifiedBy>
  <cp:lastPrinted>2017-07-19T15:36:11Z</cp:lastPrinted>
  <dcterms:created xsi:type="dcterms:W3CDTF">2017-01-16T10:36:27Z</dcterms:created>
  <dcterms:modified xsi:type="dcterms:W3CDTF">2017-09-15T15:11:34Z</dcterms:modified>
</cp:coreProperties>
</file>