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wandi.wandi\Desktop\"/>
    </mc:Choice>
  </mc:AlternateContent>
  <xr:revisionPtr revIDLastSave="0" documentId="13_ncr:1_{E16A838A-C6EC-4CD5-AE69-3C80BD5D9D1F}" xr6:coauthVersionLast="47" xr6:coauthVersionMax="47" xr10:uidLastSave="{00000000-0000-0000-0000-000000000000}"/>
  <bookViews>
    <workbookView xWindow="-120" yWindow="-120" windowWidth="24240" windowHeight="13020" activeTab="1" xr2:uid="{74ACBE2A-B64E-425B-8CE0-E01CF1BAFFF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0" i="2" l="1"/>
  <c r="L71" i="2"/>
  <c r="L25" i="2"/>
  <c r="L35" i="2"/>
  <c r="L41" i="2"/>
  <c r="L40" i="2"/>
  <c r="L39" i="2"/>
  <c r="L33" i="2"/>
  <c r="L50" i="2"/>
  <c r="L48" i="2"/>
  <c r="L19" i="1"/>
  <c r="L74" i="2"/>
  <c r="L72" i="2"/>
  <c r="K12" i="1"/>
  <c r="L76" i="2"/>
  <c r="L68" i="2"/>
  <c r="L61" i="2"/>
  <c r="L60" i="2"/>
  <c r="L49" i="2"/>
  <c r="L34" i="2"/>
  <c r="L77" i="2"/>
  <c r="L78" i="2"/>
  <c r="L59" i="2"/>
  <c r="L90" i="2"/>
  <c r="L89" i="2"/>
  <c r="L88" i="2"/>
  <c r="L86" i="2"/>
  <c r="L84" i="2"/>
  <c r="L83" i="2"/>
  <c r="L82" i="2"/>
  <c r="L81" i="2"/>
  <c r="L79" i="2"/>
  <c r="L56" i="2"/>
  <c r="M15" i="2"/>
  <c r="L15" i="2"/>
  <c r="L80" i="2"/>
  <c r="L67" i="2"/>
  <c r="C17" i="1"/>
  <c r="C19" i="1"/>
  <c r="F17" i="1"/>
  <c r="F19" i="1" s="1"/>
  <c r="E17" i="1"/>
  <c r="D17" i="1"/>
  <c r="D19" i="1" s="1"/>
  <c r="L23" i="1"/>
  <c r="J14" i="1"/>
  <c r="J15" i="1" s="1"/>
  <c r="D6" i="1"/>
  <c r="D5" i="1"/>
  <c r="C6" i="1"/>
  <c r="C5" i="1"/>
  <c r="E6" i="1"/>
  <c r="E5" i="1"/>
  <c r="E19" i="1" l="1"/>
  <c r="K14" i="1"/>
  <c r="K15" i="1" s="1"/>
  <c r="L17" i="1" l="1"/>
  <c r="L16" i="1"/>
  <c r="K17" i="1"/>
</calcChain>
</file>

<file path=xl/sharedStrings.xml><?xml version="1.0" encoding="utf-8"?>
<sst xmlns="http://schemas.openxmlformats.org/spreadsheetml/2006/main" count="267" uniqueCount="183">
  <si>
    <t>PCB</t>
  </si>
  <si>
    <t>Pi Zero</t>
  </si>
  <si>
    <t>Solar Panel</t>
  </si>
  <si>
    <t>PCB tax</t>
  </si>
  <si>
    <t>No</t>
  </si>
  <si>
    <t>Item</t>
  </si>
  <si>
    <t>Curren Sensor</t>
  </si>
  <si>
    <t>Conector Spacer</t>
  </si>
  <si>
    <t>Frame</t>
  </si>
  <si>
    <t>Pi Pico</t>
  </si>
  <si>
    <t>VHF module  30dbM</t>
  </si>
  <si>
    <t>Camera</t>
  </si>
  <si>
    <t>1</t>
  </si>
  <si>
    <t>3</t>
  </si>
  <si>
    <t>Sensor</t>
  </si>
  <si>
    <t>Batre</t>
  </si>
  <si>
    <t>J-SSOD</t>
  </si>
  <si>
    <t>Deploy No</t>
  </si>
  <si>
    <t>Deploy No Release date</t>
  </si>
  <si>
    <t>Release time</t>
  </si>
  <si>
    <t>Name (Organization)</t>
  </si>
  <si>
    <t>Size</t>
  </si>
  <si>
    <t>#1</t>
  </si>
  <si>
    <t>October 4, 2012</t>
  </si>
  <si>
    <r>
      <t>WE WISH</t>
    </r>
    <r>
      <rPr>
        <sz val="11"/>
        <color theme="1"/>
        <rFont val="Calibri"/>
        <family val="2"/>
        <scheme val="minor"/>
      </rPr>
      <t xml:space="preserve"> (Meisei Electric Co.,Ltd. (Japan))</t>
    </r>
  </si>
  <si>
    <t>1U</t>
  </si>
  <si>
    <r>
      <t>RAIKO</t>
    </r>
    <r>
      <rPr>
        <sz val="11"/>
        <color theme="1"/>
        <rFont val="Calibri"/>
        <family val="2"/>
        <scheme val="minor"/>
      </rPr>
      <t xml:space="preserve"> (Tohoku University/ Wakayama University (Japan))</t>
    </r>
  </si>
  <si>
    <t>2U</t>
  </si>
  <si>
    <t>October 5, 2012</t>
  </si>
  <si>
    <r>
      <t>FITSAT-1</t>
    </r>
    <r>
      <rPr>
        <sz val="11"/>
        <color theme="1"/>
        <rFont val="Calibri"/>
        <family val="2"/>
        <scheme val="minor"/>
      </rPr>
      <t xml:space="preserve"> (Fukuoka Institute of Technology (Japan))</t>
    </r>
  </si>
  <si>
    <r>
      <t>F-1</t>
    </r>
    <r>
      <rPr>
        <sz val="11"/>
        <color theme="1"/>
        <rFont val="Calibri"/>
        <family val="2"/>
        <scheme val="minor"/>
      </rPr>
      <t xml:space="preserve"> (NanoRacks/ FPT University/ UPPSALA University (US)</t>
    </r>
  </si>
  <si>
    <r>
      <t>TechEdSat</t>
    </r>
    <r>
      <rPr>
        <sz val="11"/>
        <color theme="1"/>
        <rFont val="Calibri"/>
        <family val="2"/>
        <scheme val="minor"/>
      </rPr>
      <t xml:space="preserve"> (NASA Ames Research Center (ARC)/ San Jose State University)</t>
    </r>
  </si>
  <si>
    <t>#2</t>
  </si>
  <si>
    <t>November 19, 2013</t>
  </si>
  <si>
    <r>
      <t>PicoDragon</t>
    </r>
    <r>
      <rPr>
        <sz val="11"/>
        <color theme="1"/>
        <rFont val="Calibri"/>
        <family val="2"/>
        <scheme val="minor"/>
      </rPr>
      <t xml:space="preserve"> (The University of Tokyo (Japan)/ Vietnam National Satellite Center/ IHI AEROSPACE Co.,Ltd.)</t>
    </r>
  </si>
  <si>
    <r>
      <t>ArduSat-1</t>
    </r>
    <r>
      <rPr>
        <sz val="11"/>
        <color theme="1"/>
        <rFont val="Calibri"/>
        <family val="2"/>
        <scheme val="minor"/>
      </rPr>
      <t xml:space="preserve"> (NanoRacks LLC/ NanoSatisfi (US))</t>
    </r>
  </si>
  <si>
    <r>
      <t>ArduSat-X</t>
    </r>
    <r>
      <rPr>
        <sz val="11"/>
        <color theme="1"/>
        <rFont val="Calibri"/>
        <family val="2"/>
        <scheme val="minor"/>
      </rPr>
      <t xml:space="preserve"> (NanoRacks LLC/ NanoSatisfi (US))</t>
    </r>
  </si>
  <si>
    <t>November 20, 2013</t>
  </si>
  <si>
    <r>
      <t>TechEdSat-3</t>
    </r>
    <r>
      <rPr>
        <sz val="11"/>
        <color theme="1"/>
        <rFont val="Calibri"/>
        <family val="2"/>
        <scheme val="minor"/>
      </rPr>
      <t xml:space="preserve"> (NASA Ames Research Center (ARC; Federative Republic of Brazil))</t>
    </r>
  </si>
  <si>
    <t>3U</t>
  </si>
  <si>
    <t>#3</t>
  </si>
  <si>
    <t>February 5, 2015</t>
  </si>
  <si>
    <r>
      <t>AESP-14</t>
    </r>
    <r>
      <rPr>
        <sz val="11"/>
        <color theme="1"/>
        <rFont val="Calibri"/>
        <family val="2"/>
        <scheme val="minor"/>
      </rPr>
      <t xml:space="preserve"> (Aeronautics Institute of Technology (ITA)/ National Institute For Space Research (INPE)/ Brazilian Space Agency (AEB; Brazil))</t>
    </r>
  </si>
  <si>
    <t>#4</t>
  </si>
  <si>
    <t>September 17, 2015</t>
  </si>
  <si>
    <r>
      <t>S-CUBE</t>
    </r>
    <r>
      <rPr>
        <sz val="11"/>
        <color theme="1"/>
        <rFont val="Calibri"/>
        <family val="2"/>
        <scheme val="minor"/>
      </rPr>
      <t xml:space="preserve"> (Chiba Instiute of Technology (Japan))</t>
    </r>
  </si>
  <si>
    <r>
      <t>SERPENS</t>
    </r>
    <r>
      <rPr>
        <sz val="11"/>
        <color theme="1"/>
        <rFont val="Calibri"/>
        <family val="2"/>
        <scheme val="minor"/>
      </rPr>
      <t xml:space="preserve"> (University of Brasilia/ Brazilian Space Agency (AEB; Brazil)</t>
    </r>
  </si>
  <si>
    <t>#M1</t>
  </si>
  <si>
    <t>April 27, 2016</t>
  </si>
  <si>
    <r>
      <t>DIWATA-1</t>
    </r>
    <r>
      <rPr>
        <sz val="11"/>
        <color theme="1"/>
        <rFont val="Calibri"/>
        <family val="2"/>
        <scheme val="minor"/>
      </rPr>
      <t xml:space="preserve"> (Department of Science and Technology (DOST; Philippines)/ University of the Philippines (Philippines)/ Tohoku University (Japan)/ Hokkaido University (Japan))</t>
    </r>
  </si>
  <si>
    <t>50kg class</t>
  </si>
  <si>
    <t>#6</t>
  </si>
  <si>
    <t>December 19, 2016</t>
  </si>
  <si>
    <r>
      <t>STARS-C</t>
    </r>
    <r>
      <rPr>
        <sz val="11"/>
        <color theme="1"/>
        <rFont val="Calibri"/>
        <family val="2"/>
        <scheme val="minor"/>
      </rPr>
      <t xml:space="preserve"> (Shizuoka University (Japan))</t>
    </r>
  </si>
  <si>
    <t>January 16, 2017</t>
  </si>
  <si>
    <r>
      <t>ITF-2</t>
    </r>
    <r>
      <rPr>
        <sz val="11"/>
        <color theme="1"/>
        <rFont val="Calibri"/>
        <family val="2"/>
        <scheme val="minor"/>
      </rPr>
      <t xml:space="preserve"> (University of Tsukuba (Japan))</t>
    </r>
  </si>
  <si>
    <r>
      <t>WASEDA-SAT3</t>
    </r>
    <r>
      <rPr>
        <sz val="11"/>
        <color theme="1"/>
        <rFont val="Calibri"/>
        <family val="2"/>
        <scheme val="minor"/>
      </rPr>
      <t xml:space="preserve"> (Waseda University (Japan))</t>
    </r>
  </si>
  <si>
    <r>
      <t>FREEDOM</t>
    </r>
    <r>
      <rPr>
        <sz val="11"/>
        <color theme="1"/>
        <rFont val="Calibri"/>
        <family val="2"/>
        <scheme val="minor"/>
      </rPr>
      <t xml:space="preserve"> (Nakashimata Engineering Works,Ltd./ Tohoku University (Japan))</t>
    </r>
  </si>
  <si>
    <r>
      <t>EGG</t>
    </r>
    <r>
      <rPr>
        <sz val="11"/>
        <color theme="1"/>
        <rFont val="Calibri"/>
        <family val="2"/>
        <scheme val="minor"/>
      </rPr>
      <t xml:space="preserve"> (The University of Tokyo (Japan))</t>
    </r>
  </si>
  <si>
    <r>
      <t>AOBA-VeloxIII</t>
    </r>
    <r>
      <rPr>
        <sz val="11"/>
        <color theme="1"/>
        <rFont val="Calibri"/>
        <family val="2"/>
        <scheme val="minor"/>
      </rPr>
      <t xml:space="preserve"> (Kyushu Institute of Technology (Japan)/ Nayang Technological University (Singapore))</t>
    </r>
  </si>
  <si>
    <r>
      <t>TuPOD</t>
    </r>
    <r>
      <rPr>
        <sz val="11"/>
        <color theme="1"/>
        <rFont val="Calibri"/>
        <family val="2"/>
        <scheme val="minor"/>
      </rPr>
      <t xml:space="preserve"> (JAMSS/ GAUSS (Italy)/ Tancred Elementary School &amp; INPE (Brazil)/ OSN (US))</t>
    </r>
  </si>
  <si>
    <t>#7</t>
  </si>
  <si>
    <t>July 7, 2017</t>
  </si>
  <si>
    <r>
      <t>TOKI</t>
    </r>
    <r>
      <rPr>
        <sz val="11"/>
        <color theme="1"/>
        <rFont val="Calibri"/>
        <family val="2"/>
        <scheme val="minor"/>
      </rPr>
      <t xml:space="preserve"> (Kyushu Institute of Technology (Japan))</t>
    </r>
  </si>
  <si>
    <t>1U each</t>
  </si>
  <si>
    <r>
      <t>GhanaSat1</t>
    </r>
    <r>
      <rPr>
        <sz val="11"/>
        <color theme="1"/>
        <rFont val="Calibri"/>
        <family val="2"/>
        <scheme val="minor"/>
      </rPr>
      <t xml:space="preserve"> (All Nations University College (ANUC; Ghana) and Kyushu Institute of Technology (Japan))</t>
    </r>
  </si>
  <si>
    <r>
      <t>Mazaalai</t>
    </r>
    <r>
      <rPr>
        <sz val="11"/>
        <color theme="1"/>
        <rFont val="Calibri"/>
        <family val="2"/>
        <scheme val="minor"/>
      </rPr>
      <t xml:space="preserve"> (National University of Mongolia (Mongol) and Kyushu Institute of Technology (Japan))</t>
    </r>
  </si>
  <si>
    <r>
      <t>BRAC Onnesha</t>
    </r>
    <r>
      <rPr>
        <sz val="11"/>
        <color theme="1"/>
        <rFont val="Calibri"/>
        <family val="2"/>
        <scheme val="minor"/>
      </rPr>
      <t xml:space="preserve"> (BRAC University (Bangladesh) and Kyushu Institute of Technology (Japan))</t>
    </r>
  </si>
  <si>
    <r>
      <t>Nigeria Edusat1</t>
    </r>
    <r>
      <rPr>
        <sz val="11"/>
        <color theme="1"/>
        <rFont val="Calibri"/>
        <family val="2"/>
        <scheme val="minor"/>
      </rPr>
      <t xml:space="preserve"> (Federal University of Technology, Akure (Nigeria) and Kyushu Institute of Technology (Japan))</t>
    </r>
  </si>
  <si>
    <t>#8</t>
  </si>
  <si>
    <t>May 11, 2018</t>
  </si>
  <si>
    <r>
      <t>Irazu</t>
    </r>
    <r>
      <rPr>
        <sz val="11"/>
        <color theme="1"/>
        <rFont val="Calibri"/>
        <family val="2"/>
        <scheme val="minor"/>
      </rPr>
      <t xml:space="preserve"> (Costa Rica Institute of Technology (Costa Rica) / ACAE*)</t>
    </r>
  </si>
  <si>
    <t>*Central American Association of Aeronautics and Space</t>
  </si>
  <si>
    <r>
      <t>1KUNS-PF</t>
    </r>
    <r>
      <rPr>
        <sz val="11"/>
        <color theme="1"/>
        <rFont val="Calibri"/>
        <family val="2"/>
        <scheme val="minor"/>
      </rPr>
      <t xml:space="preserve"> (The University of Nairobi (Kenya))</t>
    </r>
  </si>
  <si>
    <r>
      <t>UBAKUSAT</t>
    </r>
    <r>
      <rPr>
        <sz val="11"/>
        <color theme="1"/>
        <rFont val="Calibri"/>
        <family val="2"/>
        <scheme val="minor"/>
      </rPr>
      <t xml:space="preserve"> (Istanbul Technical University (Turkey))</t>
    </r>
  </si>
  <si>
    <t>#9</t>
  </si>
  <si>
    <t>August 10, 2018</t>
  </si>
  <si>
    <r>
      <t>BHUTAN-1</t>
    </r>
    <r>
      <rPr>
        <sz val="11"/>
        <color theme="1"/>
        <rFont val="Calibri"/>
        <family val="2"/>
        <scheme val="minor"/>
      </rPr>
      <t xml:space="preserve"> (Royal University of Bhutan (Bhutan) and Kyushu Institute of Technology (Japan))</t>
    </r>
  </si>
  <si>
    <r>
      <t>MAYA-1</t>
    </r>
    <r>
      <rPr>
        <sz val="11"/>
        <color theme="1"/>
        <rFont val="Calibri"/>
        <family val="2"/>
        <scheme val="minor"/>
      </rPr>
      <t xml:space="preserve"> (University of the Philippines (Philippines) and Kyushu Institute of Technology (Japan))</t>
    </r>
  </si>
  <si>
    <r>
      <t>UiTMSAT-1</t>
    </r>
    <r>
      <rPr>
        <sz val="11"/>
        <color theme="1"/>
        <rFont val="Calibri"/>
        <family val="2"/>
        <scheme val="minor"/>
      </rPr>
      <t xml:space="preserve"> (MARA University of Technology of Malaysia (Malaysia) and Kyushu Institute of Technology (Japan))</t>
    </r>
  </si>
  <si>
    <t>#10</t>
  </si>
  <si>
    <t>October 6, 2018</t>
  </si>
  <si>
    <r>
      <t>SPATIUM-I</t>
    </r>
    <r>
      <rPr>
        <sz val="11"/>
        <color theme="1"/>
        <rFont val="Calibri"/>
        <family val="2"/>
        <scheme val="minor"/>
      </rPr>
      <t xml:space="preserve"> (Nanyang Technological University (Singapore)/ Kyushu Institute of Technology (Japan))</t>
    </r>
  </si>
  <si>
    <r>
      <t>RSP-00</t>
    </r>
    <r>
      <rPr>
        <sz val="11"/>
        <color theme="1"/>
        <rFont val="Calibri"/>
        <family val="2"/>
        <scheme val="minor"/>
      </rPr>
      <t xml:space="preserve"> (Ryman Sat Spaces General Incorporated Association (Japan))</t>
    </r>
  </si>
  <si>
    <r>
      <t>STARS-Me</t>
    </r>
    <r>
      <rPr>
        <sz val="11"/>
        <color theme="1"/>
        <rFont val="Calibri"/>
        <family val="2"/>
        <scheme val="minor"/>
      </rPr>
      <t xml:space="preserve"> (Shizuoka University (Japan))</t>
    </r>
  </si>
  <si>
    <t>#11</t>
  </si>
  <si>
    <t>June 17, 2019</t>
  </si>
  <si>
    <r>
      <t>NepaliSat-1</t>
    </r>
    <r>
      <rPr>
        <sz val="11"/>
        <color theme="1"/>
        <rFont val="Calibri"/>
        <family val="2"/>
        <scheme val="minor"/>
      </rPr>
      <t xml:space="preserve"> (Nepal Academy of Science and Technology (NAST; Nepal) and Kyushu Institute of Technology (Japan))</t>
    </r>
  </si>
  <si>
    <r>
      <t>Raavana-1</t>
    </r>
    <r>
      <rPr>
        <sz val="11"/>
        <color theme="1"/>
        <rFont val="Calibri"/>
        <family val="2"/>
        <scheme val="minor"/>
      </rPr>
      <t xml:space="preserve"> (Arthur C Clarke Institute of Modern Technologies (ACCIMT; Sri Lanka), and Kyushu Institute of Technology (Japan))</t>
    </r>
  </si>
  <si>
    <r>
      <t>Uguisu</t>
    </r>
    <r>
      <rPr>
        <sz val="11"/>
        <color theme="1"/>
        <rFont val="Calibri"/>
        <family val="2"/>
        <scheme val="minor"/>
      </rPr>
      <t xml:space="preserve"> (Kyushu Institute of Technology (Japan))</t>
    </r>
  </si>
  <si>
    <r>
      <t>SpooQy-1</t>
    </r>
    <r>
      <rPr>
        <sz val="11"/>
        <color theme="1"/>
        <rFont val="Calibri"/>
        <family val="2"/>
        <scheme val="minor"/>
      </rPr>
      <t xml:space="preserve"> (Singapore Space and Technology Association (SSTA) and National University of Singapore (Singapore))</t>
    </r>
  </si>
  <si>
    <t>#12</t>
  </si>
  <si>
    <t>November 20, 2019</t>
  </si>
  <si>
    <r>
      <t>RWASAT-1</t>
    </r>
    <r>
      <rPr>
        <sz val="11"/>
        <color theme="1"/>
        <rFont val="Calibri"/>
        <family val="2"/>
        <scheme val="minor"/>
      </rPr>
      <t xml:space="preserve"> (The University of Tokyo (Japan)/ Ministry of Commerce, Industry, &amp; Tourism Rwanda Utilities Regulatory Authority Smart Africa secretariat (Rwanda))</t>
    </r>
  </si>
  <si>
    <r>
      <t>NARSSCube-1</t>
    </r>
    <r>
      <rPr>
        <sz val="11"/>
        <color theme="1"/>
        <rFont val="Calibri"/>
        <family val="2"/>
        <scheme val="minor"/>
      </rPr>
      <t xml:space="preserve"> (Kyushu Institute of Technology (Japan)/ National Authority for Remote Sensing and Space Science (NARSS; Egypt))</t>
    </r>
  </si>
  <si>
    <r>
      <t>AQT-D</t>
    </r>
    <r>
      <rPr>
        <sz val="11"/>
        <color theme="1"/>
        <rFont val="Calibri"/>
        <family val="2"/>
        <scheme val="minor"/>
      </rPr>
      <t xml:space="preserve"> (Space BD Inc./The University of Tokyo (Japan))</t>
    </r>
  </si>
  <si>
    <t>#13</t>
  </si>
  <si>
    <t>April 28, 2020</t>
  </si>
  <si>
    <r>
      <t>G-SATELLITE</t>
    </r>
    <r>
      <rPr>
        <sz val="11"/>
        <color theme="1"/>
        <rFont val="Calibri"/>
        <family val="2"/>
        <scheme val="minor"/>
      </rPr>
      <t xml:space="preserve"> (Space BD Inc. / The University of Tokyo (Japan))</t>
    </r>
  </si>
  <si>
    <t>April 29, 2020</t>
  </si>
  <si>
    <r>
      <t>Quetzal-1</t>
    </r>
    <r>
      <rPr>
        <sz val="11"/>
        <color theme="1"/>
        <rFont val="Calibri"/>
        <family val="2"/>
        <scheme val="minor"/>
      </rPr>
      <t xml:space="preserve"> (Universidad del Valle de Guatemala (University of the Valley of Guatemala) (Republic of Guatemala))</t>
    </r>
  </si>
  <si>
    <t>#16</t>
  </si>
  <si>
    <t>March 14, 2021</t>
  </si>
  <si>
    <r>
      <t>GuaraniSat-1</t>
    </r>
    <r>
      <rPr>
        <sz val="11"/>
        <color theme="1"/>
        <rFont val="Calibri"/>
        <family val="2"/>
        <scheme val="minor"/>
      </rPr>
      <t xml:space="preserve"> (Agencia Espacial del Paraguay (AEP, Paraguayan Space Agency) (Republic of Paraguay))</t>
    </r>
  </si>
  <si>
    <r>
      <t>Maya-2</t>
    </r>
    <r>
      <rPr>
        <sz val="11"/>
        <color theme="1"/>
        <rFont val="Calibri"/>
        <family val="2"/>
        <scheme val="minor"/>
      </rPr>
      <t xml:space="preserve"> (University of the Philippines Diliman (Republic of the Philippines))</t>
    </r>
  </si>
  <si>
    <r>
      <t>Tsuru</t>
    </r>
    <r>
      <rPr>
        <sz val="11"/>
        <color theme="1"/>
        <rFont val="Calibri"/>
        <family val="2"/>
        <scheme val="minor"/>
      </rPr>
      <t xml:space="preserve"> (Kyushu Institute of Technology (Kyutech) (Japan))</t>
    </r>
  </si>
  <si>
    <r>
      <t>OPUSAT-II</t>
    </r>
    <r>
      <rPr>
        <sz val="11"/>
        <color theme="1"/>
        <rFont val="Calibri"/>
        <family val="2"/>
        <scheme val="minor"/>
      </rPr>
      <t xml:space="preserve"> (Osaka Prefecture University (Japan))</t>
    </r>
  </si>
  <si>
    <r>
      <t>RSP-01</t>
    </r>
    <r>
      <rPr>
        <sz val="11"/>
        <color theme="1"/>
        <rFont val="Calibri"/>
        <family val="2"/>
        <scheme val="minor"/>
      </rPr>
      <t xml:space="preserve"> (Space BD Inc. / ReymanSat Spaces (Japan))</t>
    </r>
  </si>
  <si>
    <r>
      <t>WARP-01</t>
    </r>
    <r>
      <rPr>
        <sz val="11"/>
        <color theme="1"/>
        <rFont val="Calibri"/>
        <family val="2"/>
        <scheme val="minor"/>
      </rPr>
      <t xml:space="preserve"> (Space BD Inc. /WARP Space Inc. (Japan))</t>
    </r>
  </si>
  <si>
    <r>
      <t>TAUSAT-1</t>
    </r>
    <r>
      <rPr>
        <sz val="11"/>
        <color theme="1"/>
        <rFont val="Calibri"/>
        <family val="2"/>
        <scheme val="minor"/>
      </rPr>
      <t xml:space="preserve"> (Mitsui Bussan Aerospace Co., Ltd./ Tel Aviv University (State of Israel))</t>
    </r>
  </si>
  <si>
    <t>March 15, 2021</t>
  </si>
  <si>
    <r>
      <t>STARC-EC</t>
    </r>
    <r>
      <rPr>
        <sz val="11"/>
        <color theme="1"/>
        <rFont val="Calibri"/>
        <family val="2"/>
        <scheme val="minor"/>
      </rPr>
      <t xml:space="preserve"> (Mitsui Bussan Aerospace Co., Ltd./ Shizuoka University and STARS Space Service Inc. (Japan))</t>
    </r>
  </si>
  <si>
    <t>#M2</t>
  </si>
  <si>
    <t>March 22, 2021</t>
  </si>
  <si>
    <r>
      <t>MMSAT-1</t>
    </r>
    <r>
      <rPr>
        <sz val="11"/>
        <color theme="1"/>
        <rFont val="Calibri"/>
        <family val="2"/>
        <scheme val="minor"/>
      </rPr>
      <t xml:space="preserve"> (Space BD Inc. / Hokkaido University / Tohoku University / Myanmar Aerospace and Engineering University (Japan))</t>
    </r>
  </si>
  <si>
    <t>#17</t>
  </si>
  <si>
    <t>June 22, 2021</t>
  </si>
  <si>
    <r>
      <t>MIR-SAT1</t>
    </r>
    <r>
      <rPr>
        <sz val="11"/>
        <color theme="1"/>
        <rFont val="Calibri"/>
        <family val="2"/>
        <scheme val="minor"/>
      </rPr>
      <t xml:space="preserve"> (Mauritius Research and Innovation Council (Republic of Mauritius))</t>
    </r>
  </si>
  <si>
    <r>
      <t>Undisclosed</t>
    </r>
    <r>
      <rPr>
        <sz val="11"/>
        <color theme="1"/>
        <rFont val="Calibri"/>
        <family val="2"/>
        <scheme val="minor"/>
      </rPr>
      <t xml:space="preserve"> (Space BD Inc. / Undisclosed Organization)</t>
    </r>
  </si>
  <si>
    <t>#19</t>
  </si>
  <si>
    <t>October 6, 2021</t>
  </si>
  <si>
    <r>
      <t>Binar-1</t>
    </r>
    <r>
      <rPr>
        <sz val="11"/>
        <color theme="1"/>
        <rFont val="Calibri"/>
        <family val="2"/>
        <scheme val="minor"/>
      </rPr>
      <t xml:space="preserve"> (Space BD Inc. / Curtin University (Australia))</t>
    </r>
  </si>
  <si>
    <r>
      <t>Maya-3</t>
    </r>
    <r>
      <rPr>
        <sz val="11"/>
        <color theme="1"/>
        <rFont val="Calibri"/>
        <family val="2"/>
        <scheme val="minor"/>
      </rPr>
      <t xml:space="preserve"> (University of the Philippines Diliman (Republic of the Philippines) and Kyushu Institute of Technology (Kyutech; Japan))</t>
    </r>
  </si>
  <si>
    <r>
      <t>Maya-4</t>
    </r>
    <r>
      <rPr>
        <sz val="11"/>
        <color theme="1"/>
        <rFont val="Calibri"/>
        <family val="2"/>
        <scheme val="minor"/>
      </rPr>
      <t xml:space="preserve"> (University of the Philippines Diliman (Republic of the Philippines) and Kyushu Institute of Technology (Kyutech; Japan))</t>
    </r>
  </si>
  <si>
    <r>
      <t>CUAVA-1</t>
    </r>
    <r>
      <rPr>
        <sz val="11"/>
        <color theme="1"/>
        <rFont val="Calibri"/>
        <family val="2"/>
        <scheme val="minor"/>
      </rPr>
      <t xml:space="preserve"> (Space BD Inc. / The University of Sydney (Australia))</t>
    </r>
  </si>
  <si>
    <t>#20</t>
  </si>
  <si>
    <t>February 3, 2022</t>
  </si>
  <si>
    <r>
      <t>Light-1</t>
    </r>
    <r>
      <rPr>
        <sz val="11"/>
        <color theme="1"/>
        <rFont val="Calibri"/>
        <family val="2"/>
        <scheme val="minor"/>
      </rPr>
      <t xml:space="preserve"> (UAE Space Agency/ National Space Science Agency (Bahrain)/ Khalifa University (UAE)/ New York University – Abu Dhabi)</t>
    </r>
  </si>
  <si>
    <r>
      <t>GT-1</t>
    </r>
    <r>
      <rPr>
        <sz val="11"/>
        <color theme="1"/>
        <rFont val="Calibri"/>
        <family val="2"/>
        <scheme val="minor"/>
      </rPr>
      <t xml:space="preserve"> (Mitsui Bussan Aerospace Co., Ltd./ The Georgia Institute of Technology (US))</t>
    </r>
  </si>
  <si>
    <t>#21</t>
  </si>
  <si>
    <t>March 24, 2022</t>
  </si>
  <si>
    <r>
      <t>IHI-SAT</t>
    </r>
    <r>
      <rPr>
        <sz val="11"/>
        <color theme="1"/>
        <rFont val="Calibri"/>
        <family val="2"/>
        <scheme val="minor"/>
      </rPr>
      <t xml:space="preserve"> (Space BD Inc. / IHI Corporation)</t>
    </r>
  </si>
  <si>
    <r>
      <t>KITSUNE</t>
    </r>
    <r>
      <rPr>
        <sz val="11"/>
        <color theme="1"/>
        <rFont val="Calibri"/>
        <family val="2"/>
        <scheme val="minor"/>
      </rPr>
      <t xml:space="preserve"> (Mitsui Bussan Aerospace Co., Ltd./ HAK Consortium (HARADA SEIKI, Co., Ltd., Addnics Co., Kyushu Institute of Technology))</t>
    </r>
  </si>
  <si>
    <t>W6U</t>
  </si>
  <si>
    <t>#22</t>
  </si>
  <si>
    <t>August 12, 2022</t>
  </si>
  <si>
    <r>
      <t>TUMnanoSAT</t>
    </r>
    <r>
      <rPr>
        <sz val="11"/>
        <color theme="1"/>
        <rFont val="Calibri"/>
        <family val="2"/>
        <scheme val="minor"/>
      </rPr>
      <t xml:space="preserve"> (Technical University of Moldova (TUM))</t>
    </r>
  </si>
  <si>
    <r>
      <t>FUTABA</t>
    </r>
    <r>
      <rPr>
        <sz val="11"/>
        <color theme="1"/>
        <rFont val="Calibri"/>
        <family val="2"/>
        <scheme val="minor"/>
      </rPr>
      <t xml:space="preserve"> (Kyushu Institute of Technology (Kyutech), Keiai High School)</t>
    </r>
  </si>
  <si>
    <r>
      <t>HSU-SAT1</t>
    </r>
    <r>
      <rPr>
        <sz val="11"/>
        <color theme="1"/>
        <rFont val="Calibri"/>
        <family val="2"/>
        <scheme val="minor"/>
      </rPr>
      <t xml:space="preserve"> (Space BD Inc./ Future Science Institute, Happy Science University, Hokkaido Satellite Co., LTD.)</t>
    </r>
  </si>
  <si>
    <t>#23</t>
  </si>
  <si>
    <t>December 2, 2022</t>
  </si>
  <si>
    <r>
      <t>PearlAfricaSat-1</t>
    </r>
    <r>
      <rPr>
        <sz val="11"/>
        <color theme="1"/>
        <rFont val="Calibri"/>
        <family val="2"/>
        <scheme val="minor"/>
      </rPr>
      <t xml:space="preserve"> (Uganda Science, Technology, and Innovation Office of the President)</t>
    </r>
  </si>
  <si>
    <r>
      <t>TAKA</t>
    </r>
    <r>
      <rPr>
        <sz val="11"/>
        <color theme="1"/>
        <rFont val="Calibri"/>
        <family val="2"/>
        <scheme val="minor"/>
      </rPr>
      <t xml:space="preserve"> (Kyushu Institute of Technology (Kyutech))</t>
    </r>
  </si>
  <si>
    <r>
      <t>ZIMSAT-1</t>
    </r>
    <r>
      <rPr>
        <sz val="11"/>
        <color theme="1"/>
        <rFont val="Calibri"/>
        <family val="2"/>
        <scheme val="minor"/>
      </rPr>
      <t xml:space="preserve"> (Zimbabwe National Geospatial and Space Agency (ZINGSA))</t>
    </r>
  </si>
  <si>
    <r>
      <t>SpaceTuna1</t>
    </r>
    <r>
      <rPr>
        <sz val="11"/>
        <color theme="1"/>
        <rFont val="Calibri"/>
        <family val="2"/>
        <scheme val="minor"/>
      </rPr>
      <t xml:space="preserve"> (Mitsui Bussan Aerospace Co., Ltd/ Kindai University)</t>
    </r>
  </si>
  <si>
    <t>#24</t>
  </si>
  <si>
    <t>January 6, 2023</t>
  </si>
  <si>
    <r>
      <t>Surya Satellite-1</t>
    </r>
    <r>
      <rPr>
        <sz val="11"/>
        <color theme="1"/>
        <rFont val="Calibri"/>
        <family val="2"/>
        <scheme val="minor"/>
      </rPr>
      <t xml:space="preserve"> (Surya University (Indonesia))</t>
    </r>
  </si>
  <si>
    <r>
      <t>OPTIMAL-1</t>
    </r>
    <r>
      <rPr>
        <sz val="11"/>
        <color theme="1"/>
        <rFont val="Calibri"/>
        <family val="2"/>
        <scheme val="minor"/>
      </rPr>
      <t xml:space="preserve"> (Space BD Inc./ ArkEdgeSpace Inc., University of Fukui)</t>
    </r>
  </si>
  <si>
    <r>
      <t>HSKSAT</t>
    </r>
    <r>
      <rPr>
        <sz val="11"/>
        <color theme="1"/>
        <rFont val="Calibri"/>
        <family val="2"/>
        <scheme val="minor"/>
      </rPr>
      <t xml:space="preserve"> (Mitsui Bussan Aerospace Co., Ltd/ HARADA SEIKI, Co., Ltd.)</t>
    </r>
  </si>
  <si>
    <t>#26</t>
  </si>
  <si>
    <t>July 19, 2023</t>
  </si>
  <si>
    <r>
      <t>Maya-5</t>
    </r>
    <r>
      <rPr>
        <sz val="11"/>
        <color theme="1"/>
        <rFont val="Calibri"/>
        <family val="2"/>
        <scheme val="minor"/>
      </rPr>
      <t xml:space="preserve"> (University of the Philippines Diliman (Republic of the Philippines))</t>
    </r>
  </si>
  <si>
    <r>
      <t>Maya-6</t>
    </r>
    <r>
      <rPr>
        <sz val="11"/>
        <color theme="1"/>
        <rFont val="Calibri"/>
        <family val="2"/>
        <scheme val="minor"/>
      </rPr>
      <t xml:space="preserve"> (University of the Philippines Diliman (Republic of the Philippines))</t>
    </r>
  </si>
  <si>
    <t>#27</t>
  </si>
  <si>
    <t>December 18, 2023</t>
  </si>
  <si>
    <r>
      <t>BEAK</t>
    </r>
    <r>
      <rPr>
        <sz val="11"/>
        <color theme="1"/>
        <rFont val="Calibri"/>
        <family val="2"/>
        <scheme val="minor"/>
      </rPr>
      <t xml:space="preserve"> (The University of Tokyo, Nihon University, JAXA)</t>
    </r>
  </si>
  <si>
    <r>
      <t>Clark sat-1</t>
    </r>
    <r>
      <rPr>
        <sz val="11"/>
        <color theme="1"/>
        <rFont val="Calibri"/>
        <family val="2"/>
        <scheme val="minor"/>
      </rPr>
      <t xml:space="preserve"> (Space BD Inc./ CLARK NEXT TOKYO High School, ArkEdge Space Inc.)</t>
    </r>
  </si>
  <si>
    <t>#28</t>
  </si>
  <si>
    <t>April 11, 2024</t>
  </si>
  <si>
    <r>
      <t>CURTIS</t>
    </r>
    <r>
      <rPr>
        <sz val="11"/>
        <color theme="1"/>
        <rFont val="Calibri"/>
        <family val="2"/>
        <scheme val="minor"/>
      </rPr>
      <t xml:space="preserve"> (Mitsui Bussan Aerospace Co., Ltd/ Panasonic Holdings Corporation, Kyushu Institute of technology (KyuTech))</t>
    </r>
  </si>
  <si>
    <r>
      <t>KASHIWA</t>
    </r>
    <r>
      <rPr>
        <sz val="11"/>
        <color theme="1"/>
        <rFont val="Calibri"/>
        <family val="2"/>
        <scheme val="minor"/>
      </rPr>
      <t xml:space="preserve"> (Space BD Inc./ Chiba Institute of Technology)</t>
    </r>
  </si>
  <si>
    <r>
      <t>MicroOrbiter-1</t>
    </r>
    <r>
      <rPr>
        <sz val="11"/>
        <color theme="1"/>
        <rFont val="Calibri"/>
        <family val="2"/>
        <scheme val="minor"/>
      </rPr>
      <t xml:space="preserve"> (Mitsui Bussan Aerospace Co., Ltd/ Micro Orbiter Inc.)</t>
    </r>
  </si>
  <si>
    <t>#31</t>
  </si>
  <si>
    <t>August 29, 2024</t>
  </si>
  <si>
    <r>
      <t>CosmoGirl-Sat</t>
    </r>
    <r>
      <rPr>
        <sz val="11"/>
        <color theme="1"/>
        <rFont val="Calibri"/>
        <family val="2"/>
        <scheme val="minor"/>
      </rPr>
      <t xml:space="preserve"> (Space BD Inc./ Cosmo Girls Amateur Radio Club)</t>
    </r>
  </si>
  <si>
    <r>
      <t>SaganSat0</t>
    </r>
    <r>
      <rPr>
        <sz val="11"/>
        <color theme="1"/>
        <rFont val="Calibri"/>
        <family val="2"/>
        <scheme val="minor"/>
      </rPr>
      <t xml:space="preserve"> (Space BD Inc./ Saga Prefecture, Saga Prefectural Space and Science Museum "Yumeginga", Arita Technical High School, Karatsu-higashi Senior High School, Takeo High School, Hokuryo High School, Waseda Saga High School, Kyushu Institute of Technology)</t>
    </r>
  </si>
  <si>
    <r>
      <t>SAKURA</t>
    </r>
    <r>
      <rPr>
        <sz val="11"/>
        <color theme="1"/>
        <rFont val="Calibri"/>
        <family val="2"/>
        <scheme val="minor"/>
      </rPr>
      <t xml:space="preserve"> (Space BD Inc./ Chiba Institute of Technology)</t>
    </r>
  </si>
  <si>
    <r>
      <t>Wisseed Sat</t>
    </r>
    <r>
      <rPr>
        <sz val="11"/>
        <color theme="1"/>
        <rFont val="Calibri"/>
        <family val="2"/>
        <scheme val="minor"/>
      </rPr>
      <t xml:space="preserve"> (Mitsui Bussan Aerospace Co., Ltd./ Wisseed Academy)</t>
    </r>
  </si>
  <si>
    <r>
      <t>Binar-2</t>
    </r>
    <r>
      <rPr>
        <sz val="11"/>
        <color theme="1"/>
        <rFont val="Calibri"/>
        <family val="2"/>
        <scheme val="minor"/>
      </rPr>
      <t xml:space="preserve"> (Space BD Inc./ Curtin University (Australia))</t>
    </r>
  </si>
  <si>
    <r>
      <t>Binar-3</t>
    </r>
    <r>
      <rPr>
        <sz val="11"/>
        <color theme="1"/>
        <rFont val="Calibri"/>
        <family val="2"/>
        <scheme val="minor"/>
      </rPr>
      <t xml:space="preserve"> (Space BD Inc./ Curtin University (Australia))</t>
    </r>
  </si>
  <si>
    <r>
      <t>Binar-4</t>
    </r>
    <r>
      <rPr>
        <sz val="11"/>
        <color theme="1"/>
        <rFont val="Calibri"/>
        <family val="2"/>
        <scheme val="minor"/>
      </rPr>
      <t xml:space="preserve"> (Space BD Inc./ Curtin University (Australia))</t>
    </r>
  </si>
  <si>
    <t>Vietnam</t>
  </si>
  <si>
    <t>Pilipina</t>
  </si>
  <si>
    <t>?</t>
  </si>
  <si>
    <t>Bird 5</t>
  </si>
  <si>
    <t>#30</t>
  </si>
  <si>
    <t>December 9, 2024</t>
  </si>
  <si>
    <r>
      <t>YODAKA</t>
    </r>
    <r>
      <rPr>
        <sz val="11"/>
        <color theme="1"/>
        <rFont val="Calibri"/>
        <family val="2"/>
        <scheme val="minor"/>
      </rPr>
      <t xml:space="preserve"> (Space BD Inc./ ArkEdge Space Inc., SPACE VALUE, Iwate Prefectural Hanamaki Kita High School)</t>
    </r>
  </si>
  <si>
    <r>
      <t>DENDEN-01</t>
    </r>
    <r>
      <rPr>
        <sz val="11"/>
        <color theme="1"/>
        <rFont val="Calibri"/>
        <family val="2"/>
        <scheme val="minor"/>
      </rPr>
      <t xml:space="preserve"> (Kansai University, University of Fukui, Meijo University, ArkEdge Space)</t>
    </r>
  </si>
  <si>
    <r>
      <t>LignoSat</t>
    </r>
    <r>
      <rPr>
        <sz val="11"/>
        <color theme="1"/>
        <rFont val="Calibri"/>
        <family val="2"/>
        <scheme val="minor"/>
      </rPr>
      <t xml:space="preserve"> (Kyoto University, SUMITOMO FORESTRY CO.,LTD.)</t>
    </r>
  </si>
  <si>
    <r>
      <t>YOMOGI</t>
    </r>
    <r>
      <rPr>
        <sz val="11"/>
        <color theme="1"/>
        <rFont val="Calibri"/>
        <family val="2"/>
        <scheme val="minor"/>
      </rPr>
      <t xml:space="preserve"> (Space BD Inc./ Chiba Institute of Technology)</t>
    </r>
  </si>
  <si>
    <r>
      <t>ONGLAISAT</t>
    </r>
    <r>
      <rPr>
        <sz val="11"/>
        <color theme="1"/>
        <rFont val="Calibri"/>
        <family val="2"/>
        <scheme val="minor"/>
      </rPr>
      <t xml:space="preserve"> (Space BD Inc./ Taiwan Space Agency, ArkEdge Space Inc., The University of Tokyo)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</si>
</sst>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_-* #,##0.0_-;\-* #,##0.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164" fontId="0" fillId="0" borderId="0" xfId="1" applyNumberFormat="1" applyFont="1"/>
    <xf numFmtId="0" fontId="0" fillId="0" borderId="1" xfId="0" applyBorder="1"/>
    <xf numFmtId="164" fontId="0" fillId="0" borderId="1" xfId="1" applyNumberFormat="1" applyFont="1" applyBorder="1"/>
    <xf numFmtId="0" fontId="0" fillId="2" borderId="1" xfId="0" applyFill="1" applyBorder="1"/>
    <xf numFmtId="164" fontId="0" fillId="0" borderId="0" xfId="0" applyNumberFormat="1"/>
    <xf numFmtId="0" fontId="0" fillId="2" borderId="1" xfId="0" applyFill="1" applyBorder="1" applyAlignment="1">
      <alignment horizontal="center"/>
    </xf>
    <xf numFmtId="164" fontId="0" fillId="2" borderId="1" xfId="1" quotePrefix="1" applyNumberFormat="1" applyFont="1" applyFill="1" applyBorder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64" fontId="4" fillId="0" borderId="0" xfId="1" applyNumberFormat="1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2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8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15" fontId="0" fillId="0" borderId="1" xfId="0" applyNumberFormat="1" applyBorder="1"/>
    <xf numFmtId="14" fontId="0" fillId="0" borderId="1" xfId="0" applyNumberFormat="1" applyBorder="1"/>
    <xf numFmtId="165" fontId="0" fillId="0" borderId="0" xfId="0" applyNumberFormat="1"/>
    <xf numFmtId="15" fontId="0" fillId="0" borderId="1" xfId="0" applyNumberFormat="1" applyBorder="1" applyAlignment="1">
      <alignment horizontal="center"/>
    </xf>
    <xf numFmtId="0" fontId="0" fillId="0" borderId="0" xfId="0" applyAlignment="1">
      <alignment horizontal="left" vertical="center" indent="1"/>
    </xf>
    <xf numFmtId="164" fontId="0" fillId="0" borderId="0" xfId="1" applyNumberFormat="1" applyFont="1" applyBorder="1"/>
    <xf numFmtId="0" fontId="2" fillId="2" borderId="1" xfId="0" applyFont="1" applyFill="1" applyBorder="1" applyAlignment="1">
      <alignment vertical="center" wrapText="1"/>
    </xf>
    <xf numFmtId="14" fontId="0" fillId="2" borderId="1" xfId="0" applyNumberFormat="1" applyFill="1" applyBorder="1"/>
    <xf numFmtId="15" fontId="0" fillId="2" borderId="1" xfId="0" applyNumberFormat="1" applyFill="1" applyBorder="1"/>
    <xf numFmtId="164" fontId="3" fillId="0" borderId="0" xfId="1" applyNumberFormat="1" applyFont="1"/>
    <xf numFmtId="166" fontId="3" fillId="0" borderId="0" xfId="1" applyNumberFormat="1" applyFont="1"/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5" fontId="0" fillId="3" borderId="1" xfId="0" applyNumberFormat="1" applyFill="1" applyBorder="1"/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0" xfId="0" applyFill="1" applyAlignment="1">
      <alignment horizontal="left" vertical="center" indent="1"/>
    </xf>
    <xf numFmtId="0" fontId="0" fillId="5" borderId="0" xfId="0" applyFill="1"/>
    <xf numFmtId="0" fontId="5" fillId="0" borderId="0" xfId="2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8" fontId="0" fillId="0" borderId="1" xfId="0" applyNumberFormat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8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/>
    <xf numFmtId="15" fontId="0" fillId="0" borderId="2" xfId="0" applyNumberFormat="1" applyBorder="1"/>
    <xf numFmtId="0" fontId="5" fillId="0" borderId="1" xfId="2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/>
    <xf numFmtId="15" fontId="0" fillId="6" borderId="2" xfId="0" applyNumberFormat="1" applyFill="1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umans-in-space.jaxa.jp/en/biz-lab/experiment/strategy/j-ssod/history/" TargetMode="External"/><Relationship Id="rId13" Type="http://schemas.openxmlformats.org/officeDocument/2006/relationships/hyperlink" Target="https://humans-in-space.jaxa.jp/en/biz-lab/experiment/strategy/j-ssod/history/" TargetMode="External"/><Relationship Id="rId18" Type="http://schemas.openxmlformats.org/officeDocument/2006/relationships/hyperlink" Target="https://humans-in-space.jaxa.jp/en/biz-lab/experiment/strategy/j-ssod/history/" TargetMode="External"/><Relationship Id="rId26" Type="http://schemas.openxmlformats.org/officeDocument/2006/relationships/hyperlink" Target="https://humans-in-space.jaxa.jp/en/biz-lab/experiment/strategy/j-ssod/history/" TargetMode="External"/><Relationship Id="rId3" Type="http://schemas.openxmlformats.org/officeDocument/2006/relationships/hyperlink" Target="https://humans-in-space.jaxa.jp/en/biz-lab/experiment/strategy/j-ssod/history/" TargetMode="External"/><Relationship Id="rId21" Type="http://schemas.openxmlformats.org/officeDocument/2006/relationships/hyperlink" Target="https://humans-in-space.jaxa.jp/en/biz-lab/experiment/strategy/j-ssod/history/" TargetMode="External"/><Relationship Id="rId7" Type="http://schemas.openxmlformats.org/officeDocument/2006/relationships/hyperlink" Target="https://humans-in-space.jaxa.jp/en/biz-lab/experiment/strategy/j-ssod/history/" TargetMode="External"/><Relationship Id="rId12" Type="http://schemas.openxmlformats.org/officeDocument/2006/relationships/hyperlink" Target="https://humans-in-space.jaxa.jp/en/biz-lab/experiment/strategy/j-ssod/history/" TargetMode="External"/><Relationship Id="rId17" Type="http://schemas.openxmlformats.org/officeDocument/2006/relationships/hyperlink" Target="https://humans-in-space.jaxa.jp/en/biz-lab/experiment/strategy/j-ssod/history/" TargetMode="External"/><Relationship Id="rId25" Type="http://schemas.openxmlformats.org/officeDocument/2006/relationships/hyperlink" Target="https://humans-in-space.jaxa.jp/en/biz-lab/experiment/strategy/j-ssod/history/" TargetMode="External"/><Relationship Id="rId2" Type="http://schemas.openxmlformats.org/officeDocument/2006/relationships/hyperlink" Target="https://humans-in-space.jaxa.jp/en/biz-lab/experiment/strategy/j-ssod/history/" TargetMode="External"/><Relationship Id="rId16" Type="http://schemas.openxmlformats.org/officeDocument/2006/relationships/hyperlink" Target="https://humans-in-space.jaxa.jp/en/biz-lab/experiment/strategy/j-ssod/history/" TargetMode="External"/><Relationship Id="rId20" Type="http://schemas.openxmlformats.org/officeDocument/2006/relationships/hyperlink" Target="https://humans-in-space.jaxa.jp/en/biz-lab/experiment/strategy/j-ssod/history/" TargetMode="External"/><Relationship Id="rId1" Type="http://schemas.openxmlformats.org/officeDocument/2006/relationships/hyperlink" Target="https://humans-in-space.jaxa.jp/en/biz-lab/experiment/strategy/j-ssod/history/" TargetMode="External"/><Relationship Id="rId6" Type="http://schemas.openxmlformats.org/officeDocument/2006/relationships/hyperlink" Target="https://humans-in-space.jaxa.jp/en/biz-lab/experiment/strategy/j-ssod/history/" TargetMode="External"/><Relationship Id="rId11" Type="http://schemas.openxmlformats.org/officeDocument/2006/relationships/hyperlink" Target="https://humans-in-space.jaxa.jp/en/biz-lab/experiment/strategy/j-ssod/history/" TargetMode="External"/><Relationship Id="rId24" Type="http://schemas.openxmlformats.org/officeDocument/2006/relationships/hyperlink" Target="https://humans-in-space.jaxa.jp/en/biz-lab/experiment/strategy/j-ssod/history/" TargetMode="External"/><Relationship Id="rId5" Type="http://schemas.openxmlformats.org/officeDocument/2006/relationships/hyperlink" Target="https://humans-in-space.jaxa.jp/en/biz-lab/experiment/strategy/j-ssod/history/" TargetMode="External"/><Relationship Id="rId15" Type="http://schemas.openxmlformats.org/officeDocument/2006/relationships/hyperlink" Target="https://humans-in-space.jaxa.jp/en/biz-lab/experiment/strategy/j-ssod/history/" TargetMode="External"/><Relationship Id="rId23" Type="http://schemas.openxmlformats.org/officeDocument/2006/relationships/hyperlink" Target="https://humans-in-space.jaxa.jp/en/biz-lab/experiment/strategy/j-ssod/history/" TargetMode="External"/><Relationship Id="rId10" Type="http://schemas.openxmlformats.org/officeDocument/2006/relationships/hyperlink" Target="https://humans-in-space.jaxa.jp/en/biz-lab/experiment/strategy/j-ssod/history/" TargetMode="External"/><Relationship Id="rId19" Type="http://schemas.openxmlformats.org/officeDocument/2006/relationships/hyperlink" Target="https://humans-in-space.jaxa.jp/en/biz-lab/experiment/strategy/j-ssod/history/" TargetMode="External"/><Relationship Id="rId4" Type="http://schemas.openxmlformats.org/officeDocument/2006/relationships/hyperlink" Target="https://humans-in-space.jaxa.jp/en/biz-lab/experiment/strategy/j-ssod/history/" TargetMode="External"/><Relationship Id="rId9" Type="http://schemas.openxmlformats.org/officeDocument/2006/relationships/hyperlink" Target="https://humans-in-space.jaxa.jp/en/biz-lab/experiment/strategy/j-ssod/history/" TargetMode="External"/><Relationship Id="rId14" Type="http://schemas.openxmlformats.org/officeDocument/2006/relationships/hyperlink" Target="https://humans-in-space.jaxa.jp/en/biz-lab/experiment/strategy/j-ssod/history/" TargetMode="External"/><Relationship Id="rId22" Type="http://schemas.openxmlformats.org/officeDocument/2006/relationships/hyperlink" Target="https://humans-in-space.jaxa.jp/en/biz-lab/experiment/strategy/j-ssod/history/" TargetMode="External"/><Relationship Id="rId27" Type="http://schemas.openxmlformats.org/officeDocument/2006/relationships/hyperlink" Target="https://humans-in-space.jaxa.jp/en/biz-lab/experiment/strategy/j-ssod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5DEF-37B2-4647-A117-1F11F9374249}">
  <dimension ref="A4:N26"/>
  <sheetViews>
    <sheetView workbookViewId="0">
      <selection activeCell="Q14" sqref="Q14"/>
    </sheetView>
  </sheetViews>
  <sheetFormatPr defaultRowHeight="15" x14ac:dyDescent="0.25"/>
  <cols>
    <col min="1" max="1" width="4" customWidth="1"/>
    <col min="2" max="2" width="19" bestFit="1" customWidth="1"/>
    <col min="3" max="3" width="11.5703125" style="1" bestFit="1" customWidth="1"/>
    <col min="4" max="6" width="10.5703125" bestFit="1" customWidth="1"/>
    <col min="10" max="10" width="14.28515625" style="1" bestFit="1" customWidth="1"/>
    <col min="11" max="12" width="14.28515625" bestFit="1" customWidth="1"/>
  </cols>
  <sheetData>
    <row r="4" spans="1:14" x14ac:dyDescent="0.25">
      <c r="A4" s="4" t="s">
        <v>4</v>
      </c>
      <c r="B4" s="4" t="s">
        <v>5</v>
      </c>
      <c r="C4" s="7" t="s">
        <v>12</v>
      </c>
      <c r="D4" s="6">
        <v>2</v>
      </c>
      <c r="E4" s="7" t="s">
        <v>13</v>
      </c>
      <c r="F4" s="7" t="s">
        <v>13</v>
      </c>
    </row>
    <row r="5" spans="1:14" x14ac:dyDescent="0.25">
      <c r="A5" s="2">
        <v>1</v>
      </c>
      <c r="B5" s="2" t="s">
        <v>0</v>
      </c>
      <c r="C5" s="3">
        <f>423866/10</f>
        <v>42386.6</v>
      </c>
      <c r="D5" s="3">
        <f>423866/10</f>
        <v>42386.6</v>
      </c>
      <c r="E5" s="3">
        <f>423866/10</f>
        <v>42386.6</v>
      </c>
      <c r="F5" s="3">
        <v>200000</v>
      </c>
    </row>
    <row r="6" spans="1:14" x14ac:dyDescent="0.25">
      <c r="A6" s="2">
        <v>2</v>
      </c>
      <c r="B6" s="2" t="s">
        <v>3</v>
      </c>
      <c r="C6" s="3">
        <f>74702/10</f>
        <v>7470.2</v>
      </c>
      <c r="D6" s="3">
        <f>74702/10</f>
        <v>7470.2</v>
      </c>
      <c r="E6" s="3">
        <f>74702/10</f>
        <v>7470.2</v>
      </c>
      <c r="F6" s="3"/>
      <c r="G6" s="5"/>
    </row>
    <row r="7" spans="1:14" x14ac:dyDescent="0.25">
      <c r="A7" s="2">
        <v>3</v>
      </c>
      <c r="B7" s="2" t="s">
        <v>1</v>
      </c>
      <c r="C7" s="3">
        <v>400000</v>
      </c>
      <c r="D7" s="3">
        <v>400000</v>
      </c>
      <c r="E7" s="3">
        <v>400000</v>
      </c>
      <c r="F7" s="3">
        <v>400000</v>
      </c>
    </row>
    <row r="8" spans="1:14" x14ac:dyDescent="0.25">
      <c r="A8" s="2">
        <v>4</v>
      </c>
      <c r="B8" s="2" t="s">
        <v>2</v>
      </c>
      <c r="C8" s="3">
        <v>76500</v>
      </c>
      <c r="D8" s="3">
        <v>76500</v>
      </c>
      <c r="E8" s="3">
        <v>0</v>
      </c>
      <c r="F8" s="3">
        <v>76500</v>
      </c>
    </row>
    <row r="9" spans="1:14" x14ac:dyDescent="0.25">
      <c r="A9" s="2">
        <v>5</v>
      </c>
      <c r="B9" s="2" t="s">
        <v>6</v>
      </c>
      <c r="C9" s="3">
        <v>140000</v>
      </c>
      <c r="D9" s="3">
        <v>140000</v>
      </c>
      <c r="E9" s="3">
        <v>0</v>
      </c>
      <c r="F9" s="3">
        <v>140000</v>
      </c>
      <c r="I9" s="10"/>
      <c r="J9" s="11"/>
      <c r="K9" s="11"/>
      <c r="L9" s="11"/>
      <c r="M9" s="11"/>
      <c r="N9" s="10"/>
    </row>
    <row r="10" spans="1:14" x14ac:dyDescent="0.25">
      <c r="A10" s="2">
        <v>6</v>
      </c>
      <c r="B10" s="2" t="s">
        <v>7</v>
      </c>
      <c r="C10" s="3">
        <v>76200</v>
      </c>
      <c r="D10" s="3">
        <v>76200</v>
      </c>
      <c r="E10" s="3">
        <v>76200</v>
      </c>
      <c r="F10" s="3">
        <v>76200</v>
      </c>
      <c r="I10" s="8"/>
      <c r="J10" s="30"/>
      <c r="K10" s="30"/>
      <c r="L10" s="30"/>
      <c r="M10" s="30"/>
      <c r="N10" s="8"/>
    </row>
    <row r="11" spans="1:14" x14ac:dyDescent="0.25">
      <c r="A11" s="2">
        <v>7</v>
      </c>
      <c r="B11" s="2" t="s">
        <v>8</v>
      </c>
      <c r="C11" s="3">
        <v>71400</v>
      </c>
      <c r="D11" s="3">
        <v>71400</v>
      </c>
      <c r="E11" s="3">
        <v>71400</v>
      </c>
      <c r="F11" s="3">
        <v>71400</v>
      </c>
      <c r="I11" s="8"/>
      <c r="J11" s="30"/>
      <c r="K11" s="30"/>
      <c r="L11" s="30"/>
      <c r="M11" s="30"/>
      <c r="N11" s="8"/>
    </row>
    <row r="12" spans="1:14" x14ac:dyDescent="0.25">
      <c r="A12" s="2">
        <v>8</v>
      </c>
      <c r="B12" s="2" t="s">
        <v>9</v>
      </c>
      <c r="C12" s="3"/>
      <c r="D12" s="3">
        <v>57000</v>
      </c>
      <c r="E12" s="3"/>
      <c r="F12" s="3"/>
      <c r="I12" s="8"/>
      <c r="J12" s="30">
        <v>19658623</v>
      </c>
      <c r="K12" s="30">
        <f>J12*8/100</f>
        <v>1572689.84</v>
      </c>
      <c r="L12" s="30"/>
      <c r="M12" s="30"/>
      <c r="N12" s="8"/>
    </row>
    <row r="13" spans="1:14" x14ac:dyDescent="0.25">
      <c r="A13" s="2">
        <v>9</v>
      </c>
      <c r="B13" s="2" t="s">
        <v>10</v>
      </c>
      <c r="C13" s="3"/>
      <c r="D13" s="3">
        <v>208100</v>
      </c>
      <c r="E13" s="3"/>
      <c r="F13" s="3"/>
      <c r="I13" s="8"/>
      <c r="J13" s="31">
        <v>4.5</v>
      </c>
      <c r="K13" s="30"/>
      <c r="L13" s="30"/>
      <c r="M13" s="30"/>
      <c r="N13" s="8"/>
    </row>
    <row r="14" spans="1:14" x14ac:dyDescent="0.25">
      <c r="A14" s="2">
        <v>10</v>
      </c>
      <c r="B14" s="2" t="s">
        <v>11</v>
      </c>
      <c r="C14" s="3">
        <v>100000</v>
      </c>
      <c r="D14" s="3">
        <v>127000</v>
      </c>
      <c r="E14" s="3"/>
      <c r="F14" s="3"/>
      <c r="I14" s="8"/>
      <c r="J14" s="30">
        <f>J13*J12/100</f>
        <v>884638.03500000003</v>
      </c>
      <c r="K14" s="30">
        <f>J14*16</f>
        <v>14154208.560000001</v>
      </c>
      <c r="L14" s="30"/>
      <c r="M14" s="30"/>
      <c r="N14" s="8"/>
    </row>
    <row r="15" spans="1:14" x14ac:dyDescent="0.25">
      <c r="A15" s="2">
        <v>11</v>
      </c>
      <c r="B15" s="2" t="s">
        <v>14</v>
      </c>
      <c r="C15" s="3"/>
      <c r="D15" s="3">
        <v>200000</v>
      </c>
      <c r="E15" s="3"/>
      <c r="F15" s="3"/>
      <c r="I15" s="8"/>
      <c r="J15" s="30">
        <f>J14+J12</f>
        <v>20543261.035</v>
      </c>
      <c r="K15" s="30">
        <f>K14+J12</f>
        <v>33812831.560000002</v>
      </c>
      <c r="L15" s="30">
        <v>14</v>
      </c>
      <c r="M15" s="30"/>
      <c r="N15" s="8"/>
    </row>
    <row r="16" spans="1:14" x14ac:dyDescent="0.25">
      <c r="A16" s="2"/>
      <c r="B16" s="2" t="s">
        <v>15</v>
      </c>
      <c r="C16" s="3">
        <v>80000</v>
      </c>
      <c r="D16" s="3"/>
      <c r="E16" s="3"/>
      <c r="F16" s="3"/>
      <c r="I16" s="8"/>
      <c r="J16" s="30"/>
      <c r="K16" s="30">
        <v>24680551</v>
      </c>
      <c r="L16" s="30">
        <f>K15*L15/100</f>
        <v>4733796.4184000008</v>
      </c>
      <c r="M16" s="30"/>
      <c r="N16" s="8"/>
    </row>
    <row r="17" spans="1:14" x14ac:dyDescent="0.25">
      <c r="A17" s="2"/>
      <c r="B17" s="2"/>
      <c r="C17" s="3">
        <f>SUM(C5:C16)</f>
        <v>993956.8</v>
      </c>
      <c r="D17" s="3">
        <f t="shared" ref="D17:F17" si="0">SUM(D5:D16)</f>
        <v>1406056.8</v>
      </c>
      <c r="E17" s="3">
        <f t="shared" si="0"/>
        <v>597456.80000000005</v>
      </c>
      <c r="F17" s="3">
        <f t="shared" si="0"/>
        <v>964100</v>
      </c>
      <c r="I17" s="8"/>
      <c r="J17" s="30"/>
      <c r="K17" s="30">
        <f>K15-K16</f>
        <v>9132280.5600000024</v>
      </c>
      <c r="L17" s="30">
        <f>K15*L15/100</f>
        <v>4733796.4184000008</v>
      </c>
      <c r="M17" s="30"/>
      <c r="N17" s="8"/>
    </row>
    <row r="18" spans="1:14" x14ac:dyDescent="0.25">
      <c r="C18" s="26"/>
      <c r="D18" s="26"/>
      <c r="E18" s="26"/>
      <c r="F18" s="26"/>
      <c r="I18" s="8"/>
      <c r="J18" s="30"/>
      <c r="K18" s="30"/>
      <c r="L18" s="30">
        <v>2468000</v>
      </c>
      <c r="M18" s="30"/>
      <c r="N18" s="8"/>
    </row>
    <row r="19" spans="1:14" x14ac:dyDescent="0.25">
      <c r="C19" s="1">
        <f>C17*2</f>
        <v>1987913.6</v>
      </c>
      <c r="D19" s="1">
        <f>D17*2</f>
        <v>2812113.6</v>
      </c>
      <c r="E19" s="1">
        <f t="shared" ref="E19" si="1">E17*2</f>
        <v>1194913.6000000001</v>
      </c>
      <c r="F19" s="1">
        <f>F17*2</f>
        <v>1928200</v>
      </c>
      <c r="I19" s="8"/>
      <c r="J19" s="30"/>
      <c r="K19" s="30"/>
      <c r="L19" s="30">
        <f>K15-L16-L18</f>
        <v>26611035.141600002</v>
      </c>
      <c r="M19" s="30"/>
      <c r="N19" s="8"/>
    </row>
    <row r="20" spans="1:14" x14ac:dyDescent="0.25">
      <c r="I20" s="8"/>
      <c r="J20" s="30"/>
      <c r="K20" s="30"/>
      <c r="L20" s="30"/>
      <c r="M20" s="30"/>
      <c r="N20" s="8"/>
    </row>
    <row r="21" spans="1:14" x14ac:dyDescent="0.25">
      <c r="I21" s="8"/>
      <c r="J21" s="30"/>
      <c r="K21" s="30"/>
      <c r="L21" s="30"/>
      <c r="M21" s="30"/>
      <c r="N21" s="8"/>
    </row>
    <row r="22" spans="1:14" x14ac:dyDescent="0.25">
      <c r="L22" s="8"/>
    </row>
    <row r="23" spans="1:14" x14ac:dyDescent="0.25">
      <c r="L23" s="9">
        <f>L20-13550000</f>
        <v>-13550000</v>
      </c>
    </row>
    <row r="24" spans="1:14" x14ac:dyDescent="0.25">
      <c r="L24" s="9"/>
    </row>
    <row r="25" spans="1:14" x14ac:dyDescent="0.25">
      <c r="L25" s="8"/>
    </row>
    <row r="26" spans="1:14" x14ac:dyDescent="0.25">
      <c r="L2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5A3D-AFFF-47CC-8E44-ED747ED305AE}">
  <dimension ref="A2:P95"/>
  <sheetViews>
    <sheetView tabSelected="1" topLeftCell="A73" zoomScale="85" zoomScaleNormal="85" workbookViewId="0">
      <selection activeCell="L99" sqref="L99"/>
    </sheetView>
  </sheetViews>
  <sheetFormatPr defaultRowHeight="15" customHeight="1" x14ac:dyDescent="0.25"/>
  <cols>
    <col min="1" max="1" width="3.5703125" bestFit="1" customWidth="1"/>
    <col min="2" max="2" width="7.140625" bestFit="1" customWidth="1"/>
    <col min="3" max="3" width="10.28515625" customWidth="1"/>
    <col min="4" max="4" width="22.28515625" customWidth="1"/>
    <col min="5" max="5" width="9" bestFit="1" customWidth="1"/>
    <col min="6" max="6" width="100.7109375" customWidth="1"/>
    <col min="7" max="7" width="7.85546875" style="60" bestFit="1" customWidth="1"/>
    <col min="10" max="11" width="10.7109375" bestFit="1" customWidth="1"/>
  </cols>
  <sheetData>
    <row r="2" spans="1:13" ht="15" customHeight="1" x14ac:dyDescent="0.25">
      <c r="A2" s="12" t="s">
        <v>4</v>
      </c>
      <c r="B2" s="12" t="s">
        <v>16</v>
      </c>
      <c r="C2" s="15" t="s">
        <v>17</v>
      </c>
      <c r="D2" s="15" t="s">
        <v>18</v>
      </c>
      <c r="E2" s="15" t="s">
        <v>19</v>
      </c>
      <c r="F2" s="15" t="s">
        <v>20</v>
      </c>
      <c r="G2" s="16" t="s">
        <v>21</v>
      </c>
      <c r="H2" s="19" t="s">
        <v>4</v>
      </c>
      <c r="I2" s="2"/>
      <c r="J2" s="2"/>
      <c r="K2" s="2"/>
      <c r="L2" s="2"/>
    </row>
    <row r="3" spans="1:13" ht="15" customHeight="1" x14ac:dyDescent="0.25">
      <c r="A3" s="43">
        <v>1</v>
      </c>
      <c r="B3" s="44" t="s">
        <v>22</v>
      </c>
      <c r="C3" s="45">
        <v>2</v>
      </c>
      <c r="D3" s="46" t="s">
        <v>23</v>
      </c>
      <c r="E3" s="47">
        <v>0.98402777777777783</v>
      </c>
      <c r="F3" s="18" t="s">
        <v>24</v>
      </c>
      <c r="G3" s="16" t="s">
        <v>25</v>
      </c>
      <c r="H3" s="19">
        <v>1</v>
      </c>
      <c r="I3" s="2"/>
      <c r="J3" s="2"/>
      <c r="K3" s="2"/>
      <c r="L3" s="2"/>
    </row>
    <row r="4" spans="1:13" ht="15" customHeight="1" x14ac:dyDescent="0.25">
      <c r="A4" s="43"/>
      <c r="B4" s="44"/>
      <c r="C4" s="45"/>
      <c r="D4" s="46"/>
      <c r="E4" s="47"/>
      <c r="F4" s="18" t="s">
        <v>26</v>
      </c>
      <c r="G4" s="16" t="s">
        <v>27</v>
      </c>
      <c r="H4" s="19">
        <v>2</v>
      </c>
      <c r="I4" s="2"/>
      <c r="J4" s="2"/>
      <c r="K4" s="2"/>
      <c r="L4" s="2"/>
    </row>
    <row r="5" spans="1:13" ht="15" customHeight="1" x14ac:dyDescent="0.25">
      <c r="A5" s="43"/>
      <c r="B5" s="44"/>
      <c r="C5" s="45">
        <v>3</v>
      </c>
      <c r="D5" s="46" t="s">
        <v>28</v>
      </c>
      <c r="E5" s="47">
        <v>3.0555555555555555E-2</v>
      </c>
      <c r="F5" s="18" t="s">
        <v>29</v>
      </c>
      <c r="G5" s="16" t="s">
        <v>25</v>
      </c>
      <c r="H5" s="19">
        <v>3</v>
      </c>
      <c r="I5" s="2"/>
      <c r="J5" s="2"/>
      <c r="K5" s="2"/>
      <c r="L5" s="2"/>
    </row>
    <row r="6" spans="1:13" ht="15" customHeight="1" x14ac:dyDescent="0.25">
      <c r="A6" s="43"/>
      <c r="B6" s="44"/>
      <c r="C6" s="45"/>
      <c r="D6" s="46"/>
      <c r="E6" s="47"/>
      <c r="F6" s="18" t="s">
        <v>30</v>
      </c>
      <c r="G6" s="16" t="s">
        <v>25</v>
      </c>
      <c r="H6" s="19">
        <v>4</v>
      </c>
      <c r="I6" s="2"/>
      <c r="J6" s="2"/>
      <c r="K6" s="2"/>
      <c r="L6" s="2"/>
    </row>
    <row r="7" spans="1:13" ht="15" customHeight="1" x14ac:dyDescent="0.25">
      <c r="A7" s="43"/>
      <c r="B7" s="44"/>
      <c r="C7" s="45"/>
      <c r="D7" s="46"/>
      <c r="E7" s="47"/>
      <c r="F7" s="18" t="s">
        <v>31</v>
      </c>
      <c r="G7" s="16" t="s">
        <v>25</v>
      </c>
      <c r="H7" s="19">
        <v>5</v>
      </c>
      <c r="I7" s="2"/>
      <c r="J7" s="2"/>
      <c r="K7" s="2"/>
      <c r="L7" s="2"/>
    </row>
    <row r="8" spans="1:13" ht="15" customHeight="1" x14ac:dyDescent="0.25">
      <c r="A8" s="43">
        <v>2</v>
      </c>
      <c r="B8" s="44" t="s">
        <v>32</v>
      </c>
      <c r="C8" s="45">
        <v>3</v>
      </c>
      <c r="D8" s="46" t="s">
        <v>33</v>
      </c>
      <c r="E8" s="47">
        <v>0.88680555555555562</v>
      </c>
      <c r="F8" s="18" t="s">
        <v>34</v>
      </c>
      <c r="G8" s="16" t="s">
        <v>25</v>
      </c>
      <c r="H8" s="19">
        <v>6</v>
      </c>
      <c r="I8" s="2" t="s">
        <v>172</v>
      </c>
      <c r="J8" s="2"/>
      <c r="K8" s="2"/>
      <c r="L8" s="2"/>
    </row>
    <row r="9" spans="1:13" ht="15" customHeight="1" x14ac:dyDescent="0.25">
      <c r="A9" s="43"/>
      <c r="B9" s="44"/>
      <c r="C9" s="45"/>
      <c r="D9" s="46"/>
      <c r="E9" s="47"/>
      <c r="F9" s="18" t="s">
        <v>35</v>
      </c>
      <c r="G9" s="16" t="s">
        <v>25</v>
      </c>
      <c r="H9" s="19">
        <v>7</v>
      </c>
      <c r="I9" s="2"/>
      <c r="J9" s="2"/>
      <c r="K9" s="2"/>
      <c r="L9" s="2"/>
    </row>
    <row r="10" spans="1:13" ht="15" customHeight="1" x14ac:dyDescent="0.25">
      <c r="A10" s="43"/>
      <c r="B10" s="44"/>
      <c r="C10" s="45"/>
      <c r="D10" s="46"/>
      <c r="E10" s="47"/>
      <c r="F10" s="18" t="s">
        <v>36</v>
      </c>
      <c r="G10" s="16" t="s">
        <v>25</v>
      </c>
      <c r="H10" s="19">
        <v>8</v>
      </c>
      <c r="I10" s="2"/>
      <c r="J10" s="2"/>
      <c r="K10" s="2"/>
      <c r="L10" s="2"/>
    </row>
    <row r="11" spans="1:13" ht="15" customHeight="1" x14ac:dyDescent="0.25">
      <c r="A11" s="43"/>
      <c r="B11" s="44"/>
      <c r="C11" s="16">
        <v>1</v>
      </c>
      <c r="D11" s="15" t="s">
        <v>37</v>
      </c>
      <c r="E11" s="17">
        <v>0.70694444444444438</v>
      </c>
      <c r="F11" s="18" t="s">
        <v>38</v>
      </c>
      <c r="G11" s="16" t="s">
        <v>39</v>
      </c>
      <c r="H11" s="19">
        <v>9</v>
      </c>
      <c r="I11" s="2"/>
      <c r="J11" s="2"/>
      <c r="K11" s="2"/>
      <c r="L11" s="2"/>
    </row>
    <row r="12" spans="1:13" ht="30" x14ac:dyDescent="0.25">
      <c r="A12" s="14">
        <v>3</v>
      </c>
      <c r="B12" s="13" t="s">
        <v>40</v>
      </c>
      <c r="C12" s="16">
        <v>1</v>
      </c>
      <c r="D12" s="15" t="s">
        <v>41</v>
      </c>
      <c r="E12" s="17">
        <v>0.90972222222222221</v>
      </c>
      <c r="F12" s="18" t="s">
        <v>42</v>
      </c>
      <c r="G12" s="16" t="s">
        <v>25</v>
      </c>
      <c r="H12" s="19">
        <v>10</v>
      </c>
      <c r="I12" s="2"/>
      <c r="J12" s="2"/>
      <c r="K12" s="2"/>
      <c r="L12" s="2"/>
    </row>
    <row r="13" spans="1:13" ht="15" customHeight="1" x14ac:dyDescent="0.25">
      <c r="A13" s="43">
        <v>4</v>
      </c>
      <c r="B13" s="44" t="s">
        <v>43</v>
      </c>
      <c r="C13" s="45">
        <v>1</v>
      </c>
      <c r="D13" s="46" t="s">
        <v>44</v>
      </c>
      <c r="E13" s="17">
        <v>0.87638888888888899</v>
      </c>
      <c r="F13" s="18" t="s">
        <v>45</v>
      </c>
      <c r="G13" s="16" t="s">
        <v>39</v>
      </c>
      <c r="H13" s="19">
        <v>11</v>
      </c>
      <c r="I13" s="2"/>
      <c r="J13" s="2"/>
      <c r="K13" s="2"/>
      <c r="L13" s="2"/>
    </row>
    <row r="14" spans="1:13" ht="15" customHeight="1" x14ac:dyDescent="0.25">
      <c r="A14" s="43"/>
      <c r="B14" s="44"/>
      <c r="C14" s="45"/>
      <c r="D14" s="46"/>
      <c r="E14" s="17">
        <v>0.8833333333333333</v>
      </c>
      <c r="F14" s="18" t="s">
        <v>46</v>
      </c>
      <c r="G14" s="16" t="s">
        <v>39</v>
      </c>
      <c r="H14" s="19">
        <v>12</v>
      </c>
      <c r="I14" s="2"/>
      <c r="J14" s="2"/>
      <c r="K14" s="2"/>
      <c r="L14" s="2"/>
    </row>
    <row r="15" spans="1:13" ht="30" x14ac:dyDescent="0.25">
      <c r="A15" s="14">
        <v>5</v>
      </c>
      <c r="B15" s="13" t="s">
        <v>47</v>
      </c>
      <c r="C15" s="16">
        <v>1</v>
      </c>
      <c r="D15" s="15" t="s">
        <v>48</v>
      </c>
      <c r="E15" s="17">
        <v>0.86458333333333337</v>
      </c>
      <c r="F15" s="18" t="s">
        <v>49</v>
      </c>
      <c r="G15" s="20" t="s">
        <v>50</v>
      </c>
      <c r="H15" s="19">
        <v>13</v>
      </c>
      <c r="I15" s="2"/>
      <c r="J15" s="22">
        <v>42477</v>
      </c>
      <c r="K15" s="22">
        <v>43908</v>
      </c>
      <c r="L15" s="2">
        <f>DATEDIF(J15,K15,"m")</f>
        <v>47</v>
      </c>
      <c r="M15" s="23">
        <f>L15/12</f>
        <v>3.9166666666666665</v>
      </c>
    </row>
    <row r="16" spans="1:13" ht="15" customHeight="1" x14ac:dyDescent="0.25">
      <c r="A16" s="43">
        <v>6</v>
      </c>
      <c r="B16" s="44" t="s">
        <v>51</v>
      </c>
      <c r="C16" s="16">
        <v>1</v>
      </c>
      <c r="D16" s="15" t="s">
        <v>52</v>
      </c>
      <c r="E16" s="17">
        <v>0.74305555555555547</v>
      </c>
      <c r="F16" s="18" t="s">
        <v>53</v>
      </c>
      <c r="G16" s="16" t="s">
        <v>27</v>
      </c>
      <c r="H16" s="19">
        <v>14</v>
      </c>
      <c r="I16" s="2"/>
      <c r="J16" s="2"/>
      <c r="K16" s="2"/>
      <c r="L16" s="2"/>
    </row>
    <row r="17" spans="1:12" ht="15" customHeight="1" x14ac:dyDescent="0.25">
      <c r="A17" s="43"/>
      <c r="B17" s="44"/>
      <c r="C17" s="45">
        <v>3</v>
      </c>
      <c r="D17" s="46" t="s">
        <v>54</v>
      </c>
      <c r="E17" s="47">
        <v>0.75694444444444453</v>
      </c>
      <c r="F17" s="18" t="s">
        <v>55</v>
      </c>
      <c r="G17" s="16" t="s">
        <v>25</v>
      </c>
      <c r="H17" s="19">
        <v>15</v>
      </c>
      <c r="I17" s="2"/>
      <c r="J17" s="2"/>
      <c r="K17" s="2"/>
      <c r="L17" s="2"/>
    </row>
    <row r="18" spans="1:12" ht="15" customHeight="1" x14ac:dyDescent="0.25">
      <c r="A18" s="43"/>
      <c r="B18" s="44"/>
      <c r="C18" s="45"/>
      <c r="D18" s="46"/>
      <c r="E18" s="47"/>
      <c r="F18" s="18" t="s">
        <v>56</v>
      </c>
      <c r="G18" s="16" t="s">
        <v>25</v>
      </c>
      <c r="H18" s="19">
        <v>16</v>
      </c>
      <c r="I18" s="2"/>
      <c r="J18" s="2"/>
      <c r="K18" s="2"/>
      <c r="L18" s="2"/>
    </row>
    <row r="19" spans="1:12" ht="15" customHeight="1" x14ac:dyDescent="0.25">
      <c r="A19" s="43"/>
      <c r="B19" s="44"/>
      <c r="C19" s="45"/>
      <c r="D19" s="46"/>
      <c r="E19" s="47"/>
      <c r="F19" s="18" t="s">
        <v>57</v>
      </c>
      <c r="G19" s="16" t="s">
        <v>25</v>
      </c>
      <c r="H19" s="19">
        <v>17</v>
      </c>
      <c r="I19" s="2"/>
      <c r="J19" s="2"/>
      <c r="K19" s="2"/>
      <c r="L19" s="2"/>
    </row>
    <row r="20" spans="1:12" ht="15" customHeight="1" x14ac:dyDescent="0.25">
      <c r="A20" s="43"/>
      <c r="B20" s="44"/>
      <c r="C20" s="16">
        <v>1</v>
      </c>
      <c r="D20" s="46"/>
      <c r="E20" s="17">
        <v>0.76388888888888884</v>
      </c>
      <c r="F20" s="18" t="s">
        <v>58</v>
      </c>
      <c r="G20" s="16" t="s">
        <v>39</v>
      </c>
      <c r="H20" s="19">
        <v>18</v>
      </c>
      <c r="I20" s="2"/>
      <c r="J20" s="2"/>
      <c r="K20" s="2"/>
      <c r="L20" s="2"/>
    </row>
    <row r="21" spans="1:12" ht="15" customHeight="1" x14ac:dyDescent="0.25">
      <c r="A21" s="43"/>
      <c r="B21" s="44"/>
      <c r="C21" s="16">
        <v>1</v>
      </c>
      <c r="D21" s="46"/>
      <c r="E21" s="17">
        <v>0.81944444444444453</v>
      </c>
      <c r="F21" s="18" t="s">
        <v>59</v>
      </c>
      <c r="G21" s="16" t="s">
        <v>27</v>
      </c>
      <c r="H21" s="19">
        <v>19</v>
      </c>
      <c r="I21" s="2"/>
      <c r="J21" s="2"/>
      <c r="K21" s="2"/>
      <c r="L21" s="2"/>
    </row>
    <row r="22" spans="1:12" ht="15" customHeight="1" x14ac:dyDescent="0.25">
      <c r="A22" s="43"/>
      <c r="B22" s="44"/>
      <c r="C22" s="16">
        <v>1</v>
      </c>
      <c r="D22" s="46"/>
      <c r="E22" s="17">
        <v>0.82638888888888884</v>
      </c>
      <c r="F22" s="18" t="s">
        <v>60</v>
      </c>
      <c r="G22" s="16" t="s">
        <v>39</v>
      </c>
      <c r="H22" s="19">
        <v>20</v>
      </c>
      <c r="I22" s="2"/>
      <c r="J22" s="2"/>
      <c r="K22" s="2"/>
      <c r="L22" s="2"/>
    </row>
    <row r="23" spans="1:12" ht="15" customHeight="1" x14ac:dyDescent="0.25">
      <c r="A23" s="43">
        <v>7</v>
      </c>
      <c r="B23" s="44" t="s">
        <v>61</v>
      </c>
      <c r="C23" s="45">
        <v>3</v>
      </c>
      <c r="D23" s="46" t="s">
        <v>62</v>
      </c>
      <c r="E23" s="47">
        <v>0.74305555555555547</v>
      </c>
      <c r="F23" s="27" t="s">
        <v>63</v>
      </c>
      <c r="G23" s="48" t="s">
        <v>64</v>
      </c>
      <c r="H23" s="6">
        <v>21</v>
      </c>
      <c r="I23" s="4"/>
      <c r="J23" s="4"/>
      <c r="K23" s="4"/>
      <c r="L23" s="4"/>
    </row>
    <row r="24" spans="1:12" ht="15" customHeight="1" x14ac:dyDescent="0.25">
      <c r="A24" s="43"/>
      <c r="B24" s="44"/>
      <c r="C24" s="45"/>
      <c r="D24" s="46"/>
      <c r="E24" s="47"/>
      <c r="F24" s="27" t="s">
        <v>65</v>
      </c>
      <c r="G24" s="48"/>
      <c r="H24" s="6">
        <v>22</v>
      </c>
      <c r="I24" s="4"/>
      <c r="J24" s="4"/>
      <c r="K24" s="4"/>
      <c r="L24" s="4"/>
    </row>
    <row r="25" spans="1:12" ht="15" customHeight="1" x14ac:dyDescent="0.25">
      <c r="A25" s="43"/>
      <c r="B25" s="44"/>
      <c r="C25" s="45"/>
      <c r="D25" s="46"/>
      <c r="E25" s="47"/>
      <c r="F25" s="27" t="s">
        <v>66</v>
      </c>
      <c r="G25" s="48"/>
      <c r="H25" s="6">
        <v>23</v>
      </c>
      <c r="I25" s="4"/>
      <c r="J25" s="28">
        <v>42923</v>
      </c>
      <c r="K25" s="28">
        <v>43608</v>
      </c>
      <c r="L25" s="4">
        <f>DATEDIF(J25,K25,"m")</f>
        <v>22</v>
      </c>
    </row>
    <row r="26" spans="1:12" ht="15" customHeight="1" x14ac:dyDescent="0.25">
      <c r="A26" s="43"/>
      <c r="B26" s="44"/>
      <c r="C26" s="45">
        <v>2</v>
      </c>
      <c r="D26" s="46"/>
      <c r="E26" s="47">
        <v>0.75694444444444453</v>
      </c>
      <c r="F26" s="18" t="s">
        <v>67</v>
      </c>
      <c r="G26" s="45" t="s">
        <v>64</v>
      </c>
      <c r="H26" s="19">
        <v>24</v>
      </c>
      <c r="I26" s="2"/>
      <c r="J26" s="2"/>
      <c r="K26" s="2"/>
      <c r="L26" s="2"/>
    </row>
    <row r="27" spans="1:12" ht="15" customHeight="1" x14ac:dyDescent="0.25">
      <c r="A27" s="43"/>
      <c r="B27" s="44"/>
      <c r="C27" s="45"/>
      <c r="D27" s="46"/>
      <c r="E27" s="47"/>
      <c r="F27" s="18" t="s">
        <v>68</v>
      </c>
      <c r="G27" s="45"/>
      <c r="H27" s="19">
        <v>25</v>
      </c>
      <c r="I27" s="2"/>
      <c r="J27" s="2"/>
      <c r="K27" s="2"/>
      <c r="L27" s="2"/>
    </row>
    <row r="28" spans="1:12" ht="15" customHeight="1" x14ac:dyDescent="0.25">
      <c r="A28" s="43">
        <v>8</v>
      </c>
      <c r="B28" s="44" t="s">
        <v>69</v>
      </c>
      <c r="C28" s="45">
        <v>2</v>
      </c>
      <c r="D28" s="46" t="s">
        <v>70</v>
      </c>
      <c r="E28" s="47">
        <v>0.8125</v>
      </c>
      <c r="F28" s="18" t="s">
        <v>71</v>
      </c>
      <c r="G28" s="45" t="s">
        <v>25</v>
      </c>
      <c r="H28" s="19">
        <v>26</v>
      </c>
      <c r="I28" s="2"/>
      <c r="J28" s="2"/>
      <c r="K28" s="2"/>
      <c r="L28" s="2"/>
    </row>
    <row r="29" spans="1:12" ht="15" customHeight="1" x14ac:dyDescent="0.25">
      <c r="A29" s="43"/>
      <c r="B29" s="44"/>
      <c r="C29" s="45"/>
      <c r="D29" s="46"/>
      <c r="E29" s="47"/>
      <c r="F29" s="15"/>
      <c r="G29" s="45"/>
      <c r="H29" s="19">
        <v>27</v>
      </c>
      <c r="I29" s="2"/>
      <c r="J29" s="2"/>
      <c r="K29" s="2"/>
      <c r="L29" s="2"/>
    </row>
    <row r="30" spans="1:12" ht="15" customHeight="1" x14ac:dyDescent="0.25">
      <c r="A30" s="43"/>
      <c r="B30" s="44"/>
      <c r="C30" s="45"/>
      <c r="D30" s="46"/>
      <c r="E30" s="47"/>
      <c r="F30" s="15" t="s">
        <v>72</v>
      </c>
      <c r="G30" s="45"/>
      <c r="H30" s="19">
        <v>28</v>
      </c>
      <c r="I30" s="2"/>
      <c r="J30" s="2"/>
      <c r="K30" s="2"/>
      <c r="L30" s="2"/>
    </row>
    <row r="31" spans="1:12" ht="15" customHeight="1" x14ac:dyDescent="0.25">
      <c r="A31" s="43"/>
      <c r="B31" s="44"/>
      <c r="C31" s="45"/>
      <c r="D31" s="46"/>
      <c r="E31" s="47"/>
      <c r="F31" s="18" t="s">
        <v>73</v>
      </c>
      <c r="G31" s="16" t="s">
        <v>25</v>
      </c>
      <c r="H31" s="19">
        <v>29</v>
      </c>
      <c r="I31" s="2"/>
      <c r="J31" s="2"/>
      <c r="K31" s="2"/>
      <c r="L31" s="2"/>
    </row>
    <row r="32" spans="1:12" ht="15" customHeight="1" x14ac:dyDescent="0.25">
      <c r="A32" s="43"/>
      <c r="B32" s="44"/>
      <c r="C32" s="16">
        <v>1</v>
      </c>
      <c r="D32" s="46"/>
      <c r="E32" s="17">
        <v>0.81944444444444453</v>
      </c>
      <c r="F32" s="18" t="s">
        <v>74</v>
      </c>
      <c r="G32" s="16" t="s">
        <v>39</v>
      </c>
      <c r="H32" s="19">
        <v>30</v>
      </c>
      <c r="I32" s="2"/>
      <c r="J32" s="2"/>
      <c r="K32" s="2"/>
      <c r="L32" s="2"/>
    </row>
    <row r="33" spans="1:12" ht="15" customHeight="1" x14ac:dyDescent="0.25">
      <c r="A33" s="43">
        <v>9</v>
      </c>
      <c r="B33" s="44" t="s">
        <v>75</v>
      </c>
      <c r="C33" s="45">
        <v>3</v>
      </c>
      <c r="D33" s="46" t="s">
        <v>76</v>
      </c>
      <c r="E33" s="47">
        <v>0.78125</v>
      </c>
      <c r="F33" s="27" t="s">
        <v>77</v>
      </c>
      <c r="G33" s="48" t="s">
        <v>64</v>
      </c>
      <c r="H33" s="6">
        <v>31</v>
      </c>
      <c r="I33" s="4"/>
      <c r="J33" s="28">
        <v>43322</v>
      </c>
      <c r="K33" s="28">
        <v>44154</v>
      </c>
      <c r="L33" s="4">
        <f>DATEDIF(J33,K33,"m")</f>
        <v>27</v>
      </c>
    </row>
    <row r="34" spans="1:12" ht="15" customHeight="1" x14ac:dyDescent="0.25">
      <c r="A34" s="43"/>
      <c r="B34" s="44"/>
      <c r="C34" s="45"/>
      <c r="D34" s="46"/>
      <c r="E34" s="47"/>
      <c r="F34" s="27" t="s">
        <v>78</v>
      </c>
      <c r="G34" s="48"/>
      <c r="H34" s="6">
        <v>32</v>
      </c>
      <c r="I34" s="4"/>
      <c r="J34" s="28">
        <v>43322</v>
      </c>
      <c r="K34" s="28">
        <v>44148</v>
      </c>
      <c r="L34" s="4">
        <f>DATEDIF(J34,K34,"m")</f>
        <v>27</v>
      </c>
    </row>
    <row r="35" spans="1:12" ht="15" customHeight="1" x14ac:dyDescent="0.25">
      <c r="A35" s="43"/>
      <c r="B35" s="44"/>
      <c r="C35" s="45"/>
      <c r="D35" s="46"/>
      <c r="E35" s="47"/>
      <c r="F35" s="27" t="s">
        <v>79</v>
      </c>
      <c r="G35" s="48"/>
      <c r="H35" s="6">
        <v>33</v>
      </c>
      <c r="I35" s="4"/>
      <c r="J35" s="28">
        <v>43322</v>
      </c>
      <c r="K35" s="28">
        <v>44162</v>
      </c>
      <c r="L35" s="4">
        <f>DATEDIF(J35,K35,"m")</f>
        <v>27</v>
      </c>
    </row>
    <row r="36" spans="1:12" ht="15" customHeight="1" x14ac:dyDescent="0.25">
      <c r="A36" s="43">
        <v>10</v>
      </c>
      <c r="B36" s="44" t="s">
        <v>80</v>
      </c>
      <c r="C36" s="16">
        <v>1</v>
      </c>
      <c r="D36" s="46" t="s">
        <v>81</v>
      </c>
      <c r="E36" s="17">
        <v>0.69791666666666663</v>
      </c>
      <c r="F36" s="18" t="s">
        <v>82</v>
      </c>
      <c r="G36" s="16" t="s">
        <v>27</v>
      </c>
      <c r="H36" s="19">
        <v>34</v>
      </c>
      <c r="I36" s="2"/>
      <c r="J36" s="2"/>
      <c r="K36" s="2"/>
      <c r="L36" s="2"/>
    </row>
    <row r="37" spans="1:12" ht="15" customHeight="1" x14ac:dyDescent="0.25">
      <c r="A37" s="43"/>
      <c r="B37" s="44"/>
      <c r="C37" s="45">
        <v>2</v>
      </c>
      <c r="D37" s="46"/>
      <c r="E37" s="47">
        <v>0.70833333333333337</v>
      </c>
      <c r="F37" s="18" t="s">
        <v>83</v>
      </c>
      <c r="G37" s="16" t="s">
        <v>25</v>
      </c>
      <c r="H37" s="19">
        <v>35</v>
      </c>
      <c r="I37" s="2"/>
      <c r="J37" s="2"/>
      <c r="K37" s="2"/>
      <c r="L37" s="2"/>
    </row>
    <row r="38" spans="1:12" ht="15" customHeight="1" x14ac:dyDescent="0.25">
      <c r="A38" s="43"/>
      <c r="B38" s="44"/>
      <c r="C38" s="45"/>
      <c r="D38" s="46"/>
      <c r="E38" s="47"/>
      <c r="F38" s="18" t="s">
        <v>84</v>
      </c>
      <c r="G38" s="16" t="s">
        <v>27</v>
      </c>
      <c r="H38" s="19">
        <v>36</v>
      </c>
      <c r="I38" s="2"/>
      <c r="J38" s="2"/>
      <c r="K38" s="2"/>
      <c r="L38" s="2"/>
    </row>
    <row r="39" spans="1:12" ht="15" customHeight="1" x14ac:dyDescent="0.25">
      <c r="A39" s="43">
        <v>11</v>
      </c>
      <c r="B39" s="44" t="s">
        <v>85</v>
      </c>
      <c r="C39" s="45">
        <v>3</v>
      </c>
      <c r="D39" s="46" t="s">
        <v>86</v>
      </c>
      <c r="E39" s="47">
        <v>0.80208333333333337</v>
      </c>
      <c r="F39" s="27" t="s">
        <v>87</v>
      </c>
      <c r="G39" s="48" t="s">
        <v>64</v>
      </c>
      <c r="H39" s="6">
        <v>37</v>
      </c>
      <c r="I39" s="4"/>
      <c r="J39" s="28">
        <v>43633</v>
      </c>
      <c r="K39" s="28">
        <v>44472</v>
      </c>
      <c r="L39" s="4">
        <f>DATEDIF(J39,K39,"m")</f>
        <v>27</v>
      </c>
    </row>
    <row r="40" spans="1:12" ht="15" customHeight="1" x14ac:dyDescent="0.25">
      <c r="A40" s="43"/>
      <c r="B40" s="44"/>
      <c r="C40" s="45"/>
      <c r="D40" s="46"/>
      <c r="E40" s="47"/>
      <c r="F40" s="27" t="s">
        <v>88</v>
      </c>
      <c r="G40" s="48"/>
      <c r="H40" s="6">
        <v>38</v>
      </c>
      <c r="I40" s="4"/>
      <c r="J40" s="28">
        <v>43633</v>
      </c>
      <c r="K40" s="28">
        <v>44472</v>
      </c>
      <c r="L40" s="4">
        <f t="shared" ref="L40:L41" si="0">DATEDIF(J40,K40,"m")</f>
        <v>27</v>
      </c>
    </row>
    <row r="41" spans="1:12" ht="15" customHeight="1" x14ac:dyDescent="0.25">
      <c r="A41" s="43"/>
      <c r="B41" s="44"/>
      <c r="C41" s="45"/>
      <c r="D41" s="46"/>
      <c r="E41" s="47"/>
      <c r="F41" s="27" t="s">
        <v>89</v>
      </c>
      <c r="G41" s="48"/>
      <c r="H41" s="6">
        <v>39</v>
      </c>
      <c r="I41" s="4"/>
      <c r="J41" s="28">
        <v>43633</v>
      </c>
      <c r="K41" s="28">
        <v>44476</v>
      </c>
      <c r="L41" s="4">
        <f t="shared" si="0"/>
        <v>27</v>
      </c>
    </row>
    <row r="42" spans="1:12" ht="15" customHeight="1" x14ac:dyDescent="0.25">
      <c r="A42" s="43"/>
      <c r="B42" s="44"/>
      <c r="C42" s="16">
        <v>1</v>
      </c>
      <c r="D42" s="46"/>
      <c r="E42" s="17">
        <v>0.80555555555555547</v>
      </c>
      <c r="F42" s="18" t="s">
        <v>90</v>
      </c>
      <c r="G42" s="16" t="s">
        <v>39</v>
      </c>
      <c r="H42" s="19">
        <v>40</v>
      </c>
      <c r="I42" s="2"/>
      <c r="J42" s="2"/>
      <c r="K42" s="2"/>
      <c r="L42" s="2"/>
    </row>
    <row r="43" spans="1:12" ht="15" customHeight="1" x14ac:dyDescent="0.25">
      <c r="A43" s="43">
        <v>12</v>
      </c>
      <c r="B43" s="44" t="s">
        <v>91</v>
      </c>
      <c r="C43" s="16">
        <v>1</v>
      </c>
      <c r="D43" s="46" t="s">
        <v>92</v>
      </c>
      <c r="E43" s="17">
        <v>0.74652777777777779</v>
      </c>
      <c r="F43" s="18" t="s">
        <v>93</v>
      </c>
      <c r="G43" s="16" t="s">
        <v>39</v>
      </c>
      <c r="H43" s="19">
        <v>41</v>
      </c>
      <c r="I43" s="2"/>
      <c r="J43" s="2"/>
      <c r="K43" s="2"/>
      <c r="L43" s="2"/>
    </row>
    <row r="44" spans="1:12" ht="30" x14ac:dyDescent="0.25">
      <c r="A44" s="43"/>
      <c r="B44" s="44"/>
      <c r="C44" s="16">
        <v>1</v>
      </c>
      <c r="D44" s="46"/>
      <c r="E44" s="17">
        <v>0.75694444444444453</v>
      </c>
      <c r="F44" s="18" t="s">
        <v>94</v>
      </c>
      <c r="G44" s="16" t="s">
        <v>25</v>
      </c>
      <c r="H44" s="19">
        <v>42</v>
      </c>
      <c r="I44" s="2"/>
      <c r="J44" s="2"/>
      <c r="K44" s="2"/>
      <c r="L44" s="2"/>
    </row>
    <row r="45" spans="1:12" ht="15" customHeight="1" x14ac:dyDescent="0.25">
      <c r="A45" s="43"/>
      <c r="B45" s="44"/>
      <c r="C45" s="16">
        <v>1</v>
      </c>
      <c r="D45" s="46"/>
      <c r="E45" s="17">
        <v>0.76736111111111116</v>
      </c>
      <c r="F45" s="18" t="s">
        <v>95</v>
      </c>
      <c r="G45" s="16" t="s">
        <v>39</v>
      </c>
      <c r="H45" s="19">
        <v>43</v>
      </c>
      <c r="I45" s="2"/>
      <c r="J45" s="2"/>
      <c r="K45" s="2"/>
      <c r="L45" s="2"/>
    </row>
    <row r="46" spans="1:12" ht="15" customHeight="1" x14ac:dyDescent="0.25">
      <c r="A46" s="43">
        <v>13</v>
      </c>
      <c r="B46" s="44" t="s">
        <v>96</v>
      </c>
      <c r="C46" s="16">
        <v>1</v>
      </c>
      <c r="D46" s="15" t="s">
        <v>97</v>
      </c>
      <c r="E46" s="17">
        <v>0.74652777777777779</v>
      </c>
      <c r="F46" s="18" t="s">
        <v>98</v>
      </c>
      <c r="G46" s="16" t="s">
        <v>39</v>
      </c>
      <c r="H46" s="19">
        <v>44</v>
      </c>
      <c r="I46" s="2"/>
      <c r="J46" s="2"/>
      <c r="K46" s="2"/>
      <c r="L46" s="2"/>
    </row>
    <row r="47" spans="1:12" ht="15" customHeight="1" x14ac:dyDescent="0.25">
      <c r="A47" s="43"/>
      <c r="B47" s="44"/>
      <c r="C47" s="16">
        <v>1</v>
      </c>
      <c r="D47" s="15" t="s">
        <v>99</v>
      </c>
      <c r="E47" s="17">
        <v>1.3888888888888888E-2</v>
      </c>
      <c r="F47" s="18" t="s">
        <v>100</v>
      </c>
      <c r="G47" s="16" t="s">
        <v>25</v>
      </c>
      <c r="H47" s="19">
        <v>45</v>
      </c>
      <c r="I47" s="2"/>
      <c r="J47" s="2"/>
      <c r="K47" s="2"/>
      <c r="L47" s="2"/>
    </row>
    <row r="48" spans="1:12" ht="15" customHeight="1" x14ac:dyDescent="0.25">
      <c r="A48" s="43">
        <v>14</v>
      </c>
      <c r="B48" s="44" t="s">
        <v>101</v>
      </c>
      <c r="C48" s="45">
        <v>5</v>
      </c>
      <c r="D48" s="46" t="s">
        <v>102</v>
      </c>
      <c r="E48" s="47">
        <v>0.34722222222222227</v>
      </c>
      <c r="F48" s="27" t="s">
        <v>103</v>
      </c>
      <c r="G48" s="48" t="s">
        <v>64</v>
      </c>
      <c r="H48" s="6">
        <v>46</v>
      </c>
      <c r="I48" s="4"/>
      <c r="J48" s="28">
        <v>44269</v>
      </c>
      <c r="K48" s="28">
        <v>44747</v>
      </c>
      <c r="L48" s="4">
        <f>DATEDIF(J48,K48,"m")</f>
        <v>15</v>
      </c>
    </row>
    <row r="49" spans="1:12" ht="15" customHeight="1" x14ac:dyDescent="0.25">
      <c r="A49" s="43"/>
      <c r="B49" s="44"/>
      <c r="C49" s="45"/>
      <c r="D49" s="46"/>
      <c r="E49" s="47"/>
      <c r="F49" s="27" t="s">
        <v>104</v>
      </c>
      <c r="G49" s="48"/>
      <c r="H49" s="6">
        <v>47</v>
      </c>
      <c r="I49" s="4" t="s">
        <v>173</v>
      </c>
      <c r="J49" s="28">
        <v>44269</v>
      </c>
      <c r="K49" s="28">
        <v>44749</v>
      </c>
      <c r="L49" s="4">
        <f>DATEDIF(J49,K49,"m")</f>
        <v>15</v>
      </c>
    </row>
    <row r="50" spans="1:12" ht="15" customHeight="1" x14ac:dyDescent="0.25">
      <c r="A50" s="43"/>
      <c r="B50" s="44"/>
      <c r="C50" s="45"/>
      <c r="D50" s="46"/>
      <c r="E50" s="47"/>
      <c r="F50" s="27" t="s">
        <v>105</v>
      </c>
      <c r="G50" s="48"/>
      <c r="H50" s="6">
        <v>48</v>
      </c>
      <c r="I50" s="4"/>
      <c r="J50" s="28">
        <v>44269</v>
      </c>
      <c r="K50" s="28">
        <v>44747</v>
      </c>
      <c r="L50" s="4">
        <f>DATEDIF(J50,K50,"m")</f>
        <v>15</v>
      </c>
    </row>
    <row r="51" spans="1:12" ht="15" customHeight="1" x14ac:dyDescent="0.25">
      <c r="A51" s="43"/>
      <c r="B51" s="44"/>
      <c r="C51" s="45"/>
      <c r="D51" s="46"/>
      <c r="E51" s="47"/>
      <c r="F51" s="18" t="s">
        <v>106</v>
      </c>
      <c r="G51" s="16" t="s">
        <v>27</v>
      </c>
      <c r="H51" s="19">
        <v>49</v>
      </c>
      <c r="I51" s="2"/>
      <c r="J51" s="2"/>
      <c r="K51" s="2"/>
      <c r="L51" s="2"/>
    </row>
    <row r="52" spans="1:12" ht="15" customHeight="1" x14ac:dyDescent="0.25">
      <c r="A52" s="43"/>
      <c r="B52" s="44"/>
      <c r="C52" s="45"/>
      <c r="D52" s="46"/>
      <c r="E52" s="47"/>
      <c r="F52" s="18" t="s">
        <v>107</v>
      </c>
      <c r="G52" s="16" t="s">
        <v>25</v>
      </c>
      <c r="H52" s="19">
        <v>50</v>
      </c>
      <c r="I52" s="2"/>
      <c r="J52" s="2"/>
      <c r="K52" s="2"/>
      <c r="L52" s="2"/>
    </row>
    <row r="53" spans="1:12" ht="15" customHeight="1" x14ac:dyDescent="0.25">
      <c r="A53" s="43"/>
      <c r="B53" s="44"/>
      <c r="C53" s="16">
        <v>1</v>
      </c>
      <c r="D53" s="46"/>
      <c r="E53" s="17">
        <v>0.86805555555555547</v>
      </c>
      <c r="F53" s="18" t="s">
        <v>108</v>
      </c>
      <c r="G53" s="16" t="s">
        <v>25</v>
      </c>
      <c r="H53" s="19">
        <v>51</v>
      </c>
      <c r="I53" s="2"/>
      <c r="J53" s="2"/>
      <c r="K53" s="2"/>
      <c r="L53" s="2"/>
    </row>
    <row r="54" spans="1:12" ht="15" customHeight="1" x14ac:dyDescent="0.25">
      <c r="A54" s="43"/>
      <c r="B54" s="44"/>
      <c r="C54" s="16">
        <v>1</v>
      </c>
      <c r="D54" s="46"/>
      <c r="E54" s="17">
        <v>0.97916666666666663</v>
      </c>
      <c r="F54" s="18" t="s">
        <v>109</v>
      </c>
      <c r="G54" s="16" t="s">
        <v>39</v>
      </c>
      <c r="H54" s="19">
        <v>52</v>
      </c>
      <c r="I54" s="2"/>
      <c r="J54" s="2"/>
      <c r="K54" s="2"/>
      <c r="L54" s="2"/>
    </row>
    <row r="55" spans="1:12" ht="15" customHeight="1" x14ac:dyDescent="0.25">
      <c r="A55" s="43"/>
      <c r="B55" s="44"/>
      <c r="C55" s="16">
        <v>1</v>
      </c>
      <c r="D55" s="15" t="s">
        <v>110</v>
      </c>
      <c r="E55" s="17">
        <v>0</v>
      </c>
      <c r="F55" s="18" t="s">
        <v>111</v>
      </c>
      <c r="G55" s="16" t="s">
        <v>39</v>
      </c>
      <c r="H55" s="19">
        <v>53</v>
      </c>
      <c r="I55" s="2"/>
      <c r="J55" s="2"/>
      <c r="K55" s="2"/>
      <c r="L55" s="2"/>
    </row>
    <row r="56" spans="1:12" ht="15" customHeight="1" x14ac:dyDescent="0.25">
      <c r="A56" s="14">
        <v>15</v>
      </c>
      <c r="B56" s="13" t="s">
        <v>112</v>
      </c>
      <c r="C56" s="16">
        <v>1</v>
      </c>
      <c r="D56" s="15" t="s">
        <v>113</v>
      </c>
      <c r="E56" s="17">
        <v>0.72916666666666663</v>
      </c>
      <c r="F56" s="18" t="s">
        <v>114</v>
      </c>
      <c r="G56" s="20" t="s">
        <v>50</v>
      </c>
      <c r="H56" s="19">
        <v>54</v>
      </c>
      <c r="I56" s="2"/>
      <c r="J56" s="22">
        <v>44277</v>
      </c>
      <c r="K56" s="22">
        <v>45009</v>
      </c>
      <c r="L56" s="2">
        <f>DATEDIF(J56,K56,"m")</f>
        <v>24</v>
      </c>
    </row>
    <row r="57" spans="1:12" ht="15" customHeight="1" x14ac:dyDescent="0.25">
      <c r="A57" s="43">
        <v>16</v>
      </c>
      <c r="B57" s="44" t="s">
        <v>115</v>
      </c>
      <c r="C57" s="16">
        <v>1</v>
      </c>
      <c r="D57" s="46" t="s">
        <v>116</v>
      </c>
      <c r="E57" s="17">
        <v>0.82986111111111116</v>
      </c>
      <c r="F57" s="18" t="s">
        <v>117</v>
      </c>
      <c r="G57" s="16" t="s">
        <v>25</v>
      </c>
      <c r="H57" s="19">
        <v>55</v>
      </c>
      <c r="I57" s="2"/>
      <c r="J57" s="2"/>
      <c r="K57" s="2"/>
      <c r="L57" s="2"/>
    </row>
    <row r="58" spans="1:12" ht="15" customHeight="1" x14ac:dyDescent="0.25">
      <c r="A58" s="43"/>
      <c r="B58" s="44"/>
      <c r="C58" s="16">
        <v>1</v>
      </c>
      <c r="D58" s="46"/>
      <c r="E58" s="17">
        <v>0.89583333333333337</v>
      </c>
      <c r="F58" s="18" t="s">
        <v>118</v>
      </c>
      <c r="G58" s="16" t="s">
        <v>39</v>
      </c>
      <c r="H58" s="19">
        <v>56</v>
      </c>
      <c r="I58" s="2"/>
      <c r="J58" s="2"/>
      <c r="K58" s="2"/>
      <c r="L58" s="2"/>
    </row>
    <row r="59" spans="1:12" ht="15" customHeight="1" x14ac:dyDescent="0.25">
      <c r="A59" s="43">
        <v>17</v>
      </c>
      <c r="B59" s="44" t="s">
        <v>119</v>
      </c>
      <c r="C59" s="45">
        <v>3</v>
      </c>
      <c r="D59" s="46" t="s">
        <v>120</v>
      </c>
      <c r="E59" s="47">
        <v>0.76388888888888884</v>
      </c>
      <c r="F59" s="18" t="s">
        <v>121</v>
      </c>
      <c r="G59" s="16" t="s">
        <v>25</v>
      </c>
      <c r="H59" s="19">
        <v>57</v>
      </c>
      <c r="I59" s="2"/>
      <c r="J59" s="22">
        <v>44475</v>
      </c>
      <c r="K59" s="22">
        <v>44825</v>
      </c>
      <c r="L59" s="2">
        <f>DATEDIF(J59,K59,"m")</f>
        <v>11</v>
      </c>
    </row>
    <row r="60" spans="1:12" ht="15" customHeight="1" x14ac:dyDescent="0.25">
      <c r="A60" s="43"/>
      <c r="B60" s="44"/>
      <c r="C60" s="45"/>
      <c r="D60" s="46"/>
      <c r="E60" s="47"/>
      <c r="F60" s="27" t="s">
        <v>122</v>
      </c>
      <c r="G60" s="20" t="s">
        <v>25</v>
      </c>
      <c r="H60" s="6">
        <v>58</v>
      </c>
      <c r="I60" s="4" t="s">
        <v>173</v>
      </c>
      <c r="J60" s="28">
        <v>44475</v>
      </c>
      <c r="K60" s="28">
        <v>44771</v>
      </c>
      <c r="L60" s="4">
        <f>DATEDIF(J60,K60,"m")</f>
        <v>9</v>
      </c>
    </row>
    <row r="61" spans="1:12" ht="15" customHeight="1" x14ac:dyDescent="0.25">
      <c r="A61" s="43"/>
      <c r="B61" s="44"/>
      <c r="C61" s="45"/>
      <c r="D61" s="46"/>
      <c r="E61" s="47"/>
      <c r="F61" s="27" t="s">
        <v>123</v>
      </c>
      <c r="G61" s="20" t="s">
        <v>25</v>
      </c>
      <c r="H61" s="6">
        <v>59</v>
      </c>
      <c r="I61" s="4" t="s">
        <v>173</v>
      </c>
      <c r="J61" s="28">
        <v>44475</v>
      </c>
      <c r="K61" s="28">
        <v>44775</v>
      </c>
      <c r="L61" s="4">
        <f>DATEDIF(J61,K61,"m")</f>
        <v>9</v>
      </c>
    </row>
    <row r="62" spans="1:12" ht="15" customHeight="1" x14ac:dyDescent="0.25">
      <c r="A62" s="43"/>
      <c r="B62" s="44"/>
      <c r="C62" s="16">
        <v>1</v>
      </c>
      <c r="D62" s="46"/>
      <c r="E62" s="17">
        <v>0.82986111111111116</v>
      </c>
      <c r="F62" s="18" t="s">
        <v>124</v>
      </c>
      <c r="G62" s="16" t="s">
        <v>25</v>
      </c>
      <c r="H62" s="19">
        <v>60</v>
      </c>
      <c r="I62" s="2"/>
      <c r="J62" s="2"/>
      <c r="K62" s="2"/>
      <c r="L62" s="2"/>
    </row>
    <row r="63" spans="1:12" ht="15" customHeight="1" x14ac:dyDescent="0.25">
      <c r="A63" s="43">
        <v>18</v>
      </c>
      <c r="B63" s="44" t="s">
        <v>125</v>
      </c>
      <c r="C63" s="16">
        <v>1</v>
      </c>
      <c r="D63" s="46" t="s">
        <v>126</v>
      </c>
      <c r="E63" s="17">
        <v>0.74652777777777779</v>
      </c>
      <c r="F63" s="18" t="s">
        <v>127</v>
      </c>
      <c r="G63" s="16" t="s">
        <v>39</v>
      </c>
      <c r="H63" s="19">
        <v>61</v>
      </c>
      <c r="I63" s="2"/>
      <c r="J63" s="2"/>
      <c r="K63" s="2"/>
      <c r="L63" s="2"/>
    </row>
    <row r="64" spans="1:12" ht="15" customHeight="1" x14ac:dyDescent="0.25">
      <c r="A64" s="43"/>
      <c r="B64" s="44"/>
      <c r="C64" s="16">
        <v>1</v>
      </c>
      <c r="D64" s="46"/>
      <c r="E64" s="17">
        <v>0.8125</v>
      </c>
      <c r="F64" s="18" t="s">
        <v>128</v>
      </c>
      <c r="G64" s="16" t="s">
        <v>25</v>
      </c>
      <c r="H64" s="19">
        <v>62</v>
      </c>
      <c r="I64" s="2"/>
      <c r="J64" s="2"/>
      <c r="K64" s="2"/>
      <c r="L64" s="2"/>
    </row>
    <row r="65" spans="1:16" ht="15" customHeight="1" x14ac:dyDescent="0.25">
      <c r="A65" s="43">
        <v>19</v>
      </c>
      <c r="B65" s="44" t="s">
        <v>129</v>
      </c>
      <c r="C65" s="16">
        <v>1</v>
      </c>
      <c r="D65" s="46" t="s">
        <v>130</v>
      </c>
      <c r="E65" s="17">
        <v>0.75</v>
      </c>
      <c r="F65" s="18" t="s">
        <v>131</v>
      </c>
      <c r="G65" s="16" t="s">
        <v>39</v>
      </c>
      <c r="H65" s="19">
        <v>63</v>
      </c>
      <c r="I65" s="2"/>
      <c r="J65" s="2"/>
      <c r="K65" s="2"/>
      <c r="L65" s="2"/>
    </row>
    <row r="66" spans="1:16" ht="15" customHeight="1" x14ac:dyDescent="0.25">
      <c r="A66" s="43"/>
      <c r="B66" s="44"/>
      <c r="C66" s="16">
        <v>1</v>
      </c>
      <c r="D66" s="46"/>
      <c r="E66" s="17">
        <v>0.88194444444444453</v>
      </c>
      <c r="F66" s="18" t="s">
        <v>132</v>
      </c>
      <c r="G66" s="16" t="s">
        <v>133</v>
      </c>
      <c r="H66" s="19">
        <v>64</v>
      </c>
      <c r="I66" s="2"/>
      <c r="J66" s="2"/>
      <c r="K66" s="2"/>
      <c r="L66" s="2"/>
    </row>
    <row r="67" spans="1:16" ht="15" customHeight="1" x14ac:dyDescent="0.25">
      <c r="A67" s="43">
        <v>20</v>
      </c>
      <c r="B67" s="44" t="s">
        <v>134</v>
      </c>
      <c r="C67" s="45">
        <v>3</v>
      </c>
      <c r="D67" s="46" t="s">
        <v>135</v>
      </c>
      <c r="E67" s="47">
        <v>0.78125</v>
      </c>
      <c r="F67" s="18" t="s">
        <v>136</v>
      </c>
      <c r="G67" s="16" t="s">
        <v>25</v>
      </c>
      <c r="H67" s="19">
        <v>65</v>
      </c>
      <c r="I67" s="2"/>
      <c r="J67" s="22">
        <v>44785</v>
      </c>
      <c r="K67" s="22">
        <v>44953</v>
      </c>
      <c r="L67" s="2">
        <f>DATEDIF(J67,K67,"m")</f>
        <v>5</v>
      </c>
    </row>
    <row r="68" spans="1:16" ht="15" customHeight="1" x14ac:dyDescent="0.25">
      <c r="A68" s="43"/>
      <c r="B68" s="44"/>
      <c r="C68" s="45"/>
      <c r="D68" s="46"/>
      <c r="E68" s="47"/>
      <c r="F68" s="18" t="s">
        <v>137</v>
      </c>
      <c r="G68" s="16" t="s">
        <v>25</v>
      </c>
      <c r="H68" s="19">
        <v>66</v>
      </c>
      <c r="I68" s="2"/>
      <c r="J68" s="22">
        <v>44785</v>
      </c>
      <c r="K68" s="22">
        <v>44973</v>
      </c>
      <c r="L68" s="2">
        <f>DATEDIF(J68,K68,"m")</f>
        <v>6</v>
      </c>
      <c r="M68" s="25"/>
      <c r="P68" s="25"/>
    </row>
    <row r="69" spans="1:16" ht="15" customHeight="1" x14ac:dyDescent="0.25">
      <c r="A69" s="43"/>
      <c r="B69" s="44"/>
      <c r="C69" s="45"/>
      <c r="D69" s="46"/>
      <c r="E69" s="47"/>
      <c r="F69" s="18" t="s">
        <v>138</v>
      </c>
      <c r="G69" s="16" t="s">
        <v>25</v>
      </c>
      <c r="H69" s="19">
        <v>67</v>
      </c>
      <c r="I69" s="2"/>
      <c r="J69" s="2"/>
      <c r="K69" s="2"/>
      <c r="L69" s="2"/>
    </row>
    <row r="70" spans="1:16" ht="15" customHeight="1" x14ac:dyDescent="0.25">
      <c r="A70" s="43">
        <v>21</v>
      </c>
      <c r="B70" s="44" t="s">
        <v>139</v>
      </c>
      <c r="C70" s="45">
        <v>4</v>
      </c>
      <c r="D70" s="46" t="s">
        <v>140</v>
      </c>
      <c r="E70" s="47">
        <v>0.70138888888888884</v>
      </c>
      <c r="F70" s="27" t="s">
        <v>141</v>
      </c>
      <c r="G70" s="20" t="s">
        <v>25</v>
      </c>
      <c r="H70" s="6">
        <v>68</v>
      </c>
      <c r="I70" s="4"/>
      <c r="J70" s="29">
        <v>44872</v>
      </c>
      <c r="K70" s="29">
        <v>45041</v>
      </c>
      <c r="L70" s="4">
        <f>DATEDIF(J70,K70,"m")</f>
        <v>5</v>
      </c>
      <c r="M70" s="41"/>
      <c r="P70" s="25"/>
    </row>
    <row r="71" spans="1:16" ht="15" customHeight="1" x14ac:dyDescent="0.25">
      <c r="A71" s="43"/>
      <c r="B71" s="44"/>
      <c r="C71" s="45"/>
      <c r="D71" s="46"/>
      <c r="E71" s="47"/>
      <c r="F71" s="27" t="s">
        <v>142</v>
      </c>
      <c r="G71" s="20" t="s">
        <v>27</v>
      </c>
      <c r="H71" s="6">
        <v>69</v>
      </c>
      <c r="I71" s="4"/>
      <c r="J71" s="29">
        <v>44872</v>
      </c>
      <c r="K71" s="29">
        <v>45059</v>
      </c>
      <c r="L71" s="4">
        <f>DATEDIF(J71,K71,"m")</f>
        <v>6</v>
      </c>
      <c r="M71" s="42"/>
      <c r="N71" t="s">
        <v>175</v>
      </c>
    </row>
    <row r="72" spans="1:16" ht="15" customHeight="1" x14ac:dyDescent="0.25">
      <c r="A72" s="43"/>
      <c r="B72" s="44"/>
      <c r="C72" s="45"/>
      <c r="D72" s="46"/>
      <c r="E72" s="47"/>
      <c r="F72" s="27" t="s">
        <v>143</v>
      </c>
      <c r="G72" s="20" t="s">
        <v>25</v>
      </c>
      <c r="H72" s="6">
        <v>70</v>
      </c>
      <c r="I72" s="4"/>
      <c r="J72" s="29">
        <v>44872</v>
      </c>
      <c r="K72" s="29">
        <v>45077</v>
      </c>
      <c r="L72" s="4">
        <f>DATEDIF(J72,K72,"m")</f>
        <v>6</v>
      </c>
      <c r="M72" s="42"/>
    </row>
    <row r="73" spans="1:16" ht="15" customHeight="1" x14ac:dyDescent="0.25">
      <c r="A73" s="43"/>
      <c r="B73" s="44"/>
      <c r="C73" s="45"/>
      <c r="D73" s="46"/>
      <c r="E73" s="47"/>
      <c r="F73" s="37" t="s">
        <v>144</v>
      </c>
      <c r="G73" s="38" t="s">
        <v>25</v>
      </c>
      <c r="H73" s="39">
        <v>71</v>
      </c>
      <c r="I73" s="40"/>
      <c r="J73" s="40"/>
      <c r="K73" s="40"/>
      <c r="L73" s="40"/>
    </row>
    <row r="74" spans="1:16" ht="15" customHeight="1" x14ac:dyDescent="0.25">
      <c r="A74" s="43">
        <v>22</v>
      </c>
      <c r="B74" s="44" t="s">
        <v>145</v>
      </c>
      <c r="C74" s="16">
        <v>1</v>
      </c>
      <c r="D74" s="46" t="s">
        <v>146</v>
      </c>
      <c r="E74" s="17">
        <v>0.70972222222222225</v>
      </c>
      <c r="F74" s="18" t="s">
        <v>147</v>
      </c>
      <c r="G74" s="16" t="s">
        <v>25</v>
      </c>
      <c r="H74" s="19">
        <v>72</v>
      </c>
      <c r="I74" s="2"/>
      <c r="J74" s="21">
        <v>44932</v>
      </c>
      <c r="K74" s="21">
        <v>45055</v>
      </c>
      <c r="L74" s="2">
        <f>DATEDIF(J74,K74,"m")</f>
        <v>4</v>
      </c>
    </row>
    <row r="75" spans="1:16" ht="15" customHeight="1" x14ac:dyDescent="0.25">
      <c r="A75" s="43"/>
      <c r="B75" s="44"/>
      <c r="C75" s="16">
        <v>1</v>
      </c>
      <c r="D75" s="46"/>
      <c r="E75" s="17">
        <v>0.75</v>
      </c>
      <c r="F75" s="18" t="s">
        <v>148</v>
      </c>
      <c r="G75" s="16" t="s">
        <v>39</v>
      </c>
      <c r="H75" s="19">
        <v>73</v>
      </c>
      <c r="I75" s="2"/>
      <c r="J75" s="2"/>
      <c r="K75" s="2"/>
      <c r="L75" s="2"/>
    </row>
    <row r="76" spans="1:16" ht="15" customHeight="1" x14ac:dyDescent="0.25">
      <c r="A76" s="43"/>
      <c r="B76" s="44"/>
      <c r="C76" s="16">
        <v>1</v>
      </c>
      <c r="D76" s="46"/>
      <c r="E76" s="17">
        <v>0.77222222222222225</v>
      </c>
      <c r="F76" s="18" t="s">
        <v>149</v>
      </c>
      <c r="G76" s="16" t="s">
        <v>39</v>
      </c>
      <c r="H76" s="19">
        <v>74</v>
      </c>
      <c r="I76" s="2"/>
      <c r="J76" s="21">
        <v>44932</v>
      </c>
      <c r="K76" s="21">
        <v>45114</v>
      </c>
      <c r="L76" s="2">
        <f t="shared" ref="L76" si="1">DATEDIF(J76,K76,"m")</f>
        <v>6</v>
      </c>
    </row>
    <row r="77" spans="1:16" ht="15" customHeight="1" x14ac:dyDescent="0.25">
      <c r="A77" s="43">
        <v>23</v>
      </c>
      <c r="B77" s="44" t="s">
        <v>150</v>
      </c>
      <c r="C77" s="45">
        <v>2</v>
      </c>
      <c r="D77" s="49" t="s">
        <v>151</v>
      </c>
      <c r="E77" s="47">
        <v>0.66666666666666663</v>
      </c>
      <c r="F77" s="27" t="s">
        <v>152</v>
      </c>
      <c r="G77" s="20" t="s">
        <v>25</v>
      </c>
      <c r="H77" s="6">
        <v>75</v>
      </c>
      <c r="I77" s="4" t="s">
        <v>173</v>
      </c>
      <c r="J77" s="29">
        <v>45126</v>
      </c>
      <c r="K77" s="29">
        <v>45262</v>
      </c>
      <c r="L77" s="4">
        <f t="shared" ref="L77:L82" si="2">DATEDIF(J77,K77,"m")</f>
        <v>4</v>
      </c>
    </row>
    <row r="78" spans="1:16" ht="15" customHeight="1" x14ac:dyDescent="0.25">
      <c r="A78" s="43"/>
      <c r="B78" s="44"/>
      <c r="C78" s="45"/>
      <c r="D78" s="49"/>
      <c r="E78" s="47"/>
      <c r="F78" s="27" t="s">
        <v>153</v>
      </c>
      <c r="G78" s="20" t="s">
        <v>25</v>
      </c>
      <c r="H78" s="6">
        <v>76</v>
      </c>
      <c r="I78" s="4" t="s">
        <v>173</v>
      </c>
      <c r="J78" s="29">
        <v>45126</v>
      </c>
      <c r="K78" s="29">
        <v>45268</v>
      </c>
      <c r="L78" s="4">
        <f t="shared" si="2"/>
        <v>4</v>
      </c>
    </row>
    <row r="79" spans="1:16" ht="15" customHeight="1" x14ac:dyDescent="0.25">
      <c r="A79" s="43">
        <v>24</v>
      </c>
      <c r="B79" s="44" t="s">
        <v>154</v>
      </c>
      <c r="C79" s="16">
        <v>1</v>
      </c>
      <c r="D79" s="46" t="s">
        <v>155</v>
      </c>
      <c r="E79" s="17">
        <v>0.73263888888888884</v>
      </c>
      <c r="F79" s="18" t="s">
        <v>156</v>
      </c>
      <c r="G79" s="16" t="s">
        <v>39</v>
      </c>
      <c r="H79" s="19">
        <v>77</v>
      </c>
      <c r="I79" s="2"/>
      <c r="J79" s="21">
        <v>45278</v>
      </c>
      <c r="K79" s="21">
        <v>45466</v>
      </c>
      <c r="L79" s="2">
        <f t="shared" si="2"/>
        <v>6</v>
      </c>
    </row>
    <row r="80" spans="1:16" ht="15" customHeight="1" x14ac:dyDescent="0.25">
      <c r="A80" s="43"/>
      <c r="B80" s="44"/>
      <c r="C80" s="16">
        <v>1</v>
      </c>
      <c r="D80" s="46"/>
      <c r="E80" s="17">
        <v>0.80208333333333337</v>
      </c>
      <c r="F80" s="18" t="s">
        <v>157</v>
      </c>
      <c r="G80" s="16" t="s">
        <v>25</v>
      </c>
      <c r="H80" s="19">
        <v>78</v>
      </c>
      <c r="I80" s="2"/>
      <c r="J80" s="21">
        <v>45278</v>
      </c>
      <c r="K80" s="21">
        <v>45394</v>
      </c>
      <c r="L80" s="2">
        <f t="shared" si="2"/>
        <v>3</v>
      </c>
    </row>
    <row r="81" spans="1:14" ht="15" customHeight="1" x14ac:dyDescent="0.25">
      <c r="A81" s="43">
        <v>25</v>
      </c>
      <c r="B81" s="44" t="s">
        <v>158</v>
      </c>
      <c r="C81" s="16">
        <v>1</v>
      </c>
      <c r="D81" s="46" t="s">
        <v>159</v>
      </c>
      <c r="E81" s="17">
        <v>0.75347222222222221</v>
      </c>
      <c r="F81" s="18" t="s">
        <v>160</v>
      </c>
      <c r="G81" s="16" t="s">
        <v>39</v>
      </c>
      <c r="H81" s="19">
        <v>79</v>
      </c>
      <c r="I81" s="2"/>
      <c r="J81" s="21">
        <v>45393</v>
      </c>
      <c r="K81" s="21">
        <v>45548</v>
      </c>
      <c r="L81" s="2">
        <f t="shared" si="2"/>
        <v>5</v>
      </c>
      <c r="N81" s="25"/>
    </row>
    <row r="82" spans="1:14" ht="15" customHeight="1" x14ac:dyDescent="0.25">
      <c r="A82" s="43"/>
      <c r="B82" s="44"/>
      <c r="C82" s="45">
        <v>2</v>
      </c>
      <c r="D82" s="46"/>
      <c r="E82" s="47">
        <v>0.81597222222222221</v>
      </c>
      <c r="F82" s="32" t="s">
        <v>161</v>
      </c>
      <c r="G82" s="33" t="s">
        <v>25</v>
      </c>
      <c r="H82" s="34">
        <v>80</v>
      </c>
      <c r="I82" s="35"/>
      <c r="J82" s="36">
        <v>45393</v>
      </c>
      <c r="K82" s="36">
        <v>45522</v>
      </c>
      <c r="L82" s="35">
        <f t="shared" si="2"/>
        <v>4</v>
      </c>
    </row>
    <row r="83" spans="1:14" ht="15" customHeight="1" x14ac:dyDescent="0.25">
      <c r="A83" s="43"/>
      <c r="B83" s="44"/>
      <c r="C83" s="45"/>
      <c r="D83" s="46"/>
      <c r="E83" s="47"/>
      <c r="F83" s="18" t="s">
        <v>162</v>
      </c>
      <c r="G83" s="16" t="s">
        <v>25</v>
      </c>
      <c r="H83" s="19">
        <v>81</v>
      </c>
      <c r="I83" s="2"/>
      <c r="J83" s="21">
        <v>45393</v>
      </c>
      <c r="K83" s="21">
        <v>45520</v>
      </c>
      <c r="L83" s="2">
        <f t="shared" ref="L83:L90" si="3">DATEDIF(J83,K83,"m")</f>
        <v>4</v>
      </c>
    </row>
    <row r="84" spans="1:14" ht="15" customHeight="1" x14ac:dyDescent="0.25">
      <c r="A84" s="43">
        <v>26</v>
      </c>
      <c r="B84" s="44" t="s">
        <v>163</v>
      </c>
      <c r="C84" s="45">
        <v>4</v>
      </c>
      <c r="D84" s="46" t="s">
        <v>164</v>
      </c>
      <c r="E84" s="47">
        <v>0.78125</v>
      </c>
      <c r="F84" s="18" t="s">
        <v>165</v>
      </c>
      <c r="G84" s="16" t="s">
        <v>25</v>
      </c>
      <c r="H84" s="19">
        <v>82</v>
      </c>
      <c r="I84" s="2"/>
      <c r="J84" s="21">
        <v>45533</v>
      </c>
      <c r="K84" s="21">
        <v>45626</v>
      </c>
      <c r="L84" s="2">
        <f t="shared" si="3"/>
        <v>3</v>
      </c>
    </row>
    <row r="85" spans="1:14" ht="15" customHeight="1" x14ac:dyDescent="0.25">
      <c r="A85" s="43"/>
      <c r="B85" s="44"/>
      <c r="C85" s="45"/>
      <c r="D85" s="46"/>
      <c r="E85" s="47"/>
      <c r="F85" s="18" t="s">
        <v>166</v>
      </c>
      <c r="G85" s="16" t="s">
        <v>25</v>
      </c>
      <c r="H85" s="19">
        <v>83</v>
      </c>
      <c r="I85" s="2"/>
      <c r="J85" s="21">
        <v>45533</v>
      </c>
      <c r="K85" s="24" t="s">
        <v>174</v>
      </c>
      <c r="L85" s="2"/>
    </row>
    <row r="86" spans="1:14" ht="15" customHeight="1" x14ac:dyDescent="0.25">
      <c r="A86" s="43"/>
      <c r="B86" s="44"/>
      <c r="C86" s="45"/>
      <c r="D86" s="46"/>
      <c r="E86" s="47"/>
      <c r="F86" s="32" t="s">
        <v>167</v>
      </c>
      <c r="G86" s="33" t="s">
        <v>25</v>
      </c>
      <c r="H86" s="34">
        <v>84</v>
      </c>
      <c r="I86" s="35"/>
      <c r="J86" s="36">
        <v>45533</v>
      </c>
      <c r="K86" s="36">
        <v>45625</v>
      </c>
      <c r="L86" s="35">
        <f t="shared" si="3"/>
        <v>3</v>
      </c>
    </row>
    <row r="87" spans="1:14" ht="15" customHeight="1" x14ac:dyDescent="0.25">
      <c r="A87" s="43"/>
      <c r="B87" s="44"/>
      <c r="C87" s="45"/>
      <c r="D87" s="46"/>
      <c r="E87" s="47"/>
      <c r="F87" s="18" t="s">
        <v>168</v>
      </c>
      <c r="G87" s="16" t="s">
        <v>25</v>
      </c>
      <c r="H87" s="19">
        <v>85</v>
      </c>
      <c r="I87" s="2"/>
      <c r="J87" s="21">
        <v>45533</v>
      </c>
      <c r="K87" s="24" t="s">
        <v>174</v>
      </c>
      <c r="L87" s="2"/>
    </row>
    <row r="88" spans="1:14" ht="15" customHeight="1" x14ac:dyDescent="0.25">
      <c r="A88" s="43"/>
      <c r="B88" s="44"/>
      <c r="C88" s="45">
        <v>3</v>
      </c>
      <c r="D88" s="46"/>
      <c r="E88" s="47">
        <v>0.84722222222222221</v>
      </c>
      <c r="F88" s="18" t="s">
        <v>169</v>
      </c>
      <c r="G88" s="16" t="s">
        <v>25</v>
      </c>
      <c r="H88" s="19">
        <v>86</v>
      </c>
      <c r="I88" s="2"/>
      <c r="J88" s="21">
        <v>45533</v>
      </c>
      <c r="K88" s="21">
        <v>45603</v>
      </c>
      <c r="L88" s="2">
        <f t="shared" si="3"/>
        <v>2</v>
      </c>
    </row>
    <row r="89" spans="1:14" ht="15" customHeight="1" x14ac:dyDescent="0.25">
      <c r="A89" s="43"/>
      <c r="B89" s="44"/>
      <c r="C89" s="45"/>
      <c r="D89" s="46"/>
      <c r="E89" s="47"/>
      <c r="F89" s="18" t="s">
        <v>170</v>
      </c>
      <c r="G89" s="16" t="s">
        <v>25</v>
      </c>
      <c r="H89" s="19">
        <v>87</v>
      </c>
      <c r="I89" s="2"/>
      <c r="J89" s="21">
        <v>45533</v>
      </c>
      <c r="K89" s="21">
        <v>45599</v>
      </c>
      <c r="L89" s="2">
        <f t="shared" si="3"/>
        <v>2</v>
      </c>
    </row>
    <row r="90" spans="1:14" ht="15" customHeight="1" x14ac:dyDescent="0.25">
      <c r="A90" s="43"/>
      <c r="B90" s="44"/>
      <c r="C90" s="50"/>
      <c r="D90" s="51"/>
      <c r="E90" s="52"/>
      <c r="F90" s="53" t="s">
        <v>171</v>
      </c>
      <c r="G90" s="54" t="s">
        <v>25</v>
      </c>
      <c r="H90" s="55">
        <v>88</v>
      </c>
      <c r="I90" s="56"/>
      <c r="J90" s="57">
        <v>45533</v>
      </c>
      <c r="K90" s="57">
        <v>45601</v>
      </c>
      <c r="L90" s="56">
        <f t="shared" si="3"/>
        <v>2</v>
      </c>
    </row>
    <row r="91" spans="1:14" ht="15" customHeight="1" x14ac:dyDescent="0.25">
      <c r="A91" s="58">
        <v>27</v>
      </c>
      <c r="B91" s="59" t="s">
        <v>176</v>
      </c>
      <c r="C91" s="16">
        <v>1</v>
      </c>
      <c r="D91" s="46" t="s">
        <v>177</v>
      </c>
      <c r="E91" s="17">
        <v>0.71875</v>
      </c>
      <c r="F91" s="18" t="s">
        <v>178</v>
      </c>
      <c r="G91" s="16" t="s">
        <v>133</v>
      </c>
      <c r="H91" s="19">
        <v>89</v>
      </c>
      <c r="I91" s="2"/>
      <c r="J91" s="57">
        <v>45635</v>
      </c>
      <c r="K91" s="2"/>
      <c r="L91" s="2"/>
      <c r="N91" s="25"/>
    </row>
    <row r="92" spans="1:14" ht="15" customHeight="1" x14ac:dyDescent="0.25">
      <c r="A92" s="58"/>
      <c r="B92" s="59"/>
      <c r="C92" s="45">
        <v>3</v>
      </c>
      <c r="D92" s="46"/>
      <c r="E92" s="47">
        <v>0.84513888888888899</v>
      </c>
      <c r="F92" s="18" t="s">
        <v>179</v>
      </c>
      <c r="G92" s="16" t="s">
        <v>25</v>
      </c>
      <c r="H92" s="55">
        <v>90</v>
      </c>
      <c r="I92" s="2"/>
      <c r="J92" s="57">
        <v>45635</v>
      </c>
      <c r="K92" s="2"/>
      <c r="L92" s="2"/>
    </row>
    <row r="93" spans="1:14" ht="15" customHeight="1" x14ac:dyDescent="0.25">
      <c r="A93" s="58"/>
      <c r="B93" s="59"/>
      <c r="C93" s="45"/>
      <c r="D93" s="46"/>
      <c r="E93" s="47"/>
      <c r="F93" s="18" t="s">
        <v>180</v>
      </c>
      <c r="G93" s="16" t="s">
        <v>25</v>
      </c>
      <c r="H93" s="19">
        <v>91</v>
      </c>
      <c r="I93" s="2"/>
      <c r="J93" s="57">
        <v>45635</v>
      </c>
      <c r="K93" s="2"/>
      <c r="L93" s="2"/>
      <c r="N93" s="25"/>
    </row>
    <row r="94" spans="1:14" ht="15" customHeight="1" x14ac:dyDescent="0.25">
      <c r="A94" s="58"/>
      <c r="B94" s="59"/>
      <c r="C94" s="45"/>
      <c r="D94" s="46"/>
      <c r="E94" s="47"/>
      <c r="F94" s="61" t="s">
        <v>181</v>
      </c>
      <c r="G94" s="62" t="s">
        <v>25</v>
      </c>
      <c r="H94" s="55">
        <v>92</v>
      </c>
      <c r="I94" s="63"/>
      <c r="J94" s="64">
        <v>45635</v>
      </c>
      <c r="K94" s="63"/>
      <c r="L94" s="63"/>
    </row>
    <row r="95" spans="1:14" ht="15" customHeight="1" x14ac:dyDescent="0.25">
      <c r="A95" s="58"/>
      <c r="B95" s="59"/>
      <c r="C95" s="16">
        <v>1</v>
      </c>
      <c r="D95" s="46"/>
      <c r="E95" s="17">
        <v>0.97013888888888899</v>
      </c>
      <c r="F95" s="18" t="s">
        <v>182</v>
      </c>
      <c r="G95" s="16" t="s">
        <v>133</v>
      </c>
      <c r="H95" s="19">
        <v>93</v>
      </c>
      <c r="I95" s="2"/>
      <c r="J95" s="57">
        <v>45635</v>
      </c>
      <c r="K95" s="2"/>
      <c r="L95" s="2"/>
      <c r="N95" s="25"/>
    </row>
  </sheetData>
  <mergeCells count="117">
    <mergeCell ref="A91:A95"/>
    <mergeCell ref="B91:B95"/>
    <mergeCell ref="D91:D95"/>
    <mergeCell ref="C92:C94"/>
    <mergeCell ref="E92:E94"/>
    <mergeCell ref="A84:A90"/>
    <mergeCell ref="B84:B90"/>
    <mergeCell ref="C84:C87"/>
    <mergeCell ref="D84:D90"/>
    <mergeCell ref="E84:E87"/>
    <mergeCell ref="C88:C90"/>
    <mergeCell ref="E88:E90"/>
    <mergeCell ref="E77:E78"/>
    <mergeCell ref="A79:A80"/>
    <mergeCell ref="B79:B80"/>
    <mergeCell ref="D79:D80"/>
    <mergeCell ref="A81:A83"/>
    <mergeCell ref="B81:B83"/>
    <mergeCell ref="D81:D83"/>
    <mergeCell ref="C82:C83"/>
    <mergeCell ref="E82:E83"/>
    <mergeCell ref="A74:A76"/>
    <mergeCell ref="B74:B76"/>
    <mergeCell ref="D74:D76"/>
    <mergeCell ref="A77:A78"/>
    <mergeCell ref="B77:B78"/>
    <mergeCell ref="C77:C78"/>
    <mergeCell ref="D77:D78"/>
    <mergeCell ref="A67:A69"/>
    <mergeCell ref="B67:B69"/>
    <mergeCell ref="C67:C69"/>
    <mergeCell ref="D67:D69"/>
    <mergeCell ref="E67:E69"/>
    <mergeCell ref="A70:A73"/>
    <mergeCell ref="B70:B73"/>
    <mergeCell ref="C70:C73"/>
    <mergeCell ref="D70:D73"/>
    <mergeCell ref="E70:E73"/>
    <mergeCell ref="E59:E61"/>
    <mergeCell ref="A63:A64"/>
    <mergeCell ref="B63:B64"/>
    <mergeCell ref="D63:D64"/>
    <mergeCell ref="A65:A66"/>
    <mergeCell ref="B65:B66"/>
    <mergeCell ref="D65:D66"/>
    <mergeCell ref="A57:A58"/>
    <mergeCell ref="B57:B58"/>
    <mergeCell ref="D57:D58"/>
    <mergeCell ref="A59:A62"/>
    <mergeCell ref="B59:B62"/>
    <mergeCell ref="C59:C61"/>
    <mergeCell ref="D59:D62"/>
    <mergeCell ref="A48:A55"/>
    <mergeCell ref="B48:B55"/>
    <mergeCell ref="C48:C52"/>
    <mergeCell ref="D48:D54"/>
    <mergeCell ref="E48:E52"/>
    <mergeCell ref="G48:G50"/>
    <mergeCell ref="G39:G41"/>
    <mergeCell ref="A43:A45"/>
    <mergeCell ref="B43:B45"/>
    <mergeCell ref="D43:D45"/>
    <mergeCell ref="A46:A47"/>
    <mergeCell ref="B46:B47"/>
    <mergeCell ref="A36:A38"/>
    <mergeCell ref="B36:B38"/>
    <mergeCell ref="D36:D38"/>
    <mergeCell ref="C37:C38"/>
    <mergeCell ref="E37:E38"/>
    <mergeCell ref="A39:A42"/>
    <mergeCell ref="B39:B42"/>
    <mergeCell ref="C39:C41"/>
    <mergeCell ref="D39:D42"/>
    <mergeCell ref="E39:E41"/>
    <mergeCell ref="G33:G35"/>
    <mergeCell ref="G23:G25"/>
    <mergeCell ref="C26:C27"/>
    <mergeCell ref="E26:E27"/>
    <mergeCell ref="G26:G27"/>
    <mergeCell ref="A28:A32"/>
    <mergeCell ref="B28:B32"/>
    <mergeCell ref="C28:C31"/>
    <mergeCell ref="D28:D32"/>
    <mergeCell ref="E28:E31"/>
    <mergeCell ref="G28:G30"/>
    <mergeCell ref="A23:A27"/>
    <mergeCell ref="B23:B27"/>
    <mergeCell ref="C23:C25"/>
    <mergeCell ref="D23:D27"/>
    <mergeCell ref="E23:E25"/>
    <mergeCell ref="A33:A35"/>
    <mergeCell ref="B33:B35"/>
    <mergeCell ref="C33:C35"/>
    <mergeCell ref="D33:D35"/>
    <mergeCell ref="E33:E35"/>
    <mergeCell ref="A13:A14"/>
    <mergeCell ref="B13:B14"/>
    <mergeCell ref="C13:C14"/>
    <mergeCell ref="D13:D14"/>
    <mergeCell ref="A16:A22"/>
    <mergeCell ref="B16:B22"/>
    <mergeCell ref="C17:C19"/>
    <mergeCell ref="D17:D22"/>
    <mergeCell ref="E17:E19"/>
    <mergeCell ref="A3:A7"/>
    <mergeCell ref="B3:B7"/>
    <mergeCell ref="C3:C4"/>
    <mergeCell ref="D3:D4"/>
    <mergeCell ref="E3:E4"/>
    <mergeCell ref="C5:C7"/>
    <mergeCell ref="D5:D7"/>
    <mergeCell ref="E5:E7"/>
    <mergeCell ref="A8:A11"/>
    <mergeCell ref="B8:B11"/>
    <mergeCell ref="C8:C10"/>
    <mergeCell ref="D8:D10"/>
    <mergeCell ref="E8:E10"/>
  </mergeCells>
  <hyperlinks>
    <hyperlink ref="A3" r:id="rId1" location="sw-1" display="https://humans-in-space.jaxa.jp/en/biz-lab/experiment/strategy/j-ssod/history/ - sw-1" xr:uid="{B85C9F9F-9DDE-451E-862E-6195C3D20776}"/>
    <hyperlink ref="A8" r:id="rId2" location="sw-2" display="https://humans-in-space.jaxa.jp/en/biz-lab/experiment/strategy/j-ssod/history/ - sw-2" xr:uid="{F9FECD15-74FA-4DCD-945F-063744351637}"/>
    <hyperlink ref="A12" r:id="rId3" location="sw-3" display="https://humans-in-space.jaxa.jp/en/biz-lab/experiment/strategy/j-ssod/history/ - sw-3" xr:uid="{EDB2B076-9F46-49D5-93B2-45710E948900}"/>
    <hyperlink ref="A13" r:id="rId4" location="sw-4" display="https://humans-in-space.jaxa.jp/en/biz-lab/experiment/strategy/j-ssod/history/ - sw-4" xr:uid="{B61DEAAB-D342-41DE-BF84-BE2999B6918E}"/>
    <hyperlink ref="A15" r:id="rId5" location="sw-5" display="https://humans-in-space.jaxa.jp/en/biz-lab/experiment/strategy/j-ssod/history/ - sw-5" xr:uid="{2571AEC2-B7BC-493B-84D2-9C973380991E}"/>
    <hyperlink ref="A16" r:id="rId6" location="sw-6" display="https://humans-in-space.jaxa.jp/en/biz-lab/experiment/strategy/j-ssod/history/ - sw-6" xr:uid="{AD82BDCE-BDF2-41A3-B657-9F8E6560854C}"/>
    <hyperlink ref="A23" r:id="rId7" location="sw-7" display="https://humans-in-space.jaxa.jp/en/biz-lab/experiment/strategy/j-ssod/history/ - sw-7" xr:uid="{5D2C3424-784C-4971-AACE-A62D9C17A23B}"/>
    <hyperlink ref="A28" r:id="rId8" location="sw-8" display="https://humans-in-space.jaxa.jp/en/biz-lab/experiment/strategy/j-ssod/history/ - sw-8" xr:uid="{1BFF129D-33DE-4D05-A682-47426A562166}"/>
    <hyperlink ref="A33" r:id="rId9" location="sw-9" display="https://humans-in-space.jaxa.jp/en/biz-lab/experiment/strategy/j-ssod/history/ - sw-9" xr:uid="{CFCD9A21-C819-42B0-9321-AAE0EA0443C3}"/>
    <hyperlink ref="A36" r:id="rId10" location="sw-10" display="https://humans-in-space.jaxa.jp/en/biz-lab/experiment/strategy/j-ssod/history/ - sw-10" xr:uid="{D4FCE95E-2366-48FD-A06B-539BC41A249A}"/>
    <hyperlink ref="A39" r:id="rId11" location="sw-11" display="https://humans-in-space.jaxa.jp/en/biz-lab/experiment/strategy/j-ssod/history/ - sw-11" xr:uid="{E087F4E1-366F-4F77-A47C-AF0C910A9267}"/>
    <hyperlink ref="A43" r:id="rId12" location="sw-12" display="https://humans-in-space.jaxa.jp/en/biz-lab/experiment/strategy/j-ssod/history/ - sw-12" xr:uid="{137FC52D-7E38-4474-9068-E5A74713BBEC}"/>
    <hyperlink ref="A46" r:id="rId13" location="sw-13" display="https://humans-in-space.jaxa.jp/en/biz-lab/experiment/strategy/j-ssod/history/ - sw-13" xr:uid="{58384AC5-2C6F-459D-9CEE-9903EB586AA1}"/>
    <hyperlink ref="A48" r:id="rId14" location="sw-14" display="https://humans-in-space.jaxa.jp/en/biz-lab/experiment/strategy/j-ssod/history/ - sw-14" xr:uid="{64D4CEE1-E61D-44B7-A71F-49CA91A46DFB}"/>
    <hyperlink ref="A56" r:id="rId15" location="sw-15" display="https://humans-in-space.jaxa.jp/en/biz-lab/experiment/strategy/j-ssod/history/ - sw-15" xr:uid="{B31ADBEA-9622-4812-92EC-E6D67315A363}"/>
    <hyperlink ref="A57" r:id="rId16" location="sw-16" display="https://humans-in-space.jaxa.jp/en/biz-lab/experiment/strategy/j-ssod/history/ - sw-16" xr:uid="{9F80F5C3-B8C0-4784-BFA7-0A3A636A6CA9}"/>
    <hyperlink ref="A59" r:id="rId17" location="sw-17" display="https://humans-in-space.jaxa.jp/en/biz-lab/experiment/strategy/j-ssod/history/ - sw-17" xr:uid="{1FA97022-7CCC-4465-8DD3-4F7D595287E2}"/>
    <hyperlink ref="A63" r:id="rId18" location="sw-18" display="https://humans-in-space.jaxa.jp/en/biz-lab/experiment/strategy/j-ssod/history/ - sw-18" xr:uid="{BACFA072-4436-4539-8809-F749E7482D53}"/>
    <hyperlink ref="A65" r:id="rId19" location="sw-19" display="https://humans-in-space.jaxa.jp/en/biz-lab/experiment/strategy/j-ssod/history/ - sw-19" xr:uid="{9481AC93-9AF1-42E4-B47B-C86BA863DEB5}"/>
    <hyperlink ref="A67" r:id="rId20" location="sw-20" display="https://humans-in-space.jaxa.jp/en/biz-lab/experiment/strategy/j-ssod/history/ - sw-20" xr:uid="{88515FDE-C50C-4666-BAC2-B7CAE2A7CE85}"/>
    <hyperlink ref="A70" r:id="rId21" location="sw-21" display="https://humans-in-space.jaxa.jp/en/biz-lab/experiment/strategy/j-ssod/history/ - sw-21" xr:uid="{35318454-D7D0-4F15-943D-3675092BC3FB}"/>
    <hyperlink ref="A74" r:id="rId22" location="sw-22" display="https://humans-in-space.jaxa.jp/en/biz-lab/experiment/strategy/j-ssod/history/ - sw-22" xr:uid="{E275A177-3C51-495E-A020-92331CE6EE35}"/>
    <hyperlink ref="A77" r:id="rId23" location="sw-23" display="https://humans-in-space.jaxa.jp/en/biz-lab/experiment/strategy/j-ssod/history/ - sw-23" xr:uid="{13DB55B3-0E22-4B5F-8A9E-61266AA519DE}"/>
    <hyperlink ref="A79" r:id="rId24" location="sw-24" display="https://humans-in-space.jaxa.jp/en/biz-lab/experiment/strategy/j-ssod/history/ - sw-24" xr:uid="{0362B86C-8119-40DA-B136-08C1D688C0C8}"/>
    <hyperlink ref="A81" r:id="rId25" location="sw-25" display="https://humans-in-space.jaxa.jp/en/biz-lab/experiment/strategy/j-ssod/history/ - sw-25" xr:uid="{5D32728F-53DE-4AA1-901A-64B6757C1FF0}"/>
    <hyperlink ref="A84" r:id="rId26" location="sw-26" display="https://humans-in-space.jaxa.jp/en/biz-lab/experiment/strategy/j-ssod/history/ - sw-26" xr:uid="{0A6C1203-CE5E-446E-BB87-D3657B65AB3F}"/>
    <hyperlink ref="A91" r:id="rId27" location="sw-27" display="https://humans-in-space.jaxa.jp/en/biz-lab/experiment/strategy/j-ssod/history/ - sw-27" xr:uid="{370DA832-93F1-4008-B60A-A39022EE967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4579B362B20A4388B33DEE3C8286DB" ma:contentTypeVersion="5" ma:contentTypeDescription="Create a new document." ma:contentTypeScope="" ma:versionID="e768878c25571581a2ecc4d2805ea2a2">
  <xsd:schema xmlns:xsd="http://www.w3.org/2001/XMLSchema" xmlns:xs="http://www.w3.org/2001/XMLSchema" xmlns:p="http://schemas.microsoft.com/office/2006/metadata/properties" xmlns:ns3="328f89ef-9d65-44d8-84b3-c28354f3fda9" targetNamespace="http://schemas.microsoft.com/office/2006/metadata/properties" ma:root="true" ma:fieldsID="55f13e1d649e288cd227d5836b21f622" ns3:_="">
    <xsd:import namespace="328f89ef-9d65-44d8-84b3-c28354f3fd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f89ef-9d65-44d8-84b3-c28354f3fd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ADC614-9237-418F-AFEE-E288E02D92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65E07F-8222-466C-98B2-4D0B35072F42}">
  <ds:schemaRefs>
    <ds:schemaRef ds:uri="http://schemas.microsoft.com/office/2006/metadata/properties"/>
    <ds:schemaRef ds:uri="328f89ef-9d65-44d8-84b3-c28354f3fda9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63378D-DFC0-4C94-BFAE-7BC0B44538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f89ef-9d65-44d8-84b3-c28354f3fd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Riswandi, Wandi, DyStar</dc:creator>
  <cp:lastModifiedBy>Riswandi, Wandi, DyStar</cp:lastModifiedBy>
  <dcterms:created xsi:type="dcterms:W3CDTF">2024-11-14T03:46:23Z</dcterms:created>
  <dcterms:modified xsi:type="dcterms:W3CDTF">2024-12-18T03:30:58Z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0x010100104579B362B20A4388B33DEE3C8286DB</vt:lpwstr>
  </property>
</Properties>
</file>