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"/>
    </mc:Choice>
  </mc:AlternateContent>
  <xr:revisionPtr revIDLastSave="0" documentId="13_ncr:1_{73C2FB9F-4691-47AE-A684-27A21AD71BB1}" xr6:coauthVersionLast="45" xr6:coauthVersionMax="45" xr10:uidLastSave="{00000000-0000-0000-0000-000000000000}"/>
  <bookViews>
    <workbookView xWindow="945" yWindow="90" windowWidth="27015" windowHeight="20490" xr2:uid="{832C5FBB-12C0-4EF1-9BA7-BC3595B52E67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6" i="1" l="1"/>
  <c r="Q105" i="1"/>
  <c r="AA62" i="1"/>
  <c r="Q109" i="1" s="1"/>
  <c r="AA61" i="1"/>
  <c r="AA60" i="1"/>
  <c r="AA58" i="1"/>
  <c r="AB57" i="1"/>
  <c r="AC57" i="1" s="1"/>
  <c r="AD57" i="1" s="1"/>
  <c r="W53" i="1"/>
  <c r="Q108" i="1" s="1"/>
  <c r="W52" i="1"/>
  <c r="W51" i="1"/>
  <c r="W49" i="1"/>
  <c r="AL20" i="1"/>
  <c r="AL19" i="1"/>
  <c r="AL18" i="1"/>
  <c r="AL16" i="1"/>
  <c r="AA11" i="1"/>
  <c r="AA10" i="1"/>
  <c r="Q104" i="1" s="1"/>
  <c r="AA9" i="1"/>
  <c r="AA8" i="1"/>
  <c r="AA6" i="1"/>
  <c r="AA44" i="1"/>
  <c r="AA43" i="1"/>
  <c r="AA42" i="1"/>
  <c r="AA40" i="1"/>
  <c r="Z44" i="1"/>
  <c r="P105" i="1" s="1"/>
  <c r="Z43" i="1"/>
  <c r="Z42" i="1"/>
  <c r="Z40" i="1"/>
  <c r="W31" i="1"/>
  <c r="V86" i="1" s="1"/>
  <c r="W35" i="1"/>
  <c r="P107" i="1" s="1"/>
  <c r="W34" i="1"/>
  <c r="V96" i="1" s="1"/>
  <c r="W33" i="1"/>
  <c r="V99" i="1"/>
  <c r="V95" i="1"/>
  <c r="V93" i="1"/>
  <c r="V89" i="1"/>
  <c r="Z62" i="1"/>
  <c r="P109" i="1" s="1"/>
  <c r="Z61" i="1"/>
  <c r="V98" i="1" s="1"/>
  <c r="Z60" i="1"/>
  <c r="Z58" i="1"/>
  <c r="V88" i="1" s="1"/>
  <c r="V53" i="1"/>
  <c r="P108" i="1" s="1"/>
  <c r="V52" i="1"/>
  <c r="V97" i="1" s="1"/>
  <c r="V51" i="1"/>
  <c r="V49" i="1"/>
  <c r="V87" i="1" s="1"/>
  <c r="V31" i="1"/>
  <c r="U86" i="1" s="1"/>
  <c r="V35" i="1"/>
  <c r="O107" i="1" s="1"/>
  <c r="V34" i="1"/>
  <c r="V33" i="1"/>
  <c r="AK20" i="1"/>
  <c r="P106" i="1" s="1"/>
  <c r="AK19" i="1"/>
  <c r="AK16" i="1"/>
  <c r="V85" i="1" s="1"/>
  <c r="AK18" i="1"/>
  <c r="Z10" i="1"/>
  <c r="P104" i="1" s="1"/>
  <c r="Z9" i="1"/>
  <c r="Z8" i="1"/>
  <c r="Z6" i="1"/>
  <c r="V83" i="1" s="1"/>
  <c r="AA32" i="1"/>
  <c r="Z32" i="1"/>
  <c r="Y32" i="1"/>
  <c r="U99" i="1"/>
  <c r="T99" i="1"/>
  <c r="S99" i="1"/>
  <c r="R99" i="1"/>
  <c r="Q99" i="1"/>
  <c r="U96" i="1"/>
  <c r="U89" i="1"/>
  <c r="T89" i="1"/>
  <c r="U85" i="1"/>
  <c r="U83" i="1"/>
  <c r="O109" i="1"/>
  <c r="O108" i="1"/>
  <c r="O104" i="1"/>
  <c r="N108" i="1"/>
  <c r="Y62" i="1"/>
  <c r="Y61" i="1"/>
  <c r="U98" i="1" s="1"/>
  <c r="Y60" i="1"/>
  <c r="Y58" i="1"/>
  <c r="U88" i="1" s="1"/>
  <c r="U53" i="1"/>
  <c r="T53" i="1"/>
  <c r="U52" i="1"/>
  <c r="U97" i="1" s="1"/>
  <c r="T52" i="1"/>
  <c r="T97" i="1" s="1"/>
  <c r="U51" i="1"/>
  <c r="T51" i="1"/>
  <c r="U49" i="1"/>
  <c r="U87" i="1" s="1"/>
  <c r="T49" i="1"/>
  <c r="T87" i="1" s="1"/>
  <c r="U35" i="1"/>
  <c r="N107" i="1" s="1"/>
  <c r="U34" i="1"/>
  <c r="T96" i="1" s="1"/>
  <c r="U33" i="1"/>
  <c r="U31" i="1"/>
  <c r="T86" i="1" s="1"/>
  <c r="AJ20" i="1"/>
  <c r="O106" i="1" s="1"/>
  <c r="AJ19" i="1"/>
  <c r="U95" i="1" s="1"/>
  <c r="AJ18" i="1"/>
  <c r="AJ16" i="1"/>
  <c r="Y10" i="1"/>
  <c r="Y9" i="1"/>
  <c r="U93" i="1" s="1"/>
  <c r="Y8" i="1"/>
  <c r="Y6" i="1"/>
  <c r="Y44" i="1"/>
  <c r="O105" i="1" s="1"/>
  <c r="X44" i="1"/>
  <c r="N105" i="1" s="1"/>
  <c r="Y43" i="1"/>
  <c r="U94" i="1" s="1"/>
  <c r="X43" i="1"/>
  <c r="T94" i="1" s="1"/>
  <c r="Y42" i="1"/>
  <c r="X42" i="1"/>
  <c r="Y40" i="1"/>
  <c r="X40" i="1"/>
  <c r="V84" i="1" s="1"/>
  <c r="X62" i="1" l="1"/>
  <c r="N109" i="1" s="1"/>
  <c r="X61" i="1"/>
  <c r="T98" i="1" s="1"/>
  <c r="X60" i="1"/>
  <c r="X58" i="1"/>
  <c r="T88" i="1" s="1"/>
  <c r="AI20" i="1"/>
  <c r="N106" i="1" s="1"/>
  <c r="AI19" i="1"/>
  <c r="T95" i="1" s="1"/>
  <c r="AI18" i="1"/>
  <c r="AI16" i="1"/>
  <c r="T85" i="1" s="1"/>
  <c r="X10" i="1"/>
  <c r="N104" i="1" s="1"/>
  <c r="X9" i="1"/>
  <c r="T93" i="1" s="1"/>
  <c r="X8" i="1"/>
  <c r="X6" i="1"/>
  <c r="T83" i="1" s="1"/>
  <c r="J109" i="1" l="1"/>
  <c r="G109" i="1"/>
  <c r="M108" i="1"/>
  <c r="I108" i="1"/>
  <c r="K106" i="1"/>
  <c r="G106" i="1"/>
  <c r="J105" i="1"/>
  <c r="M104" i="1"/>
  <c r="I104" i="1"/>
  <c r="F108" i="1"/>
  <c r="F105" i="1"/>
  <c r="F104" i="1"/>
  <c r="S89" i="1"/>
  <c r="R89" i="1"/>
  <c r="L62" i="1"/>
  <c r="W44" i="1"/>
  <c r="M105" i="1" s="1"/>
  <c r="W43" i="1"/>
  <c r="S94" i="1" s="1"/>
  <c r="W42" i="1"/>
  <c r="W40" i="1"/>
  <c r="U84" i="1" s="1"/>
  <c r="W9" i="1"/>
  <c r="S93" i="1" s="1"/>
  <c r="W8" i="1"/>
  <c r="W10" i="1"/>
  <c r="W6" i="1"/>
  <c r="S83" i="1" s="1"/>
  <c r="G103" i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W62" i="1"/>
  <c r="M109" i="1" s="1"/>
  <c r="V62" i="1"/>
  <c r="L109" i="1" s="1"/>
  <c r="U62" i="1"/>
  <c r="K109" i="1" s="1"/>
  <c r="T62" i="1"/>
  <c r="S62" i="1"/>
  <c r="I109" i="1" s="1"/>
  <c r="R62" i="1"/>
  <c r="H109" i="1" s="1"/>
  <c r="Q62" i="1"/>
  <c r="P62" i="1"/>
  <c r="F109" i="1" s="1"/>
  <c r="O62" i="1"/>
  <c r="N62" i="1"/>
  <c r="M62" i="1"/>
  <c r="V44" i="1"/>
  <c r="L105" i="1" s="1"/>
  <c r="U44" i="1"/>
  <c r="K105" i="1" s="1"/>
  <c r="T44" i="1"/>
  <c r="S44" i="1"/>
  <c r="I105" i="1" s="1"/>
  <c r="R44" i="1"/>
  <c r="H105" i="1" s="1"/>
  <c r="Q44" i="1"/>
  <c r="G105" i="1" s="1"/>
  <c r="P44" i="1"/>
  <c r="O44" i="1"/>
  <c r="S53" i="1"/>
  <c r="R53" i="1"/>
  <c r="L108" i="1" s="1"/>
  <c r="Q53" i="1"/>
  <c r="K108" i="1" s="1"/>
  <c r="P53" i="1"/>
  <c r="J108" i="1" s="1"/>
  <c r="O53" i="1"/>
  <c r="N53" i="1"/>
  <c r="H108" i="1" s="1"/>
  <c r="M53" i="1"/>
  <c r="G108" i="1" s="1"/>
  <c r="L53" i="1"/>
  <c r="T35" i="1"/>
  <c r="M107" i="1" s="1"/>
  <c r="S35" i="1"/>
  <c r="L107" i="1" s="1"/>
  <c r="R35" i="1"/>
  <c r="K107" i="1" s="1"/>
  <c r="Q35" i="1"/>
  <c r="J107" i="1" s="1"/>
  <c r="P35" i="1"/>
  <c r="I107" i="1" s="1"/>
  <c r="O35" i="1"/>
  <c r="H107" i="1" s="1"/>
  <c r="N35" i="1"/>
  <c r="G107" i="1" s="1"/>
  <c r="M35" i="1"/>
  <c r="F107" i="1" s="1"/>
  <c r="AH20" i="1"/>
  <c r="M106" i="1" s="1"/>
  <c r="AG20" i="1"/>
  <c r="L106" i="1" s="1"/>
  <c r="AF20" i="1"/>
  <c r="AE20" i="1"/>
  <c r="J106" i="1" s="1"/>
  <c r="AD20" i="1"/>
  <c r="I106" i="1" s="1"/>
  <c r="AC20" i="1"/>
  <c r="H106" i="1" s="1"/>
  <c r="AB20" i="1"/>
  <c r="AA20" i="1"/>
  <c r="F106" i="1" s="1"/>
  <c r="Z20" i="1"/>
  <c r="Y20" i="1"/>
  <c r="X20" i="1"/>
  <c r="W20" i="1"/>
  <c r="V20" i="1"/>
  <c r="U20" i="1"/>
  <c r="T20" i="1"/>
  <c r="S20" i="1"/>
  <c r="R20" i="1"/>
  <c r="Q20" i="1"/>
  <c r="V10" i="1"/>
  <c r="L104" i="1" s="1"/>
  <c r="U10" i="1"/>
  <c r="K104" i="1" s="1"/>
  <c r="T10" i="1"/>
  <c r="J104" i="1" s="1"/>
  <c r="S10" i="1"/>
  <c r="R10" i="1"/>
  <c r="H104" i="1" s="1"/>
  <c r="Q10" i="1"/>
  <c r="G104" i="1" s="1"/>
  <c r="P10" i="1"/>
  <c r="O10" i="1"/>
  <c r="N10" i="1"/>
  <c r="M10" i="1"/>
  <c r="L10" i="1"/>
  <c r="W61" i="1"/>
  <c r="S98" i="1" s="1"/>
  <c r="W60" i="1"/>
  <c r="W58" i="1"/>
  <c r="S88" i="1" s="1"/>
  <c r="S52" i="1"/>
  <c r="S97" i="1" s="1"/>
  <c r="S51" i="1"/>
  <c r="S49" i="1"/>
  <c r="S87" i="1" s="1"/>
  <c r="T34" i="1"/>
  <c r="S96" i="1" s="1"/>
  <c r="S34" i="1"/>
  <c r="R96" i="1" s="1"/>
  <c r="T33" i="1"/>
  <c r="S33" i="1"/>
  <c r="T31" i="1"/>
  <c r="S86" i="1" s="1"/>
  <c r="S31" i="1"/>
  <c r="R86" i="1" s="1"/>
  <c r="AH19" i="1"/>
  <c r="S95" i="1" s="1"/>
  <c r="AH18" i="1"/>
  <c r="AH16" i="1"/>
  <c r="S85" i="1" s="1"/>
  <c r="V43" i="1"/>
  <c r="R94" i="1" s="1"/>
  <c r="V42" i="1"/>
  <c r="V40" i="1"/>
  <c r="T84" i="1" s="1"/>
  <c r="U40" i="1" l="1"/>
  <c r="S84" i="1" s="1"/>
  <c r="U43" i="1"/>
  <c r="Q94" i="1" s="1"/>
  <c r="U42" i="1"/>
  <c r="V58" i="1"/>
  <c r="R88" i="1" s="1"/>
  <c r="V61" i="1"/>
  <c r="R98" i="1" s="1"/>
  <c r="V60" i="1"/>
  <c r="R52" i="1"/>
  <c r="R97" i="1" s="1"/>
  <c r="R51" i="1"/>
  <c r="R49" i="1"/>
  <c r="R87" i="1" s="1"/>
  <c r="R31" i="1"/>
  <c r="Q86" i="1" s="1"/>
  <c r="R34" i="1"/>
  <c r="Q96" i="1" s="1"/>
  <c r="R33" i="1"/>
  <c r="V6" i="1"/>
  <c r="R83" i="1" s="1"/>
  <c r="V9" i="1"/>
  <c r="R93" i="1" s="1"/>
  <c r="V8" i="1"/>
  <c r="AG19" i="1"/>
  <c r="R95" i="1" s="1"/>
  <c r="AG18" i="1"/>
  <c r="AG16" i="1"/>
  <c r="R85" i="1" s="1"/>
  <c r="P97" i="1"/>
  <c r="O95" i="1"/>
  <c r="Q88" i="1"/>
  <c r="P88" i="1"/>
  <c r="Q87" i="1"/>
  <c r="Q83" i="1"/>
  <c r="P83" i="1"/>
  <c r="Q89" i="1"/>
  <c r="P89" i="1"/>
  <c r="V68" i="1"/>
  <c r="U68" i="1"/>
  <c r="V69" i="1"/>
  <c r="P99" i="1" s="1"/>
  <c r="U69" i="1"/>
  <c r="O99" i="1" s="1"/>
  <c r="V66" i="1"/>
  <c r="U66" i="1"/>
  <c r="O89" i="1" s="1"/>
  <c r="U61" i="1"/>
  <c r="Q98" i="1" s="1"/>
  <c r="T61" i="1"/>
  <c r="P98" i="1" s="1"/>
  <c r="S61" i="1"/>
  <c r="O98" i="1" s="1"/>
  <c r="U60" i="1"/>
  <c r="T60" i="1"/>
  <c r="U58" i="1"/>
  <c r="T58" i="1"/>
  <c r="Q52" i="1"/>
  <c r="Q97" i="1" s="1"/>
  <c r="Q51" i="1"/>
  <c r="Q49" i="1"/>
  <c r="AF19" i="1"/>
  <c r="Q95" i="1" s="1"/>
  <c r="AF18" i="1"/>
  <c r="AF16" i="1"/>
  <c r="Q85" i="1" s="1"/>
  <c r="P11" i="1"/>
  <c r="Q11" i="1"/>
  <c r="R11" i="1"/>
  <c r="S11" i="1"/>
  <c r="T11" i="1"/>
  <c r="U11" i="1"/>
  <c r="U9" i="1"/>
  <c r="Q93" i="1" s="1"/>
  <c r="U8" i="1"/>
  <c r="U6" i="1"/>
  <c r="T43" i="1"/>
  <c r="P94" i="1" s="1"/>
  <c r="T42" i="1"/>
  <c r="T40" i="1"/>
  <c r="R84" i="1" s="1"/>
  <c r="Q31" i="1"/>
  <c r="P86" i="1" s="1"/>
  <c r="Q34" i="1"/>
  <c r="P96" i="1" s="1"/>
  <c r="Q33" i="1"/>
  <c r="K99" i="1"/>
  <c r="G99" i="1"/>
  <c r="K89" i="1"/>
  <c r="H89" i="1"/>
  <c r="G89" i="1"/>
  <c r="S60" i="1"/>
  <c r="S58" i="1"/>
  <c r="O88" i="1" s="1"/>
  <c r="O87" i="1"/>
  <c r="O92" i="1"/>
  <c r="P92" i="1" s="1"/>
  <c r="Q92" i="1" s="1"/>
  <c r="R92" i="1" s="1"/>
  <c r="S92" i="1" s="1"/>
  <c r="T92" i="1" s="1"/>
  <c r="U92" i="1" s="1"/>
  <c r="V92" i="1" s="1"/>
  <c r="O84" i="1"/>
  <c r="O82" i="1"/>
  <c r="P82" i="1" s="1"/>
  <c r="Q82" i="1" s="1"/>
  <c r="R82" i="1" s="1"/>
  <c r="S82" i="1" s="1"/>
  <c r="T82" i="1" s="1"/>
  <c r="U82" i="1" s="1"/>
  <c r="V82" i="1" s="1"/>
  <c r="J69" i="1"/>
  <c r="J66" i="1"/>
  <c r="I66" i="1"/>
  <c r="H66" i="1"/>
  <c r="G66" i="1"/>
  <c r="F66" i="1"/>
  <c r="E66" i="1"/>
  <c r="T69" i="1"/>
  <c r="N99" i="1" s="1"/>
  <c r="S69" i="1"/>
  <c r="M99" i="1" s="1"/>
  <c r="R69" i="1"/>
  <c r="L99" i="1" s="1"/>
  <c r="Q69" i="1"/>
  <c r="P69" i="1"/>
  <c r="J99" i="1" s="1"/>
  <c r="O69" i="1"/>
  <c r="I99" i="1" s="1"/>
  <c r="N69" i="1"/>
  <c r="H99" i="1" s="1"/>
  <c r="M69" i="1"/>
  <c r="L69" i="1"/>
  <c r="F99" i="1" s="1"/>
  <c r="K69" i="1"/>
  <c r="N68" i="1"/>
  <c r="M68" i="1"/>
  <c r="L68" i="1"/>
  <c r="K68" i="1"/>
  <c r="J68" i="1"/>
  <c r="O68" i="1"/>
  <c r="P68" i="1"/>
  <c r="Q68" i="1"/>
  <c r="R68" i="1"/>
  <c r="S68" i="1"/>
  <c r="T68" i="1"/>
  <c r="K66" i="1"/>
  <c r="L66" i="1"/>
  <c r="F89" i="1" s="1"/>
  <c r="M66" i="1"/>
  <c r="N66" i="1"/>
  <c r="O66" i="1"/>
  <c r="I89" i="1" s="1"/>
  <c r="P66" i="1"/>
  <c r="J89" i="1" s="1"/>
  <c r="P52" i="1"/>
  <c r="P51" i="1"/>
  <c r="P49" i="1"/>
  <c r="P87" i="1" s="1"/>
  <c r="T9" i="1"/>
  <c r="P93" i="1" s="1"/>
  <c r="T8" i="1"/>
  <c r="T6" i="1"/>
  <c r="AE19" i="1"/>
  <c r="P95" i="1" s="1"/>
  <c r="AE18" i="1"/>
  <c r="AE16" i="1"/>
  <c r="P85" i="1" s="1"/>
  <c r="Q66" i="1"/>
  <c r="R66" i="1"/>
  <c r="L89" i="1" s="1"/>
  <c r="S66" i="1"/>
  <c r="M89" i="1" s="1"/>
  <c r="T66" i="1"/>
  <c r="N89" i="1" s="1"/>
  <c r="E64" i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S43" i="1"/>
  <c r="O94" i="1" s="1"/>
  <c r="S42" i="1"/>
  <c r="O40" i="1"/>
  <c r="P40" i="1"/>
  <c r="S40" i="1"/>
  <c r="Q84" i="1" s="1"/>
  <c r="O52" i="1"/>
  <c r="O97" i="1" s="1"/>
  <c r="O51" i="1"/>
  <c r="O49" i="1"/>
  <c r="P34" i="1"/>
  <c r="O96" i="1" s="1"/>
  <c r="P33" i="1"/>
  <c r="P31" i="1"/>
  <c r="O86" i="1" s="1"/>
  <c r="AD19" i="1"/>
  <c r="AD18" i="1"/>
  <c r="AD16" i="1"/>
  <c r="O85" i="1" s="1"/>
  <c r="S9" i="1"/>
  <c r="O93" i="1" s="1"/>
  <c r="S8" i="1"/>
  <c r="S6" i="1"/>
  <c r="O83" i="1" s="1"/>
  <c r="R43" i="1"/>
  <c r="N94" i="1" s="1"/>
  <c r="Q43" i="1"/>
  <c r="M94" i="1" s="1"/>
  <c r="R42" i="1"/>
  <c r="Q42" i="1"/>
  <c r="R40" i="1"/>
  <c r="P84" i="1" s="1"/>
  <c r="Q40" i="1"/>
  <c r="M92" i="1"/>
  <c r="L92" i="1"/>
  <c r="K92" i="1" s="1"/>
  <c r="J92" i="1" s="1"/>
  <c r="I92" i="1" s="1"/>
  <c r="H92" i="1" s="1"/>
  <c r="G92" i="1" s="1"/>
  <c r="F92" i="1" s="1"/>
  <c r="M82" i="1"/>
  <c r="L82" i="1" s="1"/>
  <c r="K82" i="1" s="1"/>
  <c r="J82" i="1" s="1"/>
  <c r="I82" i="1" s="1"/>
  <c r="H82" i="1" s="1"/>
  <c r="G82" i="1" s="1"/>
  <c r="F82" i="1" s="1"/>
  <c r="V11" i="1" l="1"/>
  <c r="X32" i="1"/>
  <c r="AB32" i="1" l="1"/>
  <c r="R61" i="1"/>
  <c r="N98" i="1" s="1"/>
  <c r="R58" i="1"/>
  <c r="N88" i="1" s="1"/>
  <c r="R60" i="1"/>
  <c r="N52" i="1"/>
  <c r="N97" i="1" s="1"/>
  <c r="N49" i="1"/>
  <c r="N87" i="1" s="1"/>
  <c r="N51" i="1"/>
  <c r="O34" i="1"/>
  <c r="N96" i="1" s="1"/>
  <c r="N34" i="1"/>
  <c r="M96" i="1" s="1"/>
  <c r="O33" i="1"/>
  <c r="N33" i="1"/>
  <c r="O31" i="1"/>
  <c r="N86" i="1" s="1"/>
  <c r="N31" i="1"/>
  <c r="M86" i="1" s="1"/>
  <c r="AC19" i="1"/>
  <c r="N95" i="1" s="1"/>
  <c r="AC18" i="1"/>
  <c r="AC16" i="1"/>
  <c r="N85" i="1" s="1"/>
  <c r="R6" i="1"/>
  <c r="N83" i="1" s="1"/>
  <c r="R9" i="1"/>
  <c r="N93" i="1" s="1"/>
  <c r="R8" i="1"/>
  <c r="X30" i="1" l="1"/>
  <c r="AC32" i="1"/>
  <c r="Q61" i="1"/>
  <c r="M98" i="1" s="1"/>
  <c r="Q60" i="1"/>
  <c r="Q58" i="1"/>
  <c r="M88" i="1" s="1"/>
  <c r="M52" i="1"/>
  <c r="M97" i="1" s="1"/>
  <c r="M51" i="1"/>
  <c r="M49" i="1"/>
  <c r="M87" i="1" s="1"/>
  <c r="Q6" i="1"/>
  <c r="M83" i="1" s="1"/>
  <c r="Q9" i="1"/>
  <c r="M93" i="1" s="1"/>
  <c r="Q8" i="1"/>
  <c r="AB16" i="1"/>
  <c r="M85" i="1" s="1"/>
  <c r="AB19" i="1"/>
  <c r="M95" i="1" s="1"/>
  <c r="AB18" i="1"/>
  <c r="F58" i="1"/>
  <c r="K61" i="1"/>
  <c r="G98" i="1" s="1"/>
  <c r="L61" i="1"/>
  <c r="H98" i="1" s="1"/>
  <c r="M61" i="1"/>
  <c r="I98" i="1" s="1"/>
  <c r="N61" i="1"/>
  <c r="J98" i="1" s="1"/>
  <c r="O61" i="1"/>
  <c r="K98" i="1" s="1"/>
  <c r="P61" i="1"/>
  <c r="L98" i="1" s="1"/>
  <c r="G58" i="1"/>
  <c r="H58" i="1"/>
  <c r="I58" i="1"/>
  <c r="J58" i="1"/>
  <c r="K58" i="1"/>
  <c r="G88" i="1" s="1"/>
  <c r="L58" i="1"/>
  <c r="H88" i="1" s="1"/>
  <c r="M58" i="1"/>
  <c r="I88" i="1" s="1"/>
  <c r="N58" i="1"/>
  <c r="J88" i="1" s="1"/>
  <c r="O58" i="1"/>
  <c r="K88" i="1" s="1"/>
  <c r="P58" i="1"/>
  <c r="L88" i="1" s="1"/>
  <c r="J60" i="1"/>
  <c r="K60" i="1"/>
  <c r="L60" i="1"/>
  <c r="M60" i="1"/>
  <c r="N60" i="1"/>
  <c r="O60" i="1"/>
  <c r="P60" i="1"/>
  <c r="M56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K56" i="1"/>
  <c r="J56" i="1" s="1"/>
  <c r="I56" i="1" s="1"/>
  <c r="H56" i="1" s="1"/>
  <c r="G56" i="1" s="1"/>
  <c r="F56" i="1" s="1"/>
  <c r="E56" i="1" s="1"/>
  <c r="D56" i="1" s="1"/>
  <c r="L52" i="1"/>
  <c r="L97" i="1" s="1"/>
  <c r="L51" i="1"/>
  <c r="L49" i="1"/>
  <c r="L87" i="1" s="1"/>
  <c r="M34" i="1"/>
  <c r="L96" i="1" s="1"/>
  <c r="L34" i="1"/>
  <c r="K96" i="1" s="1"/>
  <c r="M33" i="1"/>
  <c r="L33" i="1"/>
  <c r="M31" i="1"/>
  <c r="L86" i="1" s="1"/>
  <c r="L31" i="1"/>
  <c r="K86" i="1" s="1"/>
  <c r="AA19" i="1"/>
  <c r="L95" i="1" s="1"/>
  <c r="AA18" i="1"/>
  <c r="AA16" i="1"/>
  <c r="L85" i="1" s="1"/>
  <c r="P9" i="1"/>
  <c r="L93" i="1" s="1"/>
  <c r="P8" i="1"/>
  <c r="P6" i="1"/>
  <c r="L83" i="1" s="1"/>
  <c r="P43" i="1"/>
  <c r="L94" i="1" s="1"/>
  <c r="P42" i="1"/>
  <c r="N84" i="1"/>
  <c r="M19" i="1"/>
  <c r="N19" i="1"/>
  <c r="O19" i="1"/>
  <c r="W11" i="1"/>
  <c r="J34" i="1"/>
  <c r="I96" i="1" s="1"/>
  <c r="K34" i="1"/>
  <c r="J96" i="1" s="1"/>
  <c r="K52" i="1"/>
  <c r="K97" i="1" s="1"/>
  <c r="K49" i="1"/>
  <c r="K87" i="1" s="1"/>
  <c r="K51" i="1"/>
  <c r="O43" i="1"/>
  <c r="K94" i="1" s="1"/>
  <c r="M84" i="1"/>
  <c r="O42" i="1"/>
  <c r="N42" i="1"/>
  <c r="O9" i="1"/>
  <c r="K93" i="1" s="1"/>
  <c r="Z16" i="1"/>
  <c r="K85" i="1" s="1"/>
  <c r="Z18" i="1"/>
  <c r="Z19" i="1"/>
  <c r="K95" i="1" s="1"/>
  <c r="N43" i="1"/>
  <c r="J94" i="1" s="1"/>
  <c r="J51" i="1"/>
  <c r="J49" i="1"/>
  <c r="J87" i="1" s="1"/>
  <c r="K47" i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J47" i="1"/>
  <c r="K42" i="1"/>
  <c r="L42" i="1"/>
  <c r="M42" i="1"/>
  <c r="I40" i="1"/>
  <c r="J40" i="1"/>
  <c r="K40" i="1"/>
  <c r="I84" i="1" s="1"/>
  <c r="L40" i="1"/>
  <c r="J84" i="1" s="1"/>
  <c r="M40" i="1"/>
  <c r="K84" i="1" s="1"/>
  <c r="N40" i="1"/>
  <c r="L84" i="1" s="1"/>
  <c r="K31" i="1"/>
  <c r="J86" i="1" s="1"/>
  <c r="K33" i="1"/>
  <c r="N9" i="1"/>
  <c r="J93" i="1" s="1"/>
  <c r="Y19" i="1"/>
  <c r="J95" i="1" s="1"/>
  <c r="Y16" i="1"/>
  <c r="J85" i="1" s="1"/>
  <c r="Y18" i="1"/>
  <c r="O8" i="1"/>
  <c r="O6" i="1"/>
  <c r="K83" i="1" s="1"/>
  <c r="N4" i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N8" i="1"/>
  <c r="N6" i="1"/>
  <c r="J83" i="1" s="1"/>
  <c r="M9" i="1"/>
  <c r="I93" i="1" s="1"/>
  <c r="X19" i="1"/>
  <c r="I95" i="1" s="1"/>
  <c r="G51" i="1"/>
  <c r="H51" i="1"/>
  <c r="I51" i="1"/>
  <c r="F49" i="1"/>
  <c r="G49" i="1"/>
  <c r="H49" i="1"/>
  <c r="H87" i="1" s="1"/>
  <c r="I49" i="1"/>
  <c r="I87" i="1" s="1"/>
  <c r="H47" i="1"/>
  <c r="G47" i="1"/>
  <c r="F47" i="1" s="1"/>
  <c r="E47" i="1" s="1"/>
  <c r="D47" i="1" s="1"/>
  <c r="M4" i="1"/>
  <c r="M38" i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J33" i="1"/>
  <c r="J31" i="1"/>
  <c r="I86" i="1" s="1"/>
  <c r="X18" i="1"/>
  <c r="X16" i="1"/>
  <c r="I85" i="1" s="1"/>
  <c r="M6" i="1"/>
  <c r="I83" i="1" s="1"/>
  <c r="M8" i="1"/>
  <c r="K38" i="1"/>
  <c r="J38" i="1" s="1"/>
  <c r="I38" i="1" s="1"/>
  <c r="H38" i="1" s="1"/>
  <c r="K26" i="1"/>
  <c r="J26" i="1"/>
  <c r="I26" i="1"/>
  <c r="H26" i="1"/>
  <c r="G26" i="1"/>
  <c r="F24" i="1"/>
  <c r="G24" i="1"/>
  <c r="H24" i="1"/>
  <c r="I24" i="1"/>
  <c r="J24" i="1"/>
  <c r="K24" i="1"/>
  <c r="L22" i="1"/>
  <c r="L26" i="1" s="1"/>
  <c r="E22" i="1"/>
  <c r="E26" i="1" s="1"/>
  <c r="J9" i="1"/>
  <c r="F93" i="1" s="1"/>
  <c r="K9" i="1"/>
  <c r="G93" i="1" s="1"/>
  <c r="L9" i="1"/>
  <c r="H93" i="1" s="1"/>
  <c r="P19" i="1"/>
  <c r="Q19" i="1"/>
  <c r="R19" i="1"/>
  <c r="S19" i="1"/>
  <c r="T19" i="1"/>
  <c r="U19" i="1"/>
  <c r="F95" i="1" s="1"/>
  <c r="V19" i="1"/>
  <c r="G95" i="1" s="1"/>
  <c r="W19" i="1"/>
  <c r="H95" i="1" s="1"/>
  <c r="E33" i="1"/>
  <c r="F33" i="1"/>
  <c r="G33" i="1"/>
  <c r="H33" i="1"/>
  <c r="I33" i="1"/>
  <c r="E31" i="1"/>
  <c r="F31" i="1"/>
  <c r="G31" i="1"/>
  <c r="H31" i="1"/>
  <c r="I31" i="1"/>
  <c r="K29" i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J29" i="1"/>
  <c r="H29" i="1"/>
  <c r="G29" i="1" s="1"/>
  <c r="F29" i="1" s="1"/>
  <c r="E29" i="1" s="1"/>
  <c r="D29" i="1" s="1"/>
  <c r="V16" i="1"/>
  <c r="G85" i="1" s="1"/>
  <c r="U16" i="1"/>
  <c r="F85" i="1" s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W16" i="1"/>
  <c r="H85" i="1" s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N14" i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M14" i="1"/>
  <c r="K14" i="1"/>
  <c r="J14" i="1" s="1"/>
  <c r="I14" i="1" s="1"/>
  <c r="H14" i="1" s="1"/>
  <c r="G14" i="1" s="1"/>
  <c r="F14" i="1" s="1"/>
  <c r="E6" i="1"/>
  <c r="F6" i="1"/>
  <c r="G6" i="1"/>
  <c r="H6" i="1"/>
  <c r="I6" i="1"/>
  <c r="J6" i="1"/>
  <c r="F83" i="1" s="1"/>
  <c r="K6" i="1"/>
  <c r="G83" i="1" s="1"/>
  <c r="L6" i="1"/>
  <c r="H83" i="1" s="1"/>
  <c r="L8" i="1"/>
  <c r="K8" i="1"/>
  <c r="J8" i="1"/>
  <c r="I8" i="1"/>
  <c r="H8" i="1"/>
  <c r="G8" i="1"/>
  <c r="F8" i="1"/>
  <c r="E8" i="1"/>
  <c r="K4" i="1"/>
  <c r="J4" i="1" s="1"/>
  <c r="I4" i="1" s="1"/>
  <c r="H4" i="1" s="1"/>
  <c r="G4" i="1" s="1"/>
  <c r="F4" i="1" s="1"/>
  <c r="E4" i="1" s="1"/>
  <c r="D4" i="1" s="1"/>
  <c r="X11" i="1"/>
  <c r="E24" i="1" l="1"/>
  <c r="L24" i="1"/>
  <c r="M24" i="1"/>
  <c r="M26" i="1"/>
  <c r="F26" i="1"/>
  <c r="AD32" i="1"/>
  <c r="Y30" i="1"/>
  <c r="Z30" i="1" s="1"/>
  <c r="AA30" i="1" s="1"/>
  <c r="AB30" i="1" s="1"/>
  <c r="AC30" i="1" s="1"/>
  <c r="AD30" i="1" s="1"/>
  <c r="Y11" i="1"/>
  <c r="Z11" i="1" l="1"/>
  <c r="AB7" i="1" l="1"/>
  <c r="AB11" i="1" s="1"/>
  <c r="AC7" i="1" l="1"/>
  <c r="AC11" i="1" s="1"/>
  <c r="AB5" i="1" l="1"/>
  <c r="AC5" i="1" s="1"/>
  <c r="AD5" i="1" s="1"/>
  <c r="AE5" i="1" s="1"/>
  <c r="AF5" i="1" s="1"/>
  <c r="AG5" i="1" s="1"/>
  <c r="AD7" i="1"/>
  <c r="AD11" i="1" s="1"/>
  <c r="AE7" i="1" l="1"/>
  <c r="AE11" i="1" s="1"/>
  <c r="AF7" i="1" l="1"/>
  <c r="AF11" i="1" s="1"/>
  <c r="AG7" i="1" l="1"/>
  <c r="AG11" i="1" s="1"/>
</calcChain>
</file>

<file path=xl/sharedStrings.xml><?xml version="1.0" encoding="utf-8"?>
<sst xmlns="http://schemas.openxmlformats.org/spreadsheetml/2006/main" count="112" uniqueCount="45">
  <si>
    <t>France</t>
  </si>
  <si>
    <t>cas</t>
  </si>
  <si>
    <t>jours</t>
  </si>
  <si>
    <t>morts</t>
  </si>
  <si>
    <t>Italie</t>
  </si>
  <si>
    <t>Chine</t>
  </si>
  <si>
    <t>USA</t>
  </si>
  <si>
    <t>JOURS</t>
  </si>
  <si>
    <t>M/C-6</t>
  </si>
  <si>
    <t>j</t>
  </si>
  <si>
    <t>Allemagne</t>
  </si>
  <si>
    <t>sources</t>
  </si>
  <si>
    <t>https://fr.wikipedia.org/wiki/Pand%C3%A9mie_de_maladie_%C3%A0_coronavirus_de_2020_en_Allemagne</t>
  </si>
  <si>
    <t>https://fr.wikipedia.org/w/index.php?title=Pand%C3%A9mie_de_maladie_%C3%A0_coronavirus_(COVID-19)_de_2020_en_France</t>
  </si>
  <si>
    <t>https://fr.wikipedia.org/wiki/Pand%C3%A9mie_de_maladie_%C3%A0_coronavirus_de_2020_en_Italie</t>
  </si>
  <si>
    <t>https://fr.wikipedia.org/wiki/Pand%C3%A9mie_de_maladie_%C3%A0_coronavirus_de_2020_aux_%C3%89tats-Unis</t>
  </si>
  <si>
    <t>UK</t>
  </si>
  <si>
    <t>https://en.wikipedia.org/wiki/2020_coronavirus_pandemic_in_the_United_Kingdom</t>
  </si>
  <si>
    <t>N/N-1</t>
  </si>
  <si>
    <t>N/N-1 (avg)</t>
  </si>
  <si>
    <t>Espagne</t>
  </si>
  <si>
    <t>https://fr.wikipedia.org/wiki/Pand%C3%A9mie_de_maladie_%C3%A0_coronavirus_de_2020_en_Espagne</t>
  </si>
  <si>
    <t>mort</t>
  </si>
  <si>
    <t>Qualité confinement</t>
  </si>
  <si>
    <t>Qualité soins</t>
  </si>
  <si>
    <t>Premier indicateur : croissance du nombre de cas</t>
  </si>
  <si>
    <t>facteurs</t>
  </si>
  <si>
    <t>social distancing culturel</t>
  </si>
  <si>
    <t>confinement</t>
  </si>
  <si>
    <t>test + isolation des cas (légers)</t>
  </si>
  <si>
    <t>Deuxième indicateur : morbidité à 6 jours</t>
  </si>
  <si>
    <t>taux de tests</t>
  </si>
  <si>
    <t>ESD (Elderly Social Distancing)</t>
  </si>
  <si>
    <t>nombre de lits soins intensifs</t>
  </si>
  <si>
    <t>Corée</t>
  </si>
  <si>
    <t>https://fr.wikipedia.org/wiki/Pand%C3%A9mie_de_maladie_%C3%A0_coronavirus_de_2020_en_Cor%C3%A9e_du_Sud</t>
  </si>
  <si>
    <t>new deaths</t>
  </si>
  <si>
    <t>dM[0-2]/dC-[5-8]</t>
  </si>
  <si>
    <t>troisieme indicateur : morbidité à 6 jours : (M-M-2) /(C-5 - C-8)</t>
  </si>
  <si>
    <t xml:space="preserve">M/C avec 5 jours décalage </t>
  </si>
  <si>
    <t>Deuxième indicateur : morbidité à 5 jours (M - M-2) / (C-5 - C-8)</t>
  </si>
  <si>
    <t>COVID Data - source: Wikipedia - updated daily</t>
  </si>
  <si>
    <t>C / M-6</t>
  </si>
  <si>
    <t>lissage 3 jours (C et M)</t>
  </si>
  <si>
    <t>Trois KPI à suivre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</si>
</sst>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%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0"/>
      <color rgb="FFC00000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9" tint="-0.249977111117893"/>
      <name val="Calibri"/>
      <family val="2"/>
      <scheme val="minor"/>
    </font>
    <font>
      <b/>
      <i/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164" fontId="0" fillId="0" borderId="0" xfId="0" applyNumberFormat="1"/>
    <xf numFmtId="0" fontId="3" fillId="0" borderId="0" xfId="0" applyFont="1"/>
    <xf numFmtId="10" fontId="4" fillId="0" borderId="0" xfId="0" applyNumberFormat="1" applyFont="1"/>
    <xf numFmtId="0" fontId="0" fillId="0" borderId="1" xfId="0" applyBorder="1"/>
    <xf numFmtId="0" fontId="2" fillId="0" borderId="1" xfId="0" applyFont="1" applyBorder="1"/>
    <xf numFmtId="14" fontId="2" fillId="0" borderId="1" xfId="0" applyNumberFormat="1" applyFont="1" applyBorder="1"/>
    <xf numFmtId="9" fontId="0" fillId="0" borderId="1" xfId="0" applyNumberFormat="1" applyBorder="1"/>
    <xf numFmtId="165" fontId="10" fillId="0" borderId="1" xfId="0" applyNumberFormat="1" applyFont="1" applyBorder="1"/>
    <xf numFmtId="164" fontId="5" fillId="0" borderId="1" xfId="0" applyNumberFormat="1" applyFont="1" applyBorder="1"/>
    <xf numFmtId="1" fontId="10" fillId="0" borderId="1" xfId="0" applyNumberFormat="1" applyFont="1" applyBorder="1"/>
    <xf numFmtId="164" fontId="9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/>
    <xf numFmtId="3" fontId="0" fillId="0" borderId="1" xfId="0" applyNumberFormat="1" applyBorder="1"/>
    <xf numFmtId="10" fontId="8" fillId="0" borderId="1" xfId="0" applyNumberFormat="1" applyFont="1" applyBorder="1"/>
    <xf numFmtId="164" fontId="7" fillId="0" borderId="1" xfId="0" applyNumberFormat="1" applyFont="1" applyBorder="1"/>
    <xf numFmtId="164" fontId="0" fillId="0" borderId="1" xfId="0" applyNumberFormat="1" applyBorder="1"/>
    <xf numFmtId="3" fontId="0" fillId="0" borderId="2" xfId="0" applyNumberFormat="1" applyFill="1" applyBorder="1"/>
    <xf numFmtId="0" fontId="0" fillId="0" borderId="2" xfId="0" applyFill="1" applyBorder="1"/>
    <xf numFmtId="0" fontId="0" fillId="0" borderId="0" xfId="0" applyBorder="1"/>
    <xf numFmtId="164" fontId="5" fillId="0" borderId="0" xfId="0" applyNumberFormat="1" applyFont="1" applyBorder="1"/>
    <xf numFmtId="164" fontId="7" fillId="0" borderId="0" xfId="0" applyNumberFormat="1" applyFont="1" applyBorder="1"/>
    <xf numFmtId="14" fontId="3" fillId="2" borderId="1" xfId="0" applyNumberFormat="1" applyFont="1" applyFill="1" applyBorder="1"/>
    <xf numFmtId="14" fontId="2" fillId="2" borderId="1" xfId="0" applyNumberFormat="1" applyFont="1" applyFill="1" applyBorder="1"/>
    <xf numFmtId="0" fontId="11" fillId="0" borderId="1" xfId="0" applyFont="1" applyBorder="1"/>
    <xf numFmtId="164" fontId="12" fillId="0" borderId="1" xfId="0" applyNumberFormat="1" applyFont="1" applyBorder="1"/>
    <xf numFmtId="0" fontId="11" fillId="0" borderId="0" xfId="0" applyFont="1"/>
    <xf numFmtId="14" fontId="2" fillId="0" borderId="0" xfId="0" applyNumberFormat="1" applyFont="1"/>
    <xf numFmtId="0" fontId="0" fillId="0" borderId="1" xfId="0" applyFill="1" applyBorder="1"/>
    <xf numFmtId="0" fontId="0" fillId="2" borderId="1" xfId="0" applyFill="1" applyBorder="1"/>
    <xf numFmtId="10" fontId="0" fillId="0" borderId="0" xfId="0" applyNumberFormat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9" fontId="0" fillId="0" borderId="0" xfId="0" applyNumberFormat="1" applyBorder="1"/>
    <xf numFmtId="164" fontId="9" fillId="0" borderId="0" xfId="0" applyNumberFormat="1" applyFont="1" applyBorder="1"/>
    <xf numFmtId="1" fontId="14" fillId="0" borderId="0" xfId="0" applyNumberFormat="1" applyFont="1" applyBorder="1"/>
    <xf numFmtId="14" fontId="3" fillId="0" borderId="1" xfId="0" applyNumberFormat="1" applyFont="1" applyFill="1" applyBorder="1"/>
    <xf numFmtId="0" fontId="0" fillId="0" borderId="2" xfId="0" applyBorder="1"/>
    <xf numFmtId="164" fontId="15" fillId="0" borderId="0" xfId="0" applyNumberFormat="1" applyFont="1" applyBorder="1"/>
    <xf numFmtId="10" fontId="8" fillId="0" borderId="0" xfId="0" applyNumberFormat="1" applyFont="1" applyBorder="1"/>
    <xf numFmtId="0" fontId="6" fillId="0" borderId="0" xfId="2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13" fillId="0" borderId="1" xfId="0" applyFont="1" applyBorder="1" applyAlignment="1">
      <alignment horizontal="center"/>
    </xf>
    <xf numFmtId="44" fontId="6" fillId="0" borderId="0" xfId="1" applyFont="1" applyAlignment="1">
      <alignment horizontal="center"/>
    </xf>
    <xf numFmtId="165" fontId="14" fillId="0" borderId="1" xfId="0" applyNumberFormat="1" applyFont="1" applyBorder="1"/>
    <xf numFmtId="0" fontId="0" fillId="3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7" borderId="0" xfId="0" applyFill="1"/>
    <xf numFmtId="0" fontId="0" fillId="5" borderId="0" xfId="0" applyFill="1"/>
    <xf numFmtId="0" fontId="0" fillId="4" borderId="0" xfId="0" applyFill="1"/>
    <xf numFmtId="0" fontId="0" fillId="9" borderId="0" xfId="0" applyFill="1"/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New cases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Feuil1!$E$83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Feuil1!$F$82:$V$82</c:f>
              <c:numCache>
                <c:formatCode>m/d/yyyy</c:formatCode>
                <c:ptCount val="1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</c:numCache>
            </c:numRef>
          </c:cat>
          <c:val>
            <c:numRef>
              <c:f>Feuil1!$F$83:$V$83</c:f>
              <c:numCache>
                <c:formatCode>0.0%</c:formatCode>
                <c:ptCount val="17"/>
                <c:pt idx="0">
                  <c:v>0.22917235727943186</c:v>
                </c:pt>
                <c:pt idx="1">
                  <c:v>0.20511111111111111</c:v>
                </c:pt>
                <c:pt idx="2">
                  <c:v>0.2231237322515213</c:v>
                </c:pt>
                <c:pt idx="3">
                  <c:v>0.1653851952359415</c:v>
                </c:pt>
                <c:pt idx="4">
                  <c:v>0.1816300129366106</c:v>
                </c:pt>
                <c:pt idx="5">
                  <c:v>0.20374425224436171</c:v>
                </c:pt>
                <c:pt idx="6">
                  <c:v>0.14706684856753069</c:v>
                </c:pt>
                <c:pt idx="7">
                  <c:v>0.14644782746590548</c:v>
                </c:pt>
                <c:pt idx="8">
                  <c:v>0.154229199806349</c:v>
                </c:pt>
                <c:pt idx="9">
                  <c:v>0.18976571394331596</c:v>
                </c:pt>
                <c:pt idx="10">
                  <c:v>0.12318694601128123</c:v>
                </c:pt>
                <c:pt idx="11">
                  <c:v>0.13142319074522466</c:v>
                </c:pt>
                <c:pt idx="12">
                  <c:v>0.1554313795426624</c:v>
                </c:pt>
                <c:pt idx="13">
                  <c:v>0.13064654433201853</c:v>
                </c:pt>
                <c:pt idx="14">
                  <c:v>0.13987986894794321</c:v>
                </c:pt>
                <c:pt idx="15">
                  <c:v>6.9168330006653359E-2</c:v>
                </c:pt>
                <c:pt idx="16">
                  <c:v>0.10892617115547369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E-4B5B-B4AF-CDA3D65317DE}"/>
            </c:ext>
          </c:extLst>
        </c:ser>
        <c:ser>
          <c:idx val="1"/>
          <c:order val="1"/>
          <c:tx>
            <c:strRef>
              <c:f>Feuil1!$E$84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Feuil1!$F$82:$V$82</c:f>
              <c:numCache>
                <c:formatCode>m/d/yyyy</c:formatCode>
                <c:ptCount val="1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</c:numCache>
            </c:numRef>
          </c:cat>
          <c:val>
            <c:numRef>
              <c:f>Feuil1!$F$84:$V$84</c:f>
              <c:numCache>
                <c:formatCode>General</c:formatCode>
                <c:ptCount val="17"/>
                <c:pt idx="3" formatCode="0.0%">
                  <c:v>0.2748353096179183</c:v>
                </c:pt>
                <c:pt idx="4" formatCode="0.0%">
                  <c:v>0.24266225713104589</c:v>
                </c:pt>
                <c:pt idx="5" formatCode="0.0%">
                  <c:v>0.19028609447771125</c:v>
                </c:pt>
                <c:pt idx="6" formatCode="0.0%">
                  <c:v>0.53703186137506986</c:v>
                </c:pt>
                <c:pt idx="7" formatCode="0.0%">
                  <c:v>0.26893353941267389</c:v>
                </c:pt>
                <c:pt idx="8" formatCode="0.0%">
                  <c:v>0.19380955792792148</c:v>
                </c:pt>
                <c:pt idx="9" formatCode="0.0%">
                  <c:v>0.33338109909006236</c:v>
                </c:pt>
                <c:pt idx="10" formatCode="0.0%">
                  <c:v>7.4691026329930146E-2</c:v>
                </c:pt>
                <c:pt idx="11" formatCode="0.0%">
                  <c:v>0.1336</c:v>
                </c:pt>
                <c:pt idx="12" formatCode="0.0%">
                  <c:v>0.21012702893436838</c:v>
                </c:pt>
                <c:pt idx="13" formatCode="0.0%">
                  <c:v>0.14973028138212569</c:v>
                </c:pt>
                <c:pt idx="14" formatCode="0.0%">
                  <c:v>0.15736748668526504</c:v>
                </c:pt>
                <c:pt idx="15" formatCode="0.0%">
                  <c:v>0.15832146378875864</c:v>
                </c:pt>
                <c:pt idx="16" formatCode="0.0%">
                  <c:v>0.14883654937570942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E-4B5B-B4AF-CDA3D65317DE}"/>
            </c:ext>
          </c:extLst>
        </c:ser>
        <c:ser>
          <c:idx val="2"/>
          <c:order val="2"/>
          <c:tx>
            <c:strRef>
              <c:f>Feuil1!$E$85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Feuil1!$F$82:$V$82</c:f>
              <c:numCache>
                <c:formatCode>m/d/yyyy</c:formatCode>
                <c:ptCount val="1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</c:numCache>
            </c:numRef>
          </c:cat>
          <c:val>
            <c:numRef>
              <c:f>Feuil1!$F$85:$V$85</c:f>
              <c:numCache>
                <c:formatCode>0.00%</c:formatCode>
                <c:ptCount val="17"/>
                <c:pt idx="0">
                  <c:v>0.19801812004530012</c:v>
                </c:pt>
                <c:pt idx="1">
                  <c:v>0.16968379259819444</c:v>
                </c:pt>
                <c:pt idx="2">
                  <c:v>0.13064209803208471</c:v>
                </c:pt>
                <c:pt idx="3">
                  <c:v>0.12601858470335955</c:v>
                </c:pt>
                <c:pt idx="4">
                  <c:v>0.13353012124674665</c:v>
                </c:pt>
                <c:pt idx="5">
                  <c:v>0.14902136476913169</c:v>
                </c:pt>
                <c:pt idx="6">
                  <c:v>0.14587547215791397</c:v>
                </c:pt>
                <c:pt idx="7">
                  <c:v>0.1394483315965207</c:v>
                </c:pt>
                <c:pt idx="8">
                  <c:v>0.10377393706372018</c:v>
                </c:pt>
                <c:pt idx="9">
                  <c:v>8.0980080489702053E-2</c:v>
                </c:pt>
                <c:pt idx="10">
                  <c:v>8.2109280898524886E-2</c:v>
                </c:pt>
                <c:pt idx="11">
                  <c:v>7.5315138198219042E-2</c:v>
                </c:pt>
                <c:pt idx="12">
                  <c:v>8.2717177963595304E-2</c:v>
                </c:pt>
                <c:pt idx="13">
                  <c:v>7.4498069258371727E-2</c:v>
                </c:pt>
                <c:pt idx="14">
                  <c:v>6.855868452374074E-2</c:v>
                </c:pt>
                <c:pt idx="15">
                  <c:v>5.6417077601868676E-2</c:v>
                </c:pt>
                <c:pt idx="16">
                  <c:v>4.1458096612719958E-2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E-4B5B-B4AF-CDA3D65317DE}"/>
            </c:ext>
          </c:extLst>
        </c:ser>
        <c:ser>
          <c:idx val="3"/>
          <c:order val="3"/>
          <c:tx>
            <c:strRef>
              <c:f>Feuil1!$E$86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Feuil1!$F$82:$V$82</c:f>
              <c:numCache>
                <c:formatCode>m/d/yyyy</c:formatCode>
                <c:ptCount val="1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</c:numCache>
            </c:numRef>
          </c:cat>
          <c:val>
            <c:numRef>
              <c:f>Feuil1!$F$86:$V$86</c:f>
              <c:numCache>
                <c:formatCode>General</c:formatCode>
                <c:ptCount val="17"/>
                <c:pt idx="3" formatCode="0.00%">
                  <c:v>0.29368709972552609</c:v>
                </c:pt>
                <c:pt idx="4" formatCode="0.00%">
                  <c:v>0.42751060820367753</c:v>
                </c:pt>
                <c:pt idx="5" formatCode="0.00%">
                  <c:v>0.48848154570225416</c:v>
                </c:pt>
                <c:pt idx="6" formatCode="0.00%">
                  <c:v>0.45099018139457481</c:v>
                </c:pt>
                <c:pt idx="7" formatCode="0.00%">
                  <c:v>0.3552012845509806</c:v>
                </c:pt>
                <c:pt idx="8" formatCode="0.00%">
                  <c:v>0.39116452268111035</c:v>
                </c:pt>
                <c:pt idx="9" formatCode="0.00%">
                  <c:v>0.32370118019223748</c:v>
                </c:pt>
                <c:pt idx="10" formatCode="0.00%">
                  <c:v>0.23100785881704122</c:v>
                </c:pt>
                <c:pt idx="11" formatCode="0.00%">
                  <c:v>0.29163166638666443</c:v>
                </c:pt>
                <c:pt idx="12" formatCode="0.00%">
                  <c:v>0.24282452235742982</c:v>
                </c:pt>
                <c:pt idx="13" formatCode="0.00%">
                  <c:v>0.21704497883622495</c:v>
                </c:pt>
                <c:pt idx="14" formatCode="0.00%">
                  <c:v>0.19133201479060968</c:v>
                </c:pt>
                <c:pt idx="15" formatCode="0.00%">
                  <c:v>0.1470814686492469</c:v>
                </c:pt>
                <c:pt idx="16" formatCode="0.00%">
                  <c:v>0.11882538017829052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E-4B5B-B4AF-CDA3D65317DE}"/>
            </c:ext>
          </c:extLst>
        </c:ser>
        <c:ser>
          <c:idx val="4"/>
          <c:order val="4"/>
          <c:tx>
            <c:strRef>
              <c:f>Feuil1!$E$87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Feuil1!$F$82:$V$82</c:f>
              <c:numCache>
                <c:formatCode>m/d/yyyy</c:formatCode>
                <c:ptCount val="1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</c:numCache>
            </c:numRef>
          </c:cat>
          <c:val>
            <c:numRef>
              <c:f>Feuil1!$F$87:$V$87</c:f>
              <c:numCache>
                <c:formatCode>General</c:formatCode>
                <c:ptCount val="17"/>
                <c:pt idx="2" formatCode="0.0%">
                  <c:v>0.10927390366642703</c:v>
                </c:pt>
                <c:pt idx="3" formatCode="0.0%">
                  <c:v>0.26377187297472454</c:v>
                </c:pt>
                <c:pt idx="4" formatCode="0.0%">
                  <c:v>0.34666666666666668</c:v>
                </c:pt>
                <c:pt idx="5" formatCode="0.0%">
                  <c:v>0.24485910129474486</c:v>
                </c:pt>
                <c:pt idx="6" formatCode="0.0%">
                  <c:v>0.21841541755888652</c:v>
                </c:pt>
                <c:pt idx="7" formatCode="0.0%">
                  <c:v>0.25985438111975895</c:v>
                </c:pt>
                <c:pt idx="8" formatCode="0.0%">
                  <c:v>0.13252291749701076</c:v>
                </c:pt>
                <c:pt idx="9" formatCode="0.0%">
                  <c:v>0.17015660742565547</c:v>
                </c:pt>
                <c:pt idx="10" formatCode="0.0%">
                  <c:v>0.21458646616541355</c:v>
                </c:pt>
                <c:pt idx="11" formatCode="0.0%">
                  <c:v>0.17976971647889067</c:v>
                </c:pt>
                <c:pt idx="12" formatCode="0.0%">
                  <c:v>0.21397838178192885</c:v>
                </c:pt>
                <c:pt idx="13" formatCode="0.0%">
                  <c:v>0.26028699861687415</c:v>
                </c:pt>
                <c:pt idx="14" formatCode="0.0%">
                  <c:v>0.17216544344605253</c:v>
                </c:pt>
                <c:pt idx="15" formatCode="0.0%">
                  <c:v>0.14237228626601908</c:v>
                </c:pt>
                <c:pt idx="16" formatCode="0.0%">
                  <c:v>0.13420756070074788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3E-4B5B-B4AF-CDA3D65317DE}"/>
            </c:ext>
          </c:extLst>
        </c:ser>
        <c:ser>
          <c:idx val="5"/>
          <c:order val="5"/>
          <c:tx>
            <c:strRef>
              <c:f>Feuil1!$E$88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Feuil1!$F$82:$V$82</c:f>
              <c:numCache>
                <c:formatCode>m/d/yyyy</c:formatCode>
                <c:ptCount val="1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</c:numCache>
            </c:numRef>
          </c:cat>
          <c:val>
            <c:numRef>
              <c:f>Feuil1!$F$88:$V$88</c:f>
              <c:numCache>
                <c:formatCode>0.0%</c:formatCode>
                <c:ptCount val="17"/>
                <c:pt idx="1">
                  <c:v>0.18181818181818182</c:v>
                </c:pt>
                <c:pt idx="2">
                  <c:v>0.21686746987951808</c:v>
                </c:pt>
                <c:pt idx="3">
                  <c:v>0.21618975084321618</c:v>
                </c:pt>
                <c:pt idx="4">
                  <c:v>0.22705314009661837</c:v>
                </c:pt>
                <c:pt idx="5">
                  <c:v>0.25495771361913094</c:v>
                </c:pt>
                <c:pt idx="6">
                  <c:v>0.16603729739150641</c:v>
                </c:pt>
                <c:pt idx="7">
                  <c:v>0.14593194160729411</c:v>
                </c:pt>
                <c:pt idx="8">
                  <c:v>0.29752173913043478</c:v>
                </c:pt>
                <c:pt idx="9">
                  <c:v>0.10876922561404684</c:v>
                </c:pt>
                <c:pt idx="10">
                  <c:v>0.19885762640152316</c:v>
                </c:pt>
                <c:pt idx="11">
                  <c:v>0.20018150192845799</c:v>
                </c:pt>
                <c:pt idx="12">
                  <c:v>0.18017223272421759</c:v>
                </c:pt>
                <c:pt idx="13">
                  <c:v>0.14008329180607959</c:v>
                </c:pt>
                <c:pt idx="14">
                  <c:v>0.12783527685415008</c:v>
                </c:pt>
                <c:pt idx="15">
                  <c:v>9.0618425423541135E-2</c:v>
                </c:pt>
                <c:pt idx="16">
                  <c:v>8.1223427882479854E-2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3E-4B5B-B4AF-CDA3D653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075328"/>
        <c:axId val="681075656"/>
      </c:lineChart>
      <c:dateAx>
        <c:axId val="681075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075656"/>
        <c:crosses val="autoZero"/>
        <c:auto val="1"/>
        <c:lblOffset val="100"/>
        <c:baseTimeUnit val="days"/>
      </c:dateAx>
      <c:valAx>
        <c:axId val="68107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0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Taux de mortalité M / C-6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Feuil1!$E$93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Feuil1!$F$92:$V$92</c:f>
              <c:numCache>
                <c:formatCode>m/d/yyyy</c:formatCode>
                <c:ptCount val="1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</c:numCache>
            </c:numRef>
          </c:cat>
          <c:val>
            <c:numRef>
              <c:f>Feuil1!$F$93:$V$93</c:f>
              <c:numCache>
                <c:formatCode>0.0%</c:formatCode>
                <c:ptCount val="17"/>
                <c:pt idx="0">
                  <c:v>8.0817051509769089E-2</c:v>
                </c:pt>
                <c:pt idx="1">
                  <c:v>8.9943342776203972E-2</c:v>
                </c:pt>
                <c:pt idx="2">
                  <c:v>8.2959641255605385E-2</c:v>
                </c:pt>
                <c:pt idx="3">
                  <c:v>7.672073651907059E-2</c:v>
                </c:pt>
                <c:pt idx="4">
                  <c:v>9.1730368311327304E-2</c:v>
                </c:pt>
                <c:pt idx="5">
                  <c:v>0.10161158153509969</c:v>
                </c:pt>
                <c:pt idx="6">
                  <c:v>0.1</c:v>
                </c:pt>
                <c:pt idx="7">
                  <c:v>0.10363267564078923</c:v>
                </c:pt>
                <c:pt idx="8">
                  <c:v>0.10161314638926579</c:v>
                </c:pt>
                <c:pt idx="9">
                  <c:v>0.11125485122897801</c:v>
                </c:pt>
                <c:pt idx="10">
                  <c:v>0.1204291657543245</c:v>
                </c:pt>
                <c:pt idx="11">
                  <c:v>0.12105502501136881</c:v>
                </c:pt>
                <c:pt idx="12">
                  <c:v>0.13447510307643515</c:v>
                </c:pt>
                <c:pt idx="13">
                  <c:v>0.13797634691195795</c:v>
                </c:pt>
                <c:pt idx="14">
                  <c:v>0.13865420336748757</c:v>
                </c:pt>
                <c:pt idx="15">
                  <c:v>0.13124496373892022</c:v>
                </c:pt>
                <c:pt idx="16">
                  <c:v>0.13559322033898305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7-40E9-906B-5E62D56ADE7C}"/>
            </c:ext>
          </c:extLst>
        </c:ser>
        <c:ser>
          <c:idx val="1"/>
          <c:order val="1"/>
          <c:tx>
            <c:strRef>
              <c:f>Feuil1!$E$94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Feuil1!$F$92:$V$92</c:f>
              <c:numCache>
                <c:formatCode>m/d/yyyy</c:formatCode>
                <c:ptCount val="1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</c:numCache>
            </c:numRef>
          </c:cat>
          <c:val>
            <c:numRef>
              <c:f>Feuil1!$F$94:$V$94</c:f>
              <c:numCache>
                <c:formatCode>General</c:formatCode>
                <c:ptCount val="17"/>
                <c:pt idx="4" formatCode="0.0%">
                  <c:v>1.7868538608806637E-2</c:v>
                </c:pt>
                <c:pt idx="5" formatCode="0.0%">
                  <c:v>1.8573237653018153E-2</c:v>
                </c:pt>
                <c:pt idx="6" formatCode="0.0%">
                  <c:v>1.370223978919631E-2</c:v>
                </c:pt>
                <c:pt idx="7" formatCode="0.0%">
                  <c:v>1.4055394791236048E-2</c:v>
                </c:pt>
                <c:pt idx="8" formatCode="0.0%">
                  <c:v>1.2475049900199601E-2</c:v>
                </c:pt>
                <c:pt idx="9" formatCode="0.0%">
                  <c:v>1.2017887087758524E-2</c:v>
                </c:pt>
                <c:pt idx="10" formatCode="0.0%">
                  <c:v>1.0364578598054369E-2</c:v>
                </c:pt>
                <c:pt idx="11" formatCode="0.0%">
                  <c:v>1.067564662893172E-2</c:v>
                </c:pt>
                <c:pt idx="12" formatCode="0.0%">
                  <c:v>1.1883327331652862E-2</c:v>
                </c:pt>
                <c:pt idx="13" formatCode="0.0%">
                  <c:v>1.3594841483073616E-2</c:v>
                </c:pt>
                <c:pt idx="14" formatCode="0.0%">
                  <c:v>1.6250000000000001E-2</c:v>
                </c:pt>
                <c:pt idx="15" formatCode="0.0%">
                  <c:v>1.7157727593507411E-2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7-40E9-906B-5E62D56ADE7C}"/>
            </c:ext>
          </c:extLst>
        </c:ser>
        <c:ser>
          <c:idx val="2"/>
          <c:order val="2"/>
          <c:tx>
            <c:strRef>
              <c:f>Feuil1!$E$95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Feuil1!$F$92:$V$92</c:f>
              <c:numCache>
                <c:formatCode>m/d/yyyy</c:formatCode>
                <c:ptCount val="1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</c:numCache>
            </c:numRef>
          </c:cat>
          <c:val>
            <c:numRef>
              <c:f>Feuil1!$F$95:$V$95</c:f>
              <c:numCache>
                <c:formatCode>0.0%</c:formatCode>
                <c:ptCount val="17"/>
                <c:pt idx="0">
                  <c:v>0.19538983050847458</c:v>
                </c:pt>
                <c:pt idx="1">
                  <c:v>0.1972307021369385</c:v>
                </c:pt>
                <c:pt idx="2">
                  <c:v>0.21263178638289487</c:v>
                </c:pt>
                <c:pt idx="3">
                  <c:v>0.20081835686777921</c:v>
                </c:pt>
                <c:pt idx="4">
                  <c:v>0.19704889829947728</c:v>
                </c:pt>
                <c:pt idx="5">
                  <c:v>0.19280860702151756</c:v>
                </c:pt>
                <c:pt idx="6">
                  <c:v>0.19057522333033983</c:v>
                </c:pt>
                <c:pt idx="7">
                  <c:v>0.19497312805592598</c:v>
                </c:pt>
                <c:pt idx="8">
                  <c:v>0.19571122230164403</c:v>
                </c:pt>
                <c:pt idx="9">
                  <c:v>0.19288389513108614</c:v>
                </c:pt>
                <c:pt idx="10">
                  <c:v>0.19096687480749308</c:v>
                </c:pt>
                <c:pt idx="11">
                  <c:v>0.18284391373217984</c:v>
                </c:pt>
                <c:pt idx="12">
                  <c:v>0.17364581782607771</c:v>
                </c:pt>
                <c:pt idx="13">
                  <c:v>0.17048042106834896</c:v>
                </c:pt>
                <c:pt idx="14">
                  <c:v>0.169484933545267</c:v>
                </c:pt>
                <c:pt idx="15">
                  <c:v>0.16861420057252804</c:v>
                </c:pt>
                <c:pt idx="16">
                  <c:v>0.16755811264022205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7-40E9-906B-5E62D56ADE7C}"/>
            </c:ext>
          </c:extLst>
        </c:ser>
        <c:ser>
          <c:idx val="3"/>
          <c:order val="3"/>
          <c:tx>
            <c:strRef>
              <c:f>Feuil1!$E$96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Feuil1!$F$92:$V$92</c:f>
              <c:numCache>
                <c:formatCode>m/d/yyyy</c:formatCode>
                <c:ptCount val="1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</c:numCache>
            </c:numRef>
          </c:cat>
          <c:val>
            <c:numRef>
              <c:f>Feuil1!$F$96:$V$96</c:f>
              <c:numCache>
                <c:formatCode>General</c:formatCode>
                <c:ptCount val="17"/>
                <c:pt idx="3" formatCode="0.0%">
                  <c:v>0.10300429184549356</c:v>
                </c:pt>
                <c:pt idx="4" formatCode="0.0%">
                  <c:v>0.10141313383208644</c:v>
                </c:pt>
                <c:pt idx="5" formatCode="0.0%">
                  <c:v>0.10763454317897372</c:v>
                </c:pt>
                <c:pt idx="6" formatCode="0.0%">
                  <c:v>0.11914672216441206</c:v>
                </c:pt>
                <c:pt idx="7" formatCode="0.0%">
                  <c:v>7.101218865924748E-2</c:v>
                </c:pt>
                <c:pt idx="8" formatCode="0.0%">
                  <c:v>9.4693504117108876E-2</c:v>
                </c:pt>
                <c:pt idx="9" formatCode="0.0%">
                  <c:v>9.6888260254596889E-2</c:v>
                </c:pt>
                <c:pt idx="10" formatCode="0.0%">
                  <c:v>8.6945751795888038E-2</c:v>
                </c:pt>
                <c:pt idx="11" formatCode="0.0%">
                  <c:v>8.7368946580129808E-2</c:v>
                </c:pt>
                <c:pt idx="12" formatCode="0.0%">
                  <c:v>7.4549833696524834E-2</c:v>
                </c:pt>
                <c:pt idx="13" formatCode="0.0%">
                  <c:v>7.2190250507786047E-2</c:v>
                </c:pt>
                <c:pt idx="14" formatCode="0.0%">
                  <c:v>6.6674777953522321E-2</c:v>
                </c:pt>
                <c:pt idx="15" formatCode="0.0%">
                  <c:v>5.7769198952157728E-2</c:v>
                </c:pt>
                <c:pt idx="16" formatCode="0.0%">
                  <c:v>5.5123107651527878E-2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7-40E9-906B-5E62D56ADE7C}"/>
            </c:ext>
          </c:extLst>
        </c:ser>
        <c:ser>
          <c:idx val="4"/>
          <c:order val="4"/>
          <c:tx>
            <c:strRef>
              <c:f>Feuil1!$E$97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Feuil1!$F$92:$V$92</c:f>
              <c:numCache>
                <c:formatCode>m/d/yyyy</c:formatCode>
                <c:ptCount val="1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</c:numCache>
            </c:numRef>
          </c:cat>
          <c:val>
            <c:numRef>
              <c:f>Feuil1!$F$97:$V$97</c:f>
              <c:numCache>
                <c:formatCode>General</c:formatCode>
                <c:ptCount val="17"/>
                <c:pt idx="5" formatCode="0.0%">
                  <c:v>0.2440677966101695</c:v>
                </c:pt>
                <c:pt idx="6" formatCode="0.0%">
                  <c:v>0.22180451127819548</c:v>
                </c:pt>
                <c:pt idx="7" formatCode="0.0%">
                  <c:v>0.16750539180445723</c:v>
                </c:pt>
                <c:pt idx="8" formatCode="0.0%">
                  <c:v>0.18211276733635776</c:v>
                </c:pt>
                <c:pt idx="9" formatCode="0.0%">
                  <c:v>0.1717948717948718</c:v>
                </c:pt>
                <c:pt idx="10" formatCode="0.0%">
                  <c:v>0.16070068545316071</c:v>
                </c:pt>
                <c:pt idx="11" formatCode="0.0%">
                  <c:v>0.14224533496482106</c:v>
                </c:pt>
                <c:pt idx="12" formatCode="0.0%">
                  <c:v>0.14511674617122772</c:v>
                </c:pt>
                <c:pt idx="13" formatCode="0.0%">
                  <c:v>0.15125548027102431</c:v>
                </c:pt>
                <c:pt idx="14" formatCode="0.0%">
                  <c:v>0.17930670420552525</c:v>
                </c:pt>
                <c:pt idx="15" formatCode="0.0%">
                  <c:v>0.18466165413533833</c:v>
                </c:pt>
                <c:pt idx="16" formatCode="0.0%">
                  <c:v>0.17432214931286369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F7-40E9-906B-5E62D56ADE7C}"/>
            </c:ext>
          </c:extLst>
        </c:ser>
        <c:ser>
          <c:idx val="5"/>
          <c:order val="5"/>
          <c:tx>
            <c:strRef>
              <c:f>Feuil1!$E$98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Feuil1!$F$92:$V$92</c:f>
              <c:numCache>
                <c:formatCode>m/d/yyyy</c:formatCode>
                <c:ptCount val="1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</c:numCache>
            </c:numRef>
          </c:cat>
          <c:val>
            <c:numRef>
              <c:f>Feuil1!$F$98:$V$98</c:f>
              <c:numCache>
                <c:formatCode>0.0%</c:formatCode>
                <c:ptCount val="17"/>
                <c:pt idx="1">
                  <c:v>0.23395613322502032</c:v>
                </c:pt>
                <c:pt idx="2">
                  <c:v>0.18230088495575222</c:v>
                </c:pt>
                <c:pt idx="3">
                  <c:v>0.21563460693895475</c:v>
                </c:pt>
                <c:pt idx="4">
                  <c:v>0.19008264462809918</c:v>
                </c:pt>
                <c:pt idx="5">
                  <c:v>0.14659785932721711</c:v>
                </c:pt>
                <c:pt idx="6">
                  <c:v>0.15678297606008448</c:v>
                </c:pt>
                <c:pt idx="7">
                  <c:v>0.18244406196213425</c:v>
                </c:pt>
                <c:pt idx="8">
                  <c:v>0.19279730170819279</c:v>
                </c:pt>
                <c:pt idx="9">
                  <c:v>0.19520486670245124</c:v>
                </c:pt>
                <c:pt idx="10">
                  <c:v>0.19626713327500728</c:v>
                </c:pt>
                <c:pt idx="11">
                  <c:v>0.19950037762156508</c:v>
                </c:pt>
                <c:pt idx="12">
                  <c:v>0.20372676996661851</c:v>
                </c:pt>
                <c:pt idx="13">
                  <c:v>0.21121739130434783</c:v>
                </c:pt>
                <c:pt idx="14">
                  <c:v>0.19066447743189358</c:v>
                </c:pt>
                <c:pt idx="15">
                  <c:v>0.19728610716552328</c:v>
                </c:pt>
                <c:pt idx="16">
                  <c:v>0.18503113262245077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F7-40E9-906B-5E62D56AD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09536"/>
        <c:axId val="374413144"/>
      </c:lineChart>
      <c:dateAx>
        <c:axId val="374409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413144"/>
        <c:crosses val="autoZero"/>
        <c:auto val="1"/>
        <c:lblOffset val="100"/>
        <c:baseTimeUnit val="days"/>
      </c:dateAx>
      <c:valAx>
        <c:axId val="3744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4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5 days death rate (averaged over 3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Feuil1!$E$104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Feuil1!$F$103:$P$103</c:f>
              <c:numCache>
                <c:formatCode>m/d/yyyy</c:formatCode>
                <c:ptCount val="11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</c:numCache>
            </c:numRef>
          </c:cat>
          <c:val>
            <c:numRef>
              <c:f>Feuil1!$F$104:$P$104</c:f>
              <c:numCache>
                <c:formatCode>0.0%</c:formatCode>
                <c:ptCount val="11"/>
                <c:pt idx="0">
                  <c:v>0.10805500982318271</c:v>
                </c:pt>
                <c:pt idx="1">
                  <c:v>0.10026917900403769</c:v>
                </c:pt>
                <c:pt idx="2">
                  <c:v>9.3498452012383895E-2</c:v>
                </c:pt>
                <c:pt idx="3">
                  <c:v>0.11048234977095123</c:v>
                </c:pt>
                <c:pt idx="4">
                  <c:v>0.12333791838606144</c:v>
                </c:pt>
                <c:pt idx="5">
                  <c:v>0.13457599344530929</c:v>
                </c:pt>
                <c:pt idx="6">
                  <c:v>0.15699530516431925</c:v>
                </c:pt>
                <c:pt idx="7">
                  <c:v>0.15718299964875307</c:v>
                </c:pt>
                <c:pt idx="8">
                  <c:v>0.13569850911098841</c:v>
                </c:pt>
                <c:pt idx="9">
                  <c:v>0.11602703047303328</c:v>
                </c:pt>
                <c:pt idx="10">
                  <c:v>0.12043539325842696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C-4723-A410-BE0D7F016812}"/>
            </c:ext>
          </c:extLst>
        </c:ser>
        <c:ser>
          <c:idx val="1"/>
          <c:order val="1"/>
          <c:tx>
            <c:strRef>
              <c:f>Feuil1!$E$105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Feuil1!$F$103:$P$103</c:f>
              <c:numCache>
                <c:formatCode>m/d/yyyy</c:formatCode>
                <c:ptCount val="11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</c:numCache>
            </c:numRef>
          </c:cat>
          <c:val>
            <c:numRef>
              <c:f>Feuil1!$F$105:$P$105</c:f>
              <c:numCache>
                <c:formatCode>0.0%</c:formatCode>
                <c:ptCount val="11"/>
                <c:pt idx="0">
                  <c:v>7.9486395597676545E-3</c:v>
                </c:pt>
                <c:pt idx="1">
                  <c:v>1.0979961570134504E-2</c:v>
                </c:pt>
                <c:pt idx="2">
                  <c:v>9.2234454031538231E-3</c:v>
                </c:pt>
                <c:pt idx="3">
                  <c:v>5.5185846453497805E-3</c:v>
                </c:pt>
                <c:pt idx="4">
                  <c:v>5.7898049087476396E-3</c:v>
                </c:pt>
                <c:pt idx="5">
                  <c:v>7.784557121817799E-3</c:v>
                </c:pt>
                <c:pt idx="6">
                  <c:v>1.4715543292602811E-2</c:v>
                </c:pt>
                <c:pt idx="7">
                  <c:v>2.3001820287936455E-2</c:v>
                </c:pt>
                <c:pt idx="8">
                  <c:v>2.9284525790349417E-2</c:v>
                </c:pt>
                <c:pt idx="9">
                  <c:v>2.1640607296623614E-2</c:v>
                </c:pt>
                <c:pt idx="10">
                  <c:v>1.7498267498267498E-2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C-4723-A410-BE0D7F016812}"/>
            </c:ext>
          </c:extLst>
        </c:ser>
        <c:ser>
          <c:idx val="2"/>
          <c:order val="2"/>
          <c:tx>
            <c:strRef>
              <c:f>Feuil1!$E$106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Feuil1!$F$103:$P$103</c:f>
              <c:numCache>
                <c:formatCode>m/d/yyyy</c:formatCode>
                <c:ptCount val="11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</c:numCache>
            </c:numRef>
          </c:cat>
          <c:val>
            <c:numRef>
              <c:f>Feuil1!$F$106:$P$106</c:f>
              <c:numCache>
                <c:formatCode>0.0%</c:formatCode>
                <c:ptCount val="11"/>
                <c:pt idx="0">
                  <c:v>0.15870873987959311</c:v>
                </c:pt>
                <c:pt idx="1">
                  <c:v>0.17897286821705427</c:v>
                </c:pt>
                <c:pt idx="2">
                  <c:v>0.20011595323219636</c:v>
                </c:pt>
                <c:pt idx="3">
                  <c:v>0.18648550063833669</c:v>
                </c:pt>
                <c:pt idx="4">
                  <c:v>0.15281501340482573</c:v>
                </c:pt>
                <c:pt idx="5">
                  <c:v>0.13064776023203351</c:v>
                </c:pt>
                <c:pt idx="6">
                  <c:v>0.11687657430730479</c:v>
                </c:pt>
                <c:pt idx="7">
                  <c:v>0.12782411754957743</c:v>
                </c:pt>
                <c:pt idx="8">
                  <c:v>0.14905950550100555</c:v>
                </c:pt>
                <c:pt idx="9">
                  <c:v>0.1675855878958841</c:v>
                </c:pt>
                <c:pt idx="10">
                  <c:v>0.16113588667366213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C-4723-A410-BE0D7F016812}"/>
            </c:ext>
          </c:extLst>
        </c:ser>
        <c:ser>
          <c:idx val="3"/>
          <c:order val="3"/>
          <c:tx>
            <c:strRef>
              <c:f>Feuil1!$E$107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Feuil1!$F$103:$P$103</c:f>
              <c:numCache>
                <c:formatCode>m/d/yyyy</c:formatCode>
                <c:ptCount val="11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</c:numCache>
            </c:numRef>
          </c:cat>
          <c:val>
            <c:numRef>
              <c:f>Feuil1!$F$107:$P$107</c:f>
              <c:numCache>
                <c:formatCode>0.0%</c:formatCode>
                <c:ptCount val="11"/>
                <c:pt idx="0">
                  <c:v>5.1730844029560484E-2</c:v>
                </c:pt>
                <c:pt idx="1">
                  <c:v>5.2631578947368418E-2</c:v>
                </c:pt>
                <c:pt idx="2">
                  <c:v>6.4809855382967324E-2</c:v>
                </c:pt>
                <c:pt idx="3">
                  <c:v>7.4186046511627912E-2</c:v>
                </c:pt>
                <c:pt idx="4">
                  <c:v>5.6761705466910804E-2</c:v>
                </c:pt>
                <c:pt idx="5">
                  <c:v>5.3980648446783228E-2</c:v>
                </c:pt>
                <c:pt idx="6">
                  <c:v>4.8335261601748294E-2</c:v>
                </c:pt>
                <c:pt idx="7">
                  <c:v>4.8135008150349982E-2</c:v>
                </c:pt>
                <c:pt idx="8">
                  <c:v>4.3788343558282206E-2</c:v>
                </c:pt>
                <c:pt idx="9">
                  <c:v>4.0549116536958481E-2</c:v>
                </c:pt>
                <c:pt idx="10">
                  <c:v>3.4335591166914481E-2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C-4723-A410-BE0D7F016812}"/>
            </c:ext>
          </c:extLst>
        </c:ser>
        <c:ser>
          <c:idx val="4"/>
          <c:order val="4"/>
          <c:tx>
            <c:strRef>
              <c:f>Feuil1!$E$108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Feuil1!$F$103:$P$103</c:f>
              <c:numCache>
                <c:formatCode>m/d/yyyy</c:formatCode>
                <c:ptCount val="11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</c:numCache>
            </c:numRef>
          </c:cat>
          <c:val>
            <c:numRef>
              <c:f>Feuil1!$F$108:$P$108</c:f>
              <c:numCache>
                <c:formatCode>0.0%</c:formatCode>
                <c:ptCount val="11"/>
                <c:pt idx="0">
                  <c:v>8.4112149532710276E-2</c:v>
                </c:pt>
                <c:pt idx="1">
                  <c:v>0.13641133263378805</c:v>
                </c:pt>
                <c:pt idx="2">
                  <c:v>0.1189236111111111</c:v>
                </c:pt>
                <c:pt idx="3">
                  <c:v>0.12793522267206478</c:v>
                </c:pt>
                <c:pt idx="4">
                  <c:v>0.10950173812282735</c:v>
                </c:pt>
                <c:pt idx="5">
                  <c:v>9.0506640432857846E-2</c:v>
                </c:pt>
                <c:pt idx="6">
                  <c:v>0.10158862876254181</c:v>
                </c:pt>
                <c:pt idx="7">
                  <c:v>0.13960231980115989</c:v>
                </c:pt>
                <c:pt idx="8">
                  <c:v>0.20772403449568805</c:v>
                </c:pt>
                <c:pt idx="9">
                  <c:v>0.21248774109186008</c:v>
                </c:pt>
                <c:pt idx="10">
                  <c:v>0.1687467498699948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C-4723-A410-BE0D7F016812}"/>
            </c:ext>
          </c:extLst>
        </c:ser>
        <c:ser>
          <c:idx val="5"/>
          <c:order val="5"/>
          <c:tx>
            <c:strRef>
              <c:f>Feuil1!$E$109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Feuil1!$F$103:$P$103</c:f>
              <c:numCache>
                <c:formatCode>m/d/yyyy</c:formatCode>
                <c:ptCount val="11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</c:numCache>
            </c:numRef>
          </c:cat>
          <c:val>
            <c:numRef>
              <c:f>Feuil1!$F$109:$P$109</c:f>
              <c:numCache>
                <c:formatCode>0.0%</c:formatCode>
                <c:ptCount val="11"/>
                <c:pt idx="0">
                  <c:v>0.11595189471295667</c:v>
                </c:pt>
                <c:pt idx="1">
                  <c:v>0.19701944935589796</c:v>
                </c:pt>
                <c:pt idx="2">
                  <c:v>0.20994359724253187</c:v>
                </c:pt>
                <c:pt idx="3">
                  <c:v>0.19146519552166152</c:v>
                </c:pt>
                <c:pt idx="4">
                  <c:v>0.16379955123410619</c:v>
                </c:pt>
                <c:pt idx="5">
                  <c:v>0.1868885640391319</c:v>
                </c:pt>
                <c:pt idx="6">
                  <c:v>0.20540715208961655</c:v>
                </c:pt>
                <c:pt idx="7">
                  <c:v>0.17149643705463183</c:v>
                </c:pt>
                <c:pt idx="8">
                  <c:v>0.17329850975572283</c:v>
                </c:pt>
                <c:pt idx="9">
                  <c:v>0.14631951526786249</c:v>
                </c:pt>
                <c:pt idx="10">
                  <c:v>0.13969719142229978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C-4723-A410-BE0D7F01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079336"/>
        <c:axId val="708079664"/>
      </c:lineChart>
      <c:dateAx>
        <c:axId val="708079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079664"/>
        <c:crosses val="autoZero"/>
        <c:auto val="1"/>
        <c:lblOffset val="100"/>
        <c:baseTimeUnit val="days"/>
      </c:dateAx>
      <c:valAx>
        <c:axId val="7080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07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113</xdr:row>
      <xdr:rowOff>55563</xdr:rowOff>
    </xdr:from>
    <xdr:to>
      <xdr:col>17</xdr:col>
      <xdr:colOff>0</xdr:colOff>
      <xdr:row>134</xdr:row>
      <xdr:rowOff>71437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4E5EC75-760A-4899-BC7A-44C222A31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647699</xdr:colOff>
      <xdr:row>155</xdr:row>
      <xdr:rowOff>4762</xdr:rowOff>
    </xdr:from>
    <xdr:to>
      <xdr:col>20</xdr:col>
      <xdr:colOff>114300</xdr:colOff>
      <xdr:row>177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281B7BF-B9A8-4E87-A5BF-2E63B63C8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646906</xdr:colOff>
      <xdr:row>136</xdr:row>
      <xdr:rowOff>5556</xdr:rowOff>
    </xdr:from>
    <xdr:to>
      <xdr:col>16</xdr:col>
      <xdr:colOff>611187</xdr:colOff>
      <xdr:row>153</xdr:row>
      <xdr:rowOff>182563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778550-DA4E-41EF-BB46-7E414BBE5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fr.wikipedia.org/wiki/Pand%C3%A9mie_de_maladie_%C3%A0_coronavirus_de_2020_en_Italie" TargetMode="External"/><Relationship Id="rId7" Type="http://schemas.openxmlformats.org/officeDocument/2006/relationships/hyperlink" Target="https://fr.wikipedia.org/wiki/Pand%C3%A9mie_de_maladie_%C3%A0_coronavirus_de_2020_en_Cor%C3%A9e_du_Sud" TargetMode="External"/><Relationship Id="rId2" Type="http://schemas.openxmlformats.org/officeDocument/2006/relationships/hyperlink" Target="https://fr.wikipedia.org/w/index.php?title=Pand%C3%A9mie_de_maladie_%C3%A0_coronavirus_(COVID-19)_de_2020_en_France" TargetMode="External"/><Relationship Id="rId1" Type="http://schemas.openxmlformats.org/officeDocument/2006/relationships/hyperlink" Target="https://fr.wikipedia.org/wiki/Pand%C3%A9mie_de_maladie_%C3%A0_coronavirus_de_2020_en_Allemagne" TargetMode="External"/><Relationship Id="rId6" Type="http://schemas.openxmlformats.org/officeDocument/2006/relationships/hyperlink" Target="https://fr.wikipedia.org/wiki/Pand%C3%A9mie_de_maladie_%C3%A0_coronavirus_de_2020_en_Espagne" TargetMode="External"/><Relationship Id="rId5" Type="http://schemas.openxmlformats.org/officeDocument/2006/relationships/hyperlink" Target="https://en.wikipedia.org/wiki/2020_coronavirus_pandemic_in_the_United_Kingdom" TargetMode="External"/><Relationship Id="rId4" Type="http://schemas.openxmlformats.org/officeDocument/2006/relationships/hyperlink" Target="https://fr.wikipedia.org/wiki/Pand%C3%A9mie_de_maladie_%C3%A0_coronavirus_de_2020_aux_%C3%89tats-Unis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71D1-6F1A-4D90-921A-4B3C10CE4324}">
  <dimension ref="A1:AL181"/>
  <sheetViews>
    <sheetView tabSelected="1" topLeftCell="A97" zoomScale="120" zoomScaleNormal="120" workbookViewId="0">
      <selection activeCell="G1" sqref="G1:S1"/>
    </sheetView>
  </sheetViews>
  <sheetFormatPr baseColWidth="10" defaultColWidth="10.7109375" defaultRowHeight="15" x14ac:dyDescent="0.25"/>
  <cols>
    <col min="3" max="3" width="8.85546875" customWidth="1"/>
    <col min="4" max="4" width="9.5703125" customWidth="1"/>
    <col min="5" max="5" width="9.140625" customWidth="1"/>
    <col min="6" max="6" width="9.42578125" customWidth="1"/>
    <col min="7" max="8" width="9.7109375" customWidth="1"/>
    <col min="9" max="9" width="9.42578125" customWidth="1"/>
    <col min="10" max="11" width="9.140625" customWidth="1"/>
    <col min="12" max="13" width="9.42578125" customWidth="1"/>
    <col min="14" max="14" width="9.140625" customWidth="1"/>
    <col min="15" max="15" width="9.85546875" customWidth="1"/>
    <col min="16" max="16" width="9.28515625" customWidth="1"/>
    <col min="17" max="17" width="9.42578125" customWidth="1"/>
    <col min="18" max="18" width="9.85546875" customWidth="1"/>
    <col min="19" max="20" width="10" customWidth="1"/>
    <col min="21" max="21" width="9.85546875" customWidth="1"/>
    <col min="22" max="22" width="10" customWidth="1"/>
    <col min="23" max="23" width="9.5703125" customWidth="1"/>
    <col min="24" max="24" width="9.28515625" customWidth="1"/>
    <col min="25" max="25" width="9.42578125" customWidth="1"/>
    <col min="26" max="26" width="8.85546875" customWidth="1"/>
    <col min="27" max="29" width="8.7109375" customWidth="1"/>
    <col min="30" max="30" width="9.140625" customWidth="1"/>
    <col min="31" max="31" width="8.7109375" customWidth="1"/>
    <col min="32" max="32" width="8.85546875" customWidth="1"/>
    <col min="33" max="33" width="8.7109375" customWidth="1"/>
    <col min="34" max="34" width="9.28515625" customWidth="1"/>
    <col min="35" max="36" width="8.7109375" customWidth="1"/>
    <col min="37" max="37" width="8.85546875" customWidth="1"/>
    <col min="38" max="38" width="9.140625" customWidth="1"/>
  </cols>
  <sheetData>
    <row r="1" spans="1:38" ht="15.75" thickBot="1" x14ac:dyDescent="0.3">
      <c r="G1" s="62" t="s">
        <v>41</v>
      </c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4"/>
    </row>
    <row r="3" spans="1:38" x14ac:dyDescent="0.25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</row>
    <row r="4" spans="1:38" x14ac:dyDescent="0.25">
      <c r="A4" s="4" t="s">
        <v>0</v>
      </c>
      <c r="B4" s="4" t="s">
        <v>2</v>
      </c>
      <c r="C4" s="5"/>
      <c r="D4" s="6">
        <f t="shared" ref="D4:K4" si="0">E4-1</f>
        <v>43898</v>
      </c>
      <c r="E4" s="6">
        <f t="shared" si="0"/>
        <v>43899</v>
      </c>
      <c r="F4" s="6">
        <f t="shared" si="0"/>
        <v>43900</v>
      </c>
      <c r="G4" s="6">
        <f t="shared" si="0"/>
        <v>43901</v>
      </c>
      <c r="H4" s="6">
        <f t="shared" si="0"/>
        <v>43902</v>
      </c>
      <c r="I4" s="6">
        <f t="shared" si="0"/>
        <v>43903</v>
      </c>
      <c r="J4" s="6">
        <f t="shared" si="0"/>
        <v>43904</v>
      </c>
      <c r="K4" s="6">
        <f t="shared" si="0"/>
        <v>43905</v>
      </c>
      <c r="L4" s="6">
        <v>43906</v>
      </c>
      <c r="M4" s="24">
        <f t="shared" ref="M4:AG4" si="1">L4+1</f>
        <v>43907</v>
      </c>
      <c r="N4" s="6">
        <f t="shared" si="1"/>
        <v>43908</v>
      </c>
      <c r="O4" s="6">
        <f t="shared" si="1"/>
        <v>43909</v>
      </c>
      <c r="P4" s="6">
        <f t="shared" si="1"/>
        <v>43910</v>
      </c>
      <c r="Q4" s="6">
        <f t="shared" si="1"/>
        <v>43911</v>
      </c>
      <c r="R4" s="6">
        <f t="shared" si="1"/>
        <v>43912</v>
      </c>
      <c r="S4" s="6">
        <f t="shared" si="1"/>
        <v>43913</v>
      </c>
      <c r="T4" s="6">
        <f t="shared" si="1"/>
        <v>43914</v>
      </c>
      <c r="U4" s="6">
        <f t="shared" si="1"/>
        <v>43915</v>
      </c>
      <c r="V4" s="6">
        <f t="shared" si="1"/>
        <v>43916</v>
      </c>
      <c r="W4" s="6">
        <f t="shared" si="1"/>
        <v>43917</v>
      </c>
      <c r="X4" s="6">
        <f t="shared" si="1"/>
        <v>43918</v>
      </c>
      <c r="Y4" s="6">
        <f t="shared" si="1"/>
        <v>43919</v>
      </c>
      <c r="Z4" s="13">
        <f t="shared" si="1"/>
        <v>43920</v>
      </c>
      <c r="AA4" s="13">
        <f t="shared" si="1"/>
        <v>43921</v>
      </c>
      <c r="AB4" s="13">
        <f t="shared" si="1"/>
        <v>43922</v>
      </c>
      <c r="AC4" s="13">
        <f t="shared" si="1"/>
        <v>43923</v>
      </c>
      <c r="AD4" s="13">
        <f t="shared" si="1"/>
        <v>43924</v>
      </c>
      <c r="AE4" s="13">
        <f t="shared" si="1"/>
        <v>43925</v>
      </c>
      <c r="AF4" s="13">
        <f t="shared" si="1"/>
        <v>43926</v>
      </c>
      <c r="AG4" s="13">
        <f t="shared" si="1"/>
        <v>43927</v>
      </c>
    </row>
    <row r="5" spans="1:38" x14ac:dyDescent="0.25">
      <c r="A5" s="4"/>
      <c r="B5" s="4" t="s">
        <v>1</v>
      </c>
      <c r="C5" s="7">
        <v>0.1</v>
      </c>
      <c r="D5" s="4">
        <v>1126</v>
      </c>
      <c r="E5" s="4">
        <v>1412</v>
      </c>
      <c r="F5" s="4">
        <v>1784</v>
      </c>
      <c r="G5" s="4">
        <v>2281</v>
      </c>
      <c r="H5" s="4">
        <v>2878</v>
      </c>
      <c r="I5" s="4">
        <v>3661</v>
      </c>
      <c r="J5" s="4">
        <v>4500</v>
      </c>
      <c r="K5" s="4">
        <v>5423</v>
      </c>
      <c r="L5" s="4">
        <v>6633</v>
      </c>
      <c r="M5" s="4">
        <v>7730</v>
      </c>
      <c r="N5" s="4">
        <v>9134</v>
      </c>
      <c r="O5" s="4">
        <v>10995</v>
      </c>
      <c r="P5" s="4">
        <v>12612</v>
      </c>
      <c r="Q5" s="4">
        <v>14459</v>
      </c>
      <c r="R5" s="4">
        <v>16689</v>
      </c>
      <c r="S5" s="4">
        <v>19856</v>
      </c>
      <c r="T5" s="4">
        <v>22302</v>
      </c>
      <c r="U5" s="4">
        <v>25233</v>
      </c>
      <c r="V5" s="4">
        <v>29155</v>
      </c>
      <c r="W5" s="4">
        <v>32964</v>
      </c>
      <c r="X5" s="4">
        <v>37575</v>
      </c>
      <c r="Y5" s="4">
        <v>40174</v>
      </c>
      <c r="Z5" s="4">
        <v>44550</v>
      </c>
      <c r="AA5" s="4">
        <v>52128</v>
      </c>
      <c r="AB5" s="8">
        <f t="shared" ref="AB5" si="2">AA5*(1+$C5)</f>
        <v>57340.800000000003</v>
      </c>
      <c r="AC5" s="8">
        <f t="shared" ref="AC5" si="3">AB5*(1+$C5)</f>
        <v>63074.880000000005</v>
      </c>
      <c r="AD5" s="8">
        <f t="shared" ref="AD5" si="4">AC5*(1+$C5)</f>
        <v>69382.368000000017</v>
      </c>
      <c r="AE5" s="8">
        <f t="shared" ref="AE5" si="5">AD5*(1+$C5)</f>
        <v>76320.60480000003</v>
      </c>
      <c r="AF5" s="8">
        <f t="shared" ref="AF5" si="6">AE5*(1+$C5)</f>
        <v>83952.665280000045</v>
      </c>
      <c r="AG5" s="8">
        <f t="shared" ref="AG5" si="7">AF5*(1+$C5)</f>
        <v>92347.931808000052</v>
      </c>
    </row>
    <row r="6" spans="1:38" s="27" customFormat="1" x14ac:dyDescent="0.25">
      <c r="A6" s="25"/>
      <c r="B6" s="25" t="s">
        <v>18</v>
      </c>
      <c r="C6" s="25"/>
      <c r="D6" s="25"/>
      <c r="E6" s="26">
        <f t="shared" ref="E6:AA6" si="8">(E5-D5)/D5</f>
        <v>0.25399644760213141</v>
      </c>
      <c r="F6" s="26">
        <f t="shared" si="8"/>
        <v>0.26345609065155806</v>
      </c>
      <c r="G6" s="26">
        <f t="shared" si="8"/>
        <v>0.27858744394618834</v>
      </c>
      <c r="H6" s="26">
        <f t="shared" si="8"/>
        <v>0.26172731258220078</v>
      </c>
      <c r="I6" s="26">
        <f t="shared" si="8"/>
        <v>0.27206393328700484</v>
      </c>
      <c r="J6" s="26">
        <f t="shared" si="8"/>
        <v>0.22917235727943186</v>
      </c>
      <c r="K6" s="26">
        <f t="shared" si="8"/>
        <v>0.20511111111111111</v>
      </c>
      <c r="L6" s="26">
        <f t="shared" si="8"/>
        <v>0.2231237322515213</v>
      </c>
      <c r="M6" s="26">
        <f t="shared" si="8"/>
        <v>0.1653851952359415</v>
      </c>
      <c r="N6" s="26">
        <f t="shared" si="8"/>
        <v>0.1816300129366106</v>
      </c>
      <c r="O6" s="26">
        <f t="shared" si="8"/>
        <v>0.20374425224436171</v>
      </c>
      <c r="P6" s="26">
        <f t="shared" si="8"/>
        <v>0.14706684856753069</v>
      </c>
      <c r="Q6" s="26">
        <f t="shared" si="8"/>
        <v>0.14644782746590548</v>
      </c>
      <c r="R6" s="26">
        <f t="shared" si="8"/>
        <v>0.154229199806349</v>
      </c>
      <c r="S6" s="26">
        <f t="shared" si="8"/>
        <v>0.18976571394331596</v>
      </c>
      <c r="T6" s="26">
        <f t="shared" si="8"/>
        <v>0.12318694601128123</v>
      </c>
      <c r="U6" s="26">
        <f t="shared" si="8"/>
        <v>0.13142319074522466</v>
      </c>
      <c r="V6" s="26">
        <f t="shared" si="8"/>
        <v>0.1554313795426624</v>
      </c>
      <c r="W6" s="26">
        <f t="shared" si="8"/>
        <v>0.13064654433201853</v>
      </c>
      <c r="X6" s="26">
        <f t="shared" si="8"/>
        <v>0.13987986894794321</v>
      </c>
      <c r="Y6" s="26">
        <f t="shared" si="8"/>
        <v>6.9168330006653359E-2</v>
      </c>
      <c r="Z6" s="26">
        <f t="shared" si="8"/>
        <v>0.10892617115547369</v>
      </c>
      <c r="AA6" s="26">
        <f t="shared" si="8"/>
        <v>0.17010101010101011</v>
      </c>
    </row>
    <row r="7" spans="1:38" x14ac:dyDescent="0.25">
      <c r="A7" s="4"/>
      <c r="B7" s="4" t="s">
        <v>3</v>
      </c>
      <c r="C7" s="4"/>
      <c r="D7" s="4">
        <v>19</v>
      </c>
      <c r="E7" s="4">
        <v>25</v>
      </c>
      <c r="F7" s="4">
        <v>33</v>
      </c>
      <c r="G7" s="4">
        <v>48</v>
      </c>
      <c r="H7" s="4">
        <v>61</v>
      </c>
      <c r="I7" s="4">
        <v>79</v>
      </c>
      <c r="J7" s="4">
        <v>91</v>
      </c>
      <c r="K7" s="4">
        <v>127</v>
      </c>
      <c r="L7" s="4">
        <v>148</v>
      </c>
      <c r="M7" s="4">
        <v>175</v>
      </c>
      <c r="N7" s="4">
        <v>264</v>
      </c>
      <c r="O7" s="4">
        <v>372</v>
      </c>
      <c r="P7" s="4">
        <v>450</v>
      </c>
      <c r="Q7" s="4">
        <v>562</v>
      </c>
      <c r="R7" s="4">
        <v>674</v>
      </c>
      <c r="S7" s="4">
        <v>860</v>
      </c>
      <c r="T7" s="4">
        <v>1100</v>
      </c>
      <c r="U7" s="4">
        <v>1331</v>
      </c>
      <c r="V7" s="4">
        <v>1696</v>
      </c>
      <c r="W7" s="4">
        <v>1995</v>
      </c>
      <c r="X7" s="4">
        <v>2314</v>
      </c>
      <c r="Y7" s="4">
        <v>2606</v>
      </c>
      <c r="Z7" s="4">
        <v>3024</v>
      </c>
      <c r="AA7" s="4">
        <v>3523</v>
      </c>
      <c r="AB7" s="10">
        <f t="shared" ref="AB7" si="9">V5*$C9</f>
        <v>4081.7000000000003</v>
      </c>
      <c r="AC7" s="10">
        <f t="shared" ref="AC7" si="10">W5*$C9</f>
        <v>4614.96</v>
      </c>
      <c r="AD7" s="10">
        <f t="shared" ref="AD7" si="11">X5*$C9</f>
        <v>5260.5000000000009</v>
      </c>
      <c r="AE7" s="10">
        <f t="shared" ref="AE7" si="12">Y5*$C9</f>
        <v>5624.3600000000006</v>
      </c>
      <c r="AF7" s="10">
        <f t="shared" ref="AF7" si="13">Z5*$C9</f>
        <v>6237.0000000000009</v>
      </c>
      <c r="AG7" s="10">
        <f t="shared" ref="AG7" si="14">AA5*$C9</f>
        <v>7297.920000000001</v>
      </c>
    </row>
    <row r="8" spans="1:38" x14ac:dyDescent="0.25">
      <c r="A8" s="4"/>
      <c r="B8" s="4" t="s">
        <v>18</v>
      </c>
      <c r="C8" s="4"/>
      <c r="D8" s="4"/>
      <c r="E8" s="9">
        <f t="shared" ref="E8:AA8" si="15">(E7-D7)/D7</f>
        <v>0.31578947368421051</v>
      </c>
      <c r="F8" s="9">
        <f t="shared" si="15"/>
        <v>0.32</v>
      </c>
      <c r="G8" s="9">
        <f t="shared" si="15"/>
        <v>0.45454545454545453</v>
      </c>
      <c r="H8" s="9">
        <f t="shared" si="15"/>
        <v>0.27083333333333331</v>
      </c>
      <c r="I8" s="9">
        <f t="shared" si="15"/>
        <v>0.29508196721311475</v>
      </c>
      <c r="J8" s="9">
        <f t="shared" si="15"/>
        <v>0.15189873417721519</v>
      </c>
      <c r="K8" s="9">
        <f t="shared" si="15"/>
        <v>0.39560439560439559</v>
      </c>
      <c r="L8" s="9">
        <f t="shared" si="15"/>
        <v>0.16535433070866143</v>
      </c>
      <c r="M8" s="9">
        <f t="shared" si="15"/>
        <v>0.18243243243243243</v>
      </c>
      <c r="N8" s="9">
        <f t="shared" si="15"/>
        <v>0.50857142857142856</v>
      </c>
      <c r="O8" s="9">
        <f t="shared" si="15"/>
        <v>0.40909090909090912</v>
      </c>
      <c r="P8" s="9">
        <f t="shared" si="15"/>
        <v>0.20967741935483872</v>
      </c>
      <c r="Q8" s="9">
        <f t="shared" si="15"/>
        <v>0.24888888888888888</v>
      </c>
      <c r="R8" s="9">
        <f t="shared" si="15"/>
        <v>0.199288256227758</v>
      </c>
      <c r="S8" s="9">
        <f t="shared" si="15"/>
        <v>0.27596439169139464</v>
      </c>
      <c r="T8" s="9">
        <f t="shared" si="15"/>
        <v>0.27906976744186046</v>
      </c>
      <c r="U8" s="9">
        <f t="shared" si="15"/>
        <v>0.21</v>
      </c>
      <c r="V8" s="9">
        <f t="shared" si="15"/>
        <v>0.2742299023290759</v>
      </c>
      <c r="W8" s="9">
        <f t="shared" si="15"/>
        <v>0.17629716981132076</v>
      </c>
      <c r="X8" s="9">
        <f t="shared" si="15"/>
        <v>0.1598997493734336</v>
      </c>
      <c r="Y8" s="9">
        <f t="shared" si="15"/>
        <v>0.12618841832324978</v>
      </c>
      <c r="Z8" s="9">
        <f t="shared" si="15"/>
        <v>0.16039907904834996</v>
      </c>
      <c r="AA8" s="9">
        <f t="shared" si="15"/>
        <v>0.1650132275132275</v>
      </c>
    </row>
    <row r="9" spans="1:38" x14ac:dyDescent="0.25">
      <c r="A9" s="4"/>
      <c r="B9" s="4" t="s">
        <v>8</v>
      </c>
      <c r="C9" s="7">
        <v>0.14000000000000001</v>
      </c>
      <c r="D9" s="4"/>
      <c r="E9" s="9"/>
      <c r="F9" s="9"/>
      <c r="G9" s="9"/>
      <c r="H9" s="9"/>
      <c r="I9" s="9" t="s">
        <v>9</v>
      </c>
      <c r="J9" s="11">
        <f t="shared" ref="J9:AA9" si="16">J7/D5</f>
        <v>8.0817051509769089E-2</v>
      </c>
      <c r="K9" s="11">
        <f t="shared" si="16"/>
        <v>8.9943342776203972E-2</v>
      </c>
      <c r="L9" s="11">
        <f t="shared" si="16"/>
        <v>8.2959641255605385E-2</v>
      </c>
      <c r="M9" s="11">
        <f t="shared" si="16"/>
        <v>7.672073651907059E-2</v>
      </c>
      <c r="N9" s="11">
        <f t="shared" si="16"/>
        <v>9.1730368311327304E-2</v>
      </c>
      <c r="O9" s="11">
        <f t="shared" si="16"/>
        <v>0.10161158153509969</v>
      </c>
      <c r="P9" s="11">
        <f t="shared" si="16"/>
        <v>0.1</v>
      </c>
      <c r="Q9" s="11">
        <f t="shared" si="16"/>
        <v>0.10363267564078923</v>
      </c>
      <c r="R9" s="11">
        <f t="shared" si="16"/>
        <v>0.10161314638926579</v>
      </c>
      <c r="S9" s="11">
        <f t="shared" si="16"/>
        <v>0.11125485122897801</v>
      </c>
      <c r="T9" s="11">
        <f t="shared" si="16"/>
        <v>0.1204291657543245</v>
      </c>
      <c r="U9" s="11">
        <f t="shared" si="16"/>
        <v>0.12105502501136881</v>
      </c>
      <c r="V9" s="11">
        <f t="shared" si="16"/>
        <v>0.13447510307643515</v>
      </c>
      <c r="W9" s="11">
        <f t="shared" si="16"/>
        <v>0.13797634691195795</v>
      </c>
      <c r="X9" s="11">
        <f t="shared" si="16"/>
        <v>0.13865420336748757</v>
      </c>
      <c r="Y9" s="11">
        <f t="shared" si="16"/>
        <v>0.13124496373892022</v>
      </c>
      <c r="Z9" s="11">
        <f t="shared" si="16"/>
        <v>0.13559322033898305</v>
      </c>
      <c r="AA9" s="11">
        <f t="shared" si="16"/>
        <v>0.13961875321998971</v>
      </c>
    </row>
    <row r="10" spans="1:38" x14ac:dyDescent="0.25">
      <c r="A10" s="20"/>
      <c r="B10" s="39" t="s">
        <v>37</v>
      </c>
      <c r="C10" s="35"/>
      <c r="D10" s="20"/>
      <c r="E10" s="21"/>
      <c r="F10" s="21"/>
      <c r="G10" s="21"/>
      <c r="H10" s="21"/>
      <c r="I10" s="21"/>
      <c r="J10" s="36"/>
      <c r="K10" s="40"/>
      <c r="L10" s="40">
        <f>(L7-I7)/(G5-D5)</f>
        <v>5.9740259740259739E-2</v>
      </c>
      <c r="M10" s="40">
        <f t="shared" ref="M10:AA10" si="17">(M7-J7)/(H5-E5)</f>
        <v>5.7298772169167803E-2</v>
      </c>
      <c r="N10" s="40">
        <f t="shared" si="17"/>
        <v>7.2988811933937137E-2</v>
      </c>
      <c r="O10" s="40">
        <f t="shared" si="17"/>
        <v>0.10094637223974763</v>
      </c>
      <c r="P10" s="40">
        <f t="shared" si="17"/>
        <v>0.10805500982318271</v>
      </c>
      <c r="Q10" s="40">
        <f t="shared" si="17"/>
        <v>0.10026917900403769</v>
      </c>
      <c r="R10" s="40">
        <f t="shared" si="17"/>
        <v>9.3498452012383895E-2</v>
      </c>
      <c r="S10" s="40">
        <f t="shared" si="17"/>
        <v>0.11048234977095123</v>
      </c>
      <c r="T10" s="40">
        <f t="shared" si="17"/>
        <v>0.12333791838606144</v>
      </c>
      <c r="U10" s="40">
        <f t="shared" si="17"/>
        <v>0.13457599344530929</v>
      </c>
      <c r="V10" s="40">
        <f t="shared" si="17"/>
        <v>0.15699530516431925</v>
      </c>
      <c r="W10" s="40">
        <f t="shared" si="17"/>
        <v>0.15718299964875307</v>
      </c>
      <c r="X10" s="40">
        <f t="shared" si="17"/>
        <v>0.13569850911098841</v>
      </c>
      <c r="Y10" s="40">
        <f t="shared" si="17"/>
        <v>0.11602703047303328</v>
      </c>
      <c r="Z10" s="40">
        <f t="shared" si="17"/>
        <v>0.12043539325842696</v>
      </c>
      <c r="AA10" s="40">
        <f t="shared" si="17"/>
        <v>0.13001397999784922</v>
      </c>
    </row>
    <row r="11" spans="1:38" x14ac:dyDescent="0.25">
      <c r="A11" s="20"/>
      <c r="B11" s="19" t="s">
        <v>36</v>
      </c>
      <c r="C11" s="35"/>
      <c r="D11" s="20"/>
      <c r="E11" s="21"/>
      <c r="F11" s="21"/>
      <c r="G11" s="21"/>
      <c r="H11" s="21"/>
      <c r="I11" s="21"/>
      <c r="J11" s="36"/>
      <c r="K11" s="36"/>
      <c r="L11" s="36"/>
      <c r="M11" s="36"/>
      <c r="N11" s="36"/>
      <c r="O11" s="36"/>
      <c r="P11" s="37">
        <f t="shared" ref="P11:AA11" si="18">P7-O7</f>
        <v>78</v>
      </c>
      <c r="Q11" s="37">
        <f t="shared" si="18"/>
        <v>112</v>
      </c>
      <c r="R11" s="37">
        <f t="shared" si="18"/>
        <v>112</v>
      </c>
      <c r="S11" s="37">
        <f t="shared" si="18"/>
        <v>186</v>
      </c>
      <c r="T11" s="37">
        <f t="shared" si="18"/>
        <v>240</v>
      </c>
      <c r="U11" s="37">
        <f t="shared" si="18"/>
        <v>231</v>
      </c>
      <c r="V11" s="37">
        <f t="shared" si="18"/>
        <v>365</v>
      </c>
      <c r="W11" s="37">
        <f t="shared" si="18"/>
        <v>299</v>
      </c>
      <c r="X11" s="37">
        <f t="shared" si="18"/>
        <v>319</v>
      </c>
      <c r="Y11" s="37">
        <f t="shared" si="18"/>
        <v>292</v>
      </c>
      <c r="Z11" s="37">
        <f t="shared" si="18"/>
        <v>418</v>
      </c>
      <c r="AA11" s="37">
        <f t="shared" si="18"/>
        <v>499</v>
      </c>
      <c r="AB11" s="37">
        <f t="shared" ref="AB11:AG11" si="19">AB7-AA7</f>
        <v>558.70000000000027</v>
      </c>
      <c r="AC11" s="37">
        <f t="shared" si="19"/>
        <v>533.25999999999976</v>
      </c>
      <c r="AD11" s="37">
        <f t="shared" si="19"/>
        <v>645.54000000000087</v>
      </c>
      <c r="AE11" s="37">
        <f t="shared" si="19"/>
        <v>363.85999999999967</v>
      </c>
      <c r="AF11" s="37">
        <f t="shared" si="19"/>
        <v>612.64000000000033</v>
      </c>
      <c r="AG11" s="37">
        <f t="shared" si="19"/>
        <v>1060.92</v>
      </c>
    </row>
    <row r="13" spans="1:38" x14ac:dyDescent="0.25">
      <c r="A13" s="51" t="s">
        <v>4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</row>
    <row r="14" spans="1:38" x14ac:dyDescent="0.25">
      <c r="A14" s="4" t="s">
        <v>4</v>
      </c>
      <c r="B14" s="4" t="s">
        <v>2</v>
      </c>
      <c r="C14" s="4"/>
      <c r="D14" s="12"/>
      <c r="E14" s="12"/>
      <c r="F14" s="6">
        <f t="shared" ref="F14:K14" si="20">G14-1</f>
        <v>43889</v>
      </c>
      <c r="G14" s="6">
        <f t="shared" si="20"/>
        <v>43890</v>
      </c>
      <c r="H14" s="6">
        <f t="shared" si="20"/>
        <v>43891</v>
      </c>
      <c r="I14" s="6">
        <f t="shared" si="20"/>
        <v>43892</v>
      </c>
      <c r="J14" s="6">
        <f t="shared" si="20"/>
        <v>43893</v>
      </c>
      <c r="K14" s="6">
        <f t="shared" si="20"/>
        <v>43894</v>
      </c>
      <c r="L14" s="13">
        <v>43895</v>
      </c>
      <c r="M14" s="13">
        <f t="shared" ref="M14:AL14" si="21">L14+1</f>
        <v>43896</v>
      </c>
      <c r="N14" s="13">
        <f t="shared" si="21"/>
        <v>43897</v>
      </c>
      <c r="O14" s="13">
        <f t="shared" si="21"/>
        <v>43898</v>
      </c>
      <c r="P14" s="13">
        <f t="shared" si="21"/>
        <v>43899</v>
      </c>
      <c r="Q14" s="23">
        <f t="shared" si="21"/>
        <v>43900</v>
      </c>
      <c r="R14" s="13">
        <f t="shared" si="21"/>
        <v>43901</v>
      </c>
      <c r="S14" s="13">
        <f t="shared" si="21"/>
        <v>43902</v>
      </c>
      <c r="T14" s="13">
        <f t="shared" si="21"/>
        <v>43903</v>
      </c>
      <c r="U14" s="13">
        <f t="shared" si="21"/>
        <v>43904</v>
      </c>
      <c r="V14" s="13">
        <f t="shared" si="21"/>
        <v>43905</v>
      </c>
      <c r="W14" s="13">
        <f t="shared" si="21"/>
        <v>43906</v>
      </c>
      <c r="X14" s="13">
        <f t="shared" si="21"/>
        <v>43907</v>
      </c>
      <c r="Y14" s="13">
        <f t="shared" si="21"/>
        <v>43908</v>
      </c>
      <c r="Z14" s="13">
        <f t="shared" si="21"/>
        <v>43909</v>
      </c>
      <c r="AA14" s="13">
        <f t="shared" si="21"/>
        <v>43910</v>
      </c>
      <c r="AB14" s="13">
        <f t="shared" si="21"/>
        <v>43911</v>
      </c>
      <c r="AC14" s="13">
        <f t="shared" si="21"/>
        <v>43912</v>
      </c>
      <c r="AD14" s="13">
        <f t="shared" si="21"/>
        <v>43913</v>
      </c>
      <c r="AE14" s="13">
        <f t="shared" si="21"/>
        <v>43914</v>
      </c>
      <c r="AF14" s="13">
        <f t="shared" si="21"/>
        <v>43915</v>
      </c>
      <c r="AG14" s="13">
        <f t="shared" si="21"/>
        <v>43916</v>
      </c>
      <c r="AH14" s="13">
        <f t="shared" si="21"/>
        <v>43917</v>
      </c>
      <c r="AI14" s="13">
        <f t="shared" si="21"/>
        <v>43918</v>
      </c>
      <c r="AJ14" s="13">
        <f t="shared" si="21"/>
        <v>43919</v>
      </c>
      <c r="AK14" s="13">
        <f t="shared" si="21"/>
        <v>43920</v>
      </c>
      <c r="AL14" s="13">
        <f t="shared" si="21"/>
        <v>43921</v>
      </c>
    </row>
    <row r="15" spans="1:38" x14ac:dyDescent="0.25">
      <c r="A15" s="4"/>
      <c r="B15" s="4" t="s">
        <v>1</v>
      </c>
      <c r="C15" s="7">
        <v>0.08</v>
      </c>
      <c r="D15" s="4"/>
      <c r="E15" s="4"/>
      <c r="F15" s="14"/>
      <c r="G15" s="14">
        <v>1228</v>
      </c>
      <c r="H15" s="14">
        <v>1694</v>
      </c>
      <c r="I15" s="14">
        <v>2036</v>
      </c>
      <c r="J15" s="14">
        <v>2502</v>
      </c>
      <c r="K15" s="14">
        <v>3089</v>
      </c>
      <c r="L15" s="14">
        <v>3858</v>
      </c>
      <c r="M15" s="14">
        <v>4636</v>
      </c>
      <c r="N15" s="14">
        <v>5883</v>
      </c>
      <c r="O15" s="14">
        <v>7375</v>
      </c>
      <c r="P15" s="14">
        <v>9172</v>
      </c>
      <c r="Q15" s="14">
        <v>10149</v>
      </c>
      <c r="R15" s="14">
        <v>12464</v>
      </c>
      <c r="S15" s="14">
        <v>15113</v>
      </c>
      <c r="T15" s="14">
        <v>17660</v>
      </c>
      <c r="U15" s="14">
        <v>21157</v>
      </c>
      <c r="V15" s="14">
        <v>24747</v>
      </c>
      <c r="W15" s="14">
        <v>27980</v>
      </c>
      <c r="X15" s="14">
        <v>31506</v>
      </c>
      <c r="Y15" s="14">
        <v>35713</v>
      </c>
      <c r="Z15" s="14">
        <v>41035</v>
      </c>
      <c r="AA15" s="18">
        <v>47021</v>
      </c>
      <c r="AB15" s="18">
        <v>53578</v>
      </c>
      <c r="AC15" s="18">
        <v>59138</v>
      </c>
      <c r="AD15" s="18">
        <v>63927</v>
      </c>
      <c r="AE15" s="18">
        <v>69176</v>
      </c>
      <c r="AF15" s="18">
        <v>74386</v>
      </c>
      <c r="AG15" s="18">
        <v>80539</v>
      </c>
      <c r="AH15" s="18">
        <v>86539</v>
      </c>
      <c r="AI15" s="18">
        <v>92472</v>
      </c>
      <c r="AJ15" s="18">
        <v>97689</v>
      </c>
      <c r="AK15" s="18">
        <v>101739</v>
      </c>
      <c r="AL15" s="18">
        <v>105792</v>
      </c>
    </row>
    <row r="16" spans="1:38" s="27" customFormat="1" x14ac:dyDescent="0.25">
      <c r="A16" s="25"/>
      <c r="B16" s="25" t="s">
        <v>18</v>
      </c>
      <c r="C16" s="25"/>
      <c r="D16" s="25"/>
      <c r="E16" s="25"/>
      <c r="F16" s="25"/>
      <c r="G16" s="25"/>
      <c r="H16" s="26">
        <f t="shared" ref="H16:V16" si="22">(H15-G15)/G15</f>
        <v>0.37947882736156352</v>
      </c>
      <c r="I16" s="26">
        <f t="shared" si="22"/>
        <v>0.20188902007083825</v>
      </c>
      <c r="J16" s="26">
        <f t="shared" si="22"/>
        <v>0.22888015717092339</v>
      </c>
      <c r="K16" s="26">
        <f t="shared" si="22"/>
        <v>0.2346123101518785</v>
      </c>
      <c r="L16" s="26">
        <f t="shared" si="22"/>
        <v>0.24894787957267725</v>
      </c>
      <c r="M16" s="26">
        <f t="shared" si="22"/>
        <v>0.20165889061689996</v>
      </c>
      <c r="N16" s="26">
        <f t="shared" si="22"/>
        <v>0.26898188093183778</v>
      </c>
      <c r="O16" s="26">
        <f t="shared" si="22"/>
        <v>0.25361210266870643</v>
      </c>
      <c r="P16" s="26">
        <f t="shared" si="22"/>
        <v>0.24366101694915254</v>
      </c>
      <c r="Q16" s="26">
        <f t="shared" si="22"/>
        <v>0.10651984300043611</v>
      </c>
      <c r="R16" s="26">
        <f t="shared" si="22"/>
        <v>0.2281012907675633</v>
      </c>
      <c r="S16" s="26">
        <f t="shared" si="22"/>
        <v>0.21253209242618742</v>
      </c>
      <c r="T16" s="26">
        <f t="shared" si="22"/>
        <v>0.16853040428769933</v>
      </c>
      <c r="U16" s="26">
        <f t="shared" si="22"/>
        <v>0.19801812004530012</v>
      </c>
      <c r="V16" s="26">
        <f t="shared" si="22"/>
        <v>0.16968379259819444</v>
      </c>
      <c r="W16" s="26">
        <f t="shared" ref="W16:AL16" si="23">(W15-V15)/V15</f>
        <v>0.13064209803208471</v>
      </c>
      <c r="X16" s="26">
        <f t="shared" si="23"/>
        <v>0.12601858470335955</v>
      </c>
      <c r="Y16" s="26">
        <f t="shared" si="23"/>
        <v>0.13353012124674665</v>
      </c>
      <c r="Z16" s="26">
        <f t="shared" si="23"/>
        <v>0.14902136476913169</v>
      </c>
      <c r="AA16" s="26">
        <f t="shared" si="23"/>
        <v>0.14587547215791397</v>
      </c>
      <c r="AB16" s="26">
        <f t="shared" si="23"/>
        <v>0.1394483315965207</v>
      </c>
      <c r="AC16" s="26">
        <f t="shared" si="23"/>
        <v>0.10377393706372018</v>
      </c>
      <c r="AD16" s="26">
        <f t="shared" si="23"/>
        <v>8.0980080489702053E-2</v>
      </c>
      <c r="AE16" s="26">
        <f t="shared" si="23"/>
        <v>8.2109280898524886E-2</v>
      </c>
      <c r="AF16" s="26">
        <f t="shared" si="23"/>
        <v>7.5315138198219042E-2</v>
      </c>
      <c r="AG16" s="26">
        <f t="shared" si="23"/>
        <v>8.2717177963595304E-2</v>
      </c>
      <c r="AH16" s="26">
        <f t="shared" si="23"/>
        <v>7.4498069258371727E-2</v>
      </c>
      <c r="AI16" s="26">
        <f t="shared" si="23"/>
        <v>6.855868452374074E-2</v>
      </c>
      <c r="AJ16" s="26">
        <f t="shared" si="23"/>
        <v>5.6417077601868676E-2</v>
      </c>
      <c r="AK16" s="26">
        <f t="shared" si="23"/>
        <v>4.1458096612719958E-2</v>
      </c>
      <c r="AL16" s="26">
        <f t="shared" si="23"/>
        <v>3.9837230560552002E-2</v>
      </c>
    </row>
    <row r="17" spans="1:38" x14ac:dyDescent="0.25">
      <c r="A17" s="4"/>
      <c r="B17" s="4" t="s">
        <v>3</v>
      </c>
      <c r="C17" s="4"/>
      <c r="D17" s="4"/>
      <c r="E17" s="4"/>
      <c r="F17" s="4"/>
      <c r="G17" s="4">
        <v>21</v>
      </c>
      <c r="H17" s="4">
        <v>29</v>
      </c>
      <c r="I17" s="4">
        <v>41</v>
      </c>
      <c r="J17" s="4">
        <v>79</v>
      </c>
      <c r="K17" s="4">
        <v>107</v>
      </c>
      <c r="L17" s="4">
        <v>148</v>
      </c>
      <c r="M17" s="4">
        <v>197</v>
      </c>
      <c r="N17" s="4">
        <v>233</v>
      </c>
      <c r="O17" s="4">
        <v>366</v>
      </c>
      <c r="P17" s="4">
        <v>463</v>
      </c>
      <c r="Q17" s="4">
        <v>631</v>
      </c>
      <c r="R17" s="4">
        <v>827</v>
      </c>
      <c r="S17" s="4">
        <v>1016</v>
      </c>
      <c r="T17" s="4">
        <v>1226</v>
      </c>
      <c r="U17" s="4">
        <v>1441</v>
      </c>
      <c r="V17" s="4">
        <v>1809</v>
      </c>
      <c r="W17" s="4">
        <v>2158</v>
      </c>
      <c r="X17" s="4">
        <v>2503</v>
      </c>
      <c r="Y17" s="4">
        <v>2978</v>
      </c>
      <c r="Z17" s="4">
        <v>3405</v>
      </c>
      <c r="AA17" s="19">
        <v>4032</v>
      </c>
      <c r="AB17" s="19">
        <v>4825</v>
      </c>
      <c r="AC17" s="19">
        <v>5476</v>
      </c>
      <c r="AD17" s="19">
        <v>6077</v>
      </c>
      <c r="AE17" s="19">
        <v>6820</v>
      </c>
      <c r="AF17" s="19">
        <v>7503</v>
      </c>
      <c r="AG17" s="19">
        <v>8165</v>
      </c>
      <c r="AH17" s="19">
        <v>9134</v>
      </c>
      <c r="AI17" s="19">
        <v>10023</v>
      </c>
      <c r="AJ17" s="19">
        <v>10779</v>
      </c>
      <c r="AK17" s="19">
        <v>11591</v>
      </c>
      <c r="AL17" s="19">
        <v>11591</v>
      </c>
    </row>
    <row r="18" spans="1:38" x14ac:dyDescent="0.25">
      <c r="A18" s="4"/>
      <c r="B18" s="4" t="s">
        <v>18</v>
      </c>
      <c r="C18" s="4"/>
      <c r="D18" s="4"/>
      <c r="E18" s="4"/>
      <c r="F18" s="4"/>
      <c r="G18" s="4"/>
      <c r="H18" s="9">
        <f t="shared" ref="H18:AL18" si="24">(H17-G17)/G17</f>
        <v>0.38095238095238093</v>
      </c>
      <c r="I18" s="9">
        <f t="shared" si="24"/>
        <v>0.41379310344827586</v>
      </c>
      <c r="J18" s="9">
        <f t="shared" si="24"/>
        <v>0.92682926829268297</v>
      </c>
      <c r="K18" s="9">
        <f t="shared" si="24"/>
        <v>0.35443037974683544</v>
      </c>
      <c r="L18" s="9">
        <f t="shared" si="24"/>
        <v>0.38317757009345793</v>
      </c>
      <c r="M18" s="9">
        <f t="shared" si="24"/>
        <v>0.33108108108108109</v>
      </c>
      <c r="N18" s="9">
        <f t="shared" si="24"/>
        <v>0.18274111675126903</v>
      </c>
      <c r="O18" s="9">
        <f t="shared" si="24"/>
        <v>0.57081545064377681</v>
      </c>
      <c r="P18" s="9">
        <f t="shared" si="24"/>
        <v>0.2650273224043716</v>
      </c>
      <c r="Q18" s="9">
        <f t="shared" si="24"/>
        <v>0.36285097192224625</v>
      </c>
      <c r="R18" s="9">
        <f t="shared" si="24"/>
        <v>0.31061806656101426</v>
      </c>
      <c r="S18" s="9">
        <f t="shared" si="24"/>
        <v>0.22853688029020555</v>
      </c>
      <c r="T18" s="9">
        <f t="shared" si="24"/>
        <v>0.20669291338582677</v>
      </c>
      <c r="U18" s="9">
        <f t="shared" si="24"/>
        <v>0.17536704730831973</v>
      </c>
      <c r="V18" s="9">
        <f t="shared" si="24"/>
        <v>0.25537820957668284</v>
      </c>
      <c r="W18" s="9">
        <f t="shared" si="24"/>
        <v>0.19292426755113323</v>
      </c>
      <c r="X18" s="9">
        <f t="shared" si="24"/>
        <v>0.15987025023169602</v>
      </c>
      <c r="Y18" s="9">
        <f t="shared" si="24"/>
        <v>0.18977227327207352</v>
      </c>
      <c r="Z18" s="9">
        <f t="shared" si="24"/>
        <v>0.14338482202820685</v>
      </c>
      <c r="AA18" s="9">
        <f t="shared" si="24"/>
        <v>0.1841409691629956</v>
      </c>
      <c r="AB18" s="9">
        <f t="shared" si="24"/>
        <v>0.1966765873015873</v>
      </c>
      <c r="AC18" s="9">
        <f t="shared" si="24"/>
        <v>0.13492227979274612</v>
      </c>
      <c r="AD18" s="9">
        <f t="shared" si="24"/>
        <v>0.10975164353542732</v>
      </c>
      <c r="AE18" s="9">
        <f t="shared" si="24"/>
        <v>0.12226427513575777</v>
      </c>
      <c r="AF18" s="9">
        <f t="shared" si="24"/>
        <v>0.1001466275659824</v>
      </c>
      <c r="AG18" s="9">
        <f t="shared" si="24"/>
        <v>8.8231374117019853E-2</v>
      </c>
      <c r="AH18" s="9">
        <f t="shared" si="24"/>
        <v>0.11867728107777098</v>
      </c>
      <c r="AI18" s="9">
        <f t="shared" si="24"/>
        <v>9.7328662141449529E-2</v>
      </c>
      <c r="AJ18" s="9">
        <f t="shared" si="24"/>
        <v>7.5426519006285539E-2</v>
      </c>
      <c r="AK18" s="9">
        <f t="shared" si="24"/>
        <v>7.5331663419612213E-2</v>
      </c>
      <c r="AL18" s="9">
        <f t="shared" si="24"/>
        <v>0</v>
      </c>
    </row>
    <row r="19" spans="1:38" x14ac:dyDescent="0.25">
      <c r="A19" s="4"/>
      <c r="B19" s="4" t="s">
        <v>8</v>
      </c>
      <c r="C19" s="7">
        <v>0.19</v>
      </c>
      <c r="D19" s="4"/>
      <c r="E19" s="4"/>
      <c r="F19" s="4"/>
      <c r="G19" s="4"/>
      <c r="H19" s="4"/>
      <c r="I19" s="4"/>
      <c r="J19" s="4"/>
      <c r="K19" s="4"/>
      <c r="L19" s="4"/>
      <c r="M19" s="15">
        <f t="shared" ref="M19:AL19" si="25">M17/G15</f>
        <v>0.16042345276872963</v>
      </c>
      <c r="N19" s="15">
        <f t="shared" si="25"/>
        <v>0.13754427390791027</v>
      </c>
      <c r="O19" s="15">
        <f t="shared" si="25"/>
        <v>0.17976424361493124</v>
      </c>
      <c r="P19" s="15">
        <f t="shared" si="25"/>
        <v>0.18505195843325339</v>
      </c>
      <c r="Q19" s="15">
        <f t="shared" si="25"/>
        <v>0.20427322758174166</v>
      </c>
      <c r="R19" s="15">
        <f t="shared" si="25"/>
        <v>0.21435977190254019</v>
      </c>
      <c r="S19" s="15">
        <f t="shared" si="25"/>
        <v>0.2191544434857636</v>
      </c>
      <c r="T19" s="15">
        <f t="shared" si="25"/>
        <v>0.20839707632160462</v>
      </c>
      <c r="U19" s="15">
        <f t="shared" si="25"/>
        <v>0.19538983050847458</v>
      </c>
      <c r="V19" s="15">
        <f t="shared" si="25"/>
        <v>0.1972307021369385</v>
      </c>
      <c r="W19" s="15">
        <f t="shared" si="25"/>
        <v>0.21263178638289487</v>
      </c>
      <c r="X19" s="15">
        <f t="shared" si="25"/>
        <v>0.20081835686777921</v>
      </c>
      <c r="Y19" s="15">
        <f t="shared" si="25"/>
        <v>0.19704889829947728</v>
      </c>
      <c r="Z19" s="15">
        <f t="shared" si="25"/>
        <v>0.19280860702151756</v>
      </c>
      <c r="AA19" s="15">
        <f t="shared" si="25"/>
        <v>0.19057522333033983</v>
      </c>
      <c r="AB19" s="15">
        <f t="shared" si="25"/>
        <v>0.19497312805592598</v>
      </c>
      <c r="AC19" s="15">
        <f t="shared" si="25"/>
        <v>0.19571122230164403</v>
      </c>
      <c r="AD19" s="15">
        <f t="shared" si="25"/>
        <v>0.19288389513108614</v>
      </c>
      <c r="AE19" s="15">
        <f t="shared" si="25"/>
        <v>0.19096687480749308</v>
      </c>
      <c r="AF19" s="15">
        <f t="shared" si="25"/>
        <v>0.18284391373217984</v>
      </c>
      <c r="AG19" s="15">
        <f t="shared" si="25"/>
        <v>0.17364581782607771</v>
      </c>
      <c r="AH19" s="15">
        <f t="shared" si="25"/>
        <v>0.17048042106834896</v>
      </c>
      <c r="AI19" s="15">
        <f t="shared" si="25"/>
        <v>0.169484933545267</v>
      </c>
      <c r="AJ19" s="15">
        <f t="shared" si="25"/>
        <v>0.16861420057252804</v>
      </c>
      <c r="AK19" s="15">
        <f t="shared" si="25"/>
        <v>0.16755811264022205</v>
      </c>
      <c r="AL19" s="15">
        <f t="shared" si="25"/>
        <v>0.15582233215927729</v>
      </c>
    </row>
    <row r="20" spans="1:38" x14ac:dyDescent="0.25">
      <c r="A20" s="20"/>
      <c r="B20" s="39" t="s">
        <v>37</v>
      </c>
      <c r="C20" s="35"/>
      <c r="D20" s="20"/>
      <c r="E20" s="20"/>
      <c r="F20" s="20"/>
      <c r="G20" s="20"/>
      <c r="H20" s="20"/>
      <c r="I20" s="20"/>
      <c r="J20" s="20"/>
      <c r="K20" s="20"/>
      <c r="L20" s="20"/>
      <c r="M20" s="41"/>
      <c r="N20" s="41"/>
      <c r="O20" s="41"/>
      <c r="P20" s="41"/>
      <c r="Q20" s="40">
        <f t="shared" ref="Q20:AL20" si="26">(Q17-N17)/(L15-I15)</f>
        <v>0.21844127332601537</v>
      </c>
      <c r="R20" s="40">
        <f t="shared" si="26"/>
        <v>0.21602624179943766</v>
      </c>
      <c r="S20" s="40">
        <f t="shared" si="26"/>
        <v>0.19792412312097352</v>
      </c>
      <c r="T20" s="40">
        <f t="shared" si="26"/>
        <v>0.16917827694057436</v>
      </c>
      <c r="U20" s="40">
        <f t="shared" si="26"/>
        <v>0.1353615520282187</v>
      </c>
      <c r="V20" s="40">
        <f t="shared" si="26"/>
        <v>0.18588842006563525</v>
      </c>
      <c r="W20" s="40">
        <f t="shared" si="26"/>
        <v>0.18314010611122028</v>
      </c>
      <c r="X20" s="40">
        <f t="shared" si="26"/>
        <v>0.17875778488469954</v>
      </c>
      <c r="Y20" s="40">
        <f t="shared" si="26"/>
        <v>0.15563839701770738</v>
      </c>
      <c r="Z20" s="40">
        <f t="shared" si="26"/>
        <v>0.14344875186932013</v>
      </c>
      <c r="AA20" s="40">
        <f t="shared" si="26"/>
        <v>0.15870873987959311</v>
      </c>
      <c r="AB20" s="40">
        <f t="shared" si="26"/>
        <v>0.17897286821705427</v>
      </c>
      <c r="AC20" s="40">
        <f t="shared" si="26"/>
        <v>0.20011595323219636</v>
      </c>
      <c r="AD20" s="40">
        <f t="shared" si="26"/>
        <v>0.18648550063833669</v>
      </c>
      <c r="AE20" s="40">
        <f t="shared" si="26"/>
        <v>0.15281501340482573</v>
      </c>
      <c r="AF20" s="40">
        <f t="shared" si="26"/>
        <v>0.13064776023203351</v>
      </c>
      <c r="AG20" s="40">
        <f t="shared" si="26"/>
        <v>0.11687657430730479</v>
      </c>
      <c r="AH20" s="40">
        <f t="shared" si="26"/>
        <v>0.12782411754957743</v>
      </c>
      <c r="AI20" s="40">
        <f t="shared" si="26"/>
        <v>0.14905950550100555</v>
      </c>
      <c r="AJ20" s="40">
        <f t="shared" si="26"/>
        <v>0.1675855878958841</v>
      </c>
      <c r="AK20" s="40">
        <f t="shared" si="26"/>
        <v>0.16113588667366213</v>
      </c>
      <c r="AL20" s="40">
        <f t="shared" si="26"/>
        <v>9.438959788104985E-2</v>
      </c>
    </row>
    <row r="21" spans="1:38" x14ac:dyDescent="0.25">
      <c r="P21" s="3"/>
      <c r="Q21" s="3"/>
      <c r="R21" s="3"/>
      <c r="S21" s="3"/>
      <c r="T21" s="3"/>
      <c r="U21" s="3"/>
      <c r="V21" s="3"/>
      <c r="W21" s="3"/>
    </row>
    <row r="22" spans="1:38" x14ac:dyDescent="0.25">
      <c r="A22" s="4" t="s">
        <v>5</v>
      </c>
      <c r="B22" s="4" t="s">
        <v>2</v>
      </c>
      <c r="C22" s="4"/>
      <c r="D22" s="13">
        <v>43856</v>
      </c>
      <c r="E22" s="13">
        <f>D22+4</f>
        <v>43860</v>
      </c>
      <c r="F22" s="13">
        <v>43863</v>
      </c>
      <c r="G22" s="13">
        <v>43866</v>
      </c>
      <c r="H22" s="13">
        <v>43869</v>
      </c>
      <c r="I22" s="13">
        <v>43872</v>
      </c>
      <c r="J22" s="13">
        <v>43875</v>
      </c>
      <c r="K22" s="13">
        <v>43878</v>
      </c>
      <c r="L22" s="13">
        <f>K22+3</f>
        <v>43881</v>
      </c>
      <c r="M22" s="13">
        <v>43885</v>
      </c>
      <c r="N22" s="13">
        <v>43897</v>
      </c>
      <c r="O22" s="2"/>
      <c r="P22" s="2"/>
      <c r="Q22" s="2"/>
      <c r="R22" s="2"/>
      <c r="S22" s="2"/>
      <c r="T22" s="2"/>
      <c r="U22" s="2"/>
      <c r="V22" s="2"/>
      <c r="W22" s="2"/>
    </row>
    <row r="23" spans="1:38" x14ac:dyDescent="0.25">
      <c r="A23" s="4"/>
      <c r="B23" s="4" t="s">
        <v>1</v>
      </c>
      <c r="C23" s="4"/>
      <c r="D23" s="4">
        <v>2000</v>
      </c>
      <c r="E23" s="4">
        <v>7711</v>
      </c>
      <c r="F23" s="4">
        <v>14380</v>
      </c>
      <c r="G23" s="4">
        <v>24324</v>
      </c>
      <c r="H23" s="4">
        <v>34546</v>
      </c>
      <c r="I23" s="4">
        <v>42638</v>
      </c>
      <c r="J23" s="4">
        <v>62000</v>
      </c>
      <c r="K23" s="4">
        <v>70548</v>
      </c>
      <c r="L23" s="4">
        <v>74576</v>
      </c>
      <c r="M23" s="4">
        <v>77262</v>
      </c>
      <c r="N23" s="4">
        <v>80651</v>
      </c>
    </row>
    <row r="24" spans="1:38" x14ac:dyDescent="0.25">
      <c r="A24" s="4"/>
      <c r="B24" s="4" t="s">
        <v>19</v>
      </c>
      <c r="C24" s="4"/>
      <c r="D24" s="4"/>
      <c r="E24" s="17">
        <f t="shared" ref="E24:M24" si="27">(E23-D23)/(D23*(E22-D22))</f>
        <v>0.71387500000000004</v>
      </c>
      <c r="F24" s="17">
        <f t="shared" si="27"/>
        <v>0.28828945662041239</v>
      </c>
      <c r="G24" s="17">
        <f t="shared" si="27"/>
        <v>0.23050533147890589</v>
      </c>
      <c r="H24" s="17">
        <f t="shared" si="27"/>
        <v>0.14008112700761935</v>
      </c>
      <c r="I24" s="17">
        <f t="shared" si="27"/>
        <v>7.8079468920666167E-2</v>
      </c>
      <c r="J24" s="17">
        <f t="shared" si="27"/>
        <v>0.1513673249214316</v>
      </c>
      <c r="K24" s="17">
        <f t="shared" si="27"/>
        <v>4.5956989247311827E-2</v>
      </c>
      <c r="L24" s="17">
        <f t="shared" si="27"/>
        <v>1.903195932792803E-2</v>
      </c>
      <c r="M24" s="17">
        <f t="shared" si="27"/>
        <v>9.0042372881355935E-3</v>
      </c>
      <c r="N24" s="4"/>
    </row>
    <row r="25" spans="1:38" x14ac:dyDescent="0.25">
      <c r="A25" s="4"/>
      <c r="B25" s="4" t="s">
        <v>3</v>
      </c>
      <c r="C25" s="4"/>
      <c r="D25" s="4">
        <v>56</v>
      </c>
      <c r="E25" s="4">
        <v>170</v>
      </c>
      <c r="F25" s="4">
        <v>304</v>
      </c>
      <c r="G25" s="4">
        <v>490</v>
      </c>
      <c r="H25" s="4">
        <v>722</v>
      </c>
      <c r="I25" s="4">
        <v>1016</v>
      </c>
      <c r="J25" s="4">
        <v>1400</v>
      </c>
      <c r="K25" s="4">
        <v>1770</v>
      </c>
      <c r="L25" s="4">
        <v>2118</v>
      </c>
      <c r="M25" s="4">
        <v>2595</v>
      </c>
      <c r="N25" s="4"/>
    </row>
    <row r="26" spans="1:38" x14ac:dyDescent="0.25">
      <c r="A26" s="4"/>
      <c r="B26" s="4" t="s">
        <v>19</v>
      </c>
      <c r="C26" s="4"/>
      <c r="D26" s="4"/>
      <c r="E26" s="17">
        <f t="shared" ref="E26:M26" si="28">(E25-D25)/(D25*(E22-D22))</f>
        <v>0.5089285714285714</v>
      </c>
      <c r="F26" s="17">
        <f t="shared" si="28"/>
        <v>0.2627450980392157</v>
      </c>
      <c r="G26" s="17">
        <f t="shared" si="28"/>
        <v>0.20394736842105263</v>
      </c>
      <c r="H26" s="17">
        <f t="shared" si="28"/>
        <v>0.15782312925170067</v>
      </c>
      <c r="I26" s="17">
        <f t="shared" si="28"/>
        <v>0.13573407202216067</v>
      </c>
      <c r="J26" s="17">
        <f t="shared" si="28"/>
        <v>0.12598425196850394</v>
      </c>
      <c r="K26" s="17">
        <f t="shared" si="28"/>
        <v>8.8095238095238101E-2</v>
      </c>
      <c r="L26" s="17">
        <f t="shared" si="28"/>
        <v>6.5536723163841806E-2</v>
      </c>
      <c r="M26" s="17">
        <f t="shared" si="28"/>
        <v>5.6303116147308784E-2</v>
      </c>
      <c r="N26" s="4"/>
    </row>
    <row r="28" spans="1:38" x14ac:dyDescent="0.25">
      <c r="A28" s="52" t="s">
        <v>6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</row>
    <row r="29" spans="1:38" x14ac:dyDescent="0.25">
      <c r="A29" s="4" t="s">
        <v>6</v>
      </c>
      <c r="B29" s="12" t="s">
        <v>7</v>
      </c>
      <c r="C29" s="12"/>
      <c r="D29" s="6">
        <f>E29-1</f>
        <v>43901</v>
      </c>
      <c r="E29" s="6">
        <f>F29-1</f>
        <v>43902</v>
      </c>
      <c r="F29" s="6">
        <f>G29-1</f>
        <v>43903</v>
      </c>
      <c r="G29" s="6">
        <f>H29-1</f>
        <v>43904</v>
      </c>
      <c r="H29" s="6">
        <f>I29-1</f>
        <v>43905</v>
      </c>
      <c r="I29" s="13">
        <v>43906</v>
      </c>
      <c r="J29" s="13">
        <f t="shared" ref="J29:X29" si="29">I29+1</f>
        <v>43907</v>
      </c>
      <c r="K29" s="13">
        <f t="shared" si="29"/>
        <v>43908</v>
      </c>
      <c r="L29" s="13">
        <f t="shared" si="29"/>
        <v>43909</v>
      </c>
      <c r="M29" s="23">
        <f t="shared" si="29"/>
        <v>43910</v>
      </c>
      <c r="N29" s="13">
        <f t="shared" si="29"/>
        <v>43911</v>
      </c>
      <c r="O29" s="13">
        <f t="shared" si="29"/>
        <v>43912</v>
      </c>
      <c r="P29" s="13">
        <f t="shared" si="29"/>
        <v>43913</v>
      </c>
      <c r="Q29" s="13">
        <f t="shared" si="29"/>
        <v>43914</v>
      </c>
      <c r="R29" s="13">
        <f t="shared" si="29"/>
        <v>43915</v>
      </c>
      <c r="S29" s="13">
        <f t="shared" si="29"/>
        <v>43916</v>
      </c>
      <c r="T29" s="13">
        <f t="shared" si="29"/>
        <v>43917</v>
      </c>
      <c r="U29" s="13">
        <f t="shared" si="29"/>
        <v>43918</v>
      </c>
      <c r="V29" s="13">
        <f t="shared" si="29"/>
        <v>43919</v>
      </c>
      <c r="W29" s="13">
        <f t="shared" si="29"/>
        <v>43920</v>
      </c>
      <c r="X29" s="13">
        <f t="shared" si="29"/>
        <v>43921</v>
      </c>
      <c r="Y29" s="13">
        <f t="shared" ref="Y29" si="30">X29+1</f>
        <v>43922</v>
      </c>
      <c r="Z29" s="13">
        <f t="shared" ref="Z29" si="31">Y29+1</f>
        <v>43923</v>
      </c>
      <c r="AA29" s="13">
        <f t="shared" ref="AA29" si="32">Z29+1</f>
        <v>43924</v>
      </c>
      <c r="AB29" s="13">
        <f t="shared" ref="AB29" si="33">AA29+1</f>
        <v>43925</v>
      </c>
      <c r="AC29" s="13">
        <f t="shared" ref="AC29" si="34">AB29+1</f>
        <v>43926</v>
      </c>
      <c r="AD29" s="13">
        <f t="shared" ref="AD29" si="35">AC29+1</f>
        <v>43927</v>
      </c>
    </row>
    <row r="30" spans="1:38" x14ac:dyDescent="0.25">
      <c r="A30" s="4"/>
      <c r="B30" s="4" t="s">
        <v>1</v>
      </c>
      <c r="C30" s="7">
        <v>0.18</v>
      </c>
      <c r="D30" s="4">
        <v>932</v>
      </c>
      <c r="E30" s="4">
        <v>1203</v>
      </c>
      <c r="F30" s="4">
        <v>1598</v>
      </c>
      <c r="G30" s="4">
        <v>1922</v>
      </c>
      <c r="H30" s="4">
        <v>3774</v>
      </c>
      <c r="I30" s="4">
        <v>4372</v>
      </c>
      <c r="J30" s="4">
        <v>5656</v>
      </c>
      <c r="K30" s="4">
        <v>8074</v>
      </c>
      <c r="L30" s="4">
        <v>12018</v>
      </c>
      <c r="M30" s="4">
        <v>17438</v>
      </c>
      <c r="N30" s="4">
        <v>23632</v>
      </c>
      <c r="O30" s="4">
        <v>32876</v>
      </c>
      <c r="P30" s="4">
        <v>43518</v>
      </c>
      <c r="Q30" s="4">
        <v>53571</v>
      </c>
      <c r="R30" s="4">
        <v>69194</v>
      </c>
      <c r="S30" s="4">
        <v>85996</v>
      </c>
      <c r="T30" s="4">
        <v>104661</v>
      </c>
      <c r="U30" s="4">
        <v>124686</v>
      </c>
      <c r="V30" s="4">
        <v>143025</v>
      </c>
      <c r="W30" s="4">
        <v>160020</v>
      </c>
      <c r="X30" s="8">
        <f t="shared" ref="X30" si="36">W30*(1+$C30)</f>
        <v>188823.59999999998</v>
      </c>
      <c r="Y30" s="49">
        <f t="shared" ref="Y30" si="37">X30*(1+$C30)</f>
        <v>222811.84799999997</v>
      </c>
      <c r="Z30" s="49">
        <f t="shared" ref="Z30" si="38">Y30*(1+$C30)</f>
        <v>262917.98063999997</v>
      </c>
      <c r="AA30" s="49">
        <f t="shared" ref="AA30" si="39">Z30*(1+$C30)</f>
        <v>310243.21715519996</v>
      </c>
      <c r="AB30" s="49">
        <f t="shared" ref="AB30" si="40">AA30*(1+$C30)</f>
        <v>366086.99624313595</v>
      </c>
      <c r="AC30" s="49">
        <f t="shared" ref="AC30" si="41">AB30*(1+$C30)</f>
        <v>431982.65556690039</v>
      </c>
      <c r="AD30" s="49">
        <f t="shared" ref="AD30" si="42">AC30*(1+$C30)</f>
        <v>509739.53356894245</v>
      </c>
    </row>
    <row r="31" spans="1:38" x14ac:dyDescent="0.25">
      <c r="A31" s="4"/>
      <c r="B31" s="4"/>
      <c r="C31" s="4"/>
      <c r="D31" s="4"/>
      <c r="E31" s="9">
        <f t="shared" ref="E31:R31" si="43">(E30-D30)/D30</f>
        <v>0.29077253218884119</v>
      </c>
      <c r="F31" s="9">
        <f t="shared" si="43"/>
        <v>0.32834580216126352</v>
      </c>
      <c r="G31" s="9">
        <f t="shared" si="43"/>
        <v>0.20275344180225283</v>
      </c>
      <c r="H31" s="9">
        <f t="shared" si="43"/>
        <v>0.96357960457856395</v>
      </c>
      <c r="I31" s="9">
        <f t="shared" si="43"/>
        <v>0.1584525702172761</v>
      </c>
      <c r="J31" s="9">
        <f t="shared" si="43"/>
        <v>0.29368709972552609</v>
      </c>
      <c r="K31" s="9">
        <f t="shared" si="43"/>
        <v>0.42751060820367753</v>
      </c>
      <c r="L31" s="9">
        <f t="shared" si="43"/>
        <v>0.48848154570225416</v>
      </c>
      <c r="M31" s="9">
        <f t="shared" si="43"/>
        <v>0.45099018139457481</v>
      </c>
      <c r="N31" s="9">
        <f t="shared" si="43"/>
        <v>0.3552012845509806</v>
      </c>
      <c r="O31" s="9">
        <f t="shared" si="43"/>
        <v>0.39116452268111035</v>
      </c>
      <c r="P31" s="9">
        <f t="shared" si="43"/>
        <v>0.32370118019223748</v>
      </c>
      <c r="Q31" s="9">
        <f t="shared" si="43"/>
        <v>0.23100785881704122</v>
      </c>
      <c r="R31" s="9">
        <f t="shared" si="43"/>
        <v>0.29163166638666443</v>
      </c>
      <c r="S31" s="9">
        <f t="shared" ref="S31" si="44">(S30-R30)/R30</f>
        <v>0.24282452235742982</v>
      </c>
      <c r="T31" s="9">
        <f t="shared" ref="T31:W31" si="45">(T30-S30)/S30</f>
        <v>0.21704497883622495</v>
      </c>
      <c r="U31" s="9">
        <f t="shared" si="45"/>
        <v>0.19133201479060968</v>
      </c>
      <c r="V31" s="9">
        <f t="shared" si="45"/>
        <v>0.1470814686492469</v>
      </c>
      <c r="W31" s="9">
        <f t="shared" si="45"/>
        <v>0.11882538017829052</v>
      </c>
    </row>
    <row r="32" spans="1:38" x14ac:dyDescent="0.25">
      <c r="A32" s="4"/>
      <c r="B32" s="4" t="s">
        <v>3</v>
      </c>
      <c r="C32" s="4"/>
      <c r="D32" s="4">
        <v>32</v>
      </c>
      <c r="E32" s="4">
        <v>42</v>
      </c>
      <c r="F32" s="4">
        <v>50</v>
      </c>
      <c r="G32" s="4">
        <v>56</v>
      </c>
      <c r="H32" s="4">
        <v>62</v>
      </c>
      <c r="I32" s="4">
        <v>75</v>
      </c>
      <c r="J32" s="4">
        <v>96</v>
      </c>
      <c r="K32" s="4">
        <v>122</v>
      </c>
      <c r="L32" s="4">
        <v>172</v>
      </c>
      <c r="M32" s="4">
        <v>229</v>
      </c>
      <c r="N32" s="4">
        <v>268</v>
      </c>
      <c r="O32" s="4">
        <v>414</v>
      </c>
      <c r="P32" s="4">
        <v>548</v>
      </c>
      <c r="Q32" s="4">
        <v>702</v>
      </c>
      <c r="R32" s="4">
        <v>1050</v>
      </c>
      <c r="S32" s="4">
        <v>1300</v>
      </c>
      <c r="T32" s="4">
        <v>1706</v>
      </c>
      <c r="U32" s="4">
        <v>2192</v>
      </c>
      <c r="V32" s="4">
        <v>2514</v>
      </c>
      <c r="W32" s="4">
        <v>2953</v>
      </c>
      <c r="X32" s="10">
        <f t="shared" ref="X32" si="46">R30*$C34</f>
        <v>4151.6399999999994</v>
      </c>
      <c r="Y32" s="10">
        <f t="shared" ref="Y32" si="47">S30*$C34</f>
        <v>5159.76</v>
      </c>
      <c r="Z32" s="10">
        <f t="shared" ref="Z32" si="48">T30*$C34</f>
        <v>6279.66</v>
      </c>
      <c r="AA32" s="10">
        <f t="shared" ref="AA32" si="49">U30*$C34</f>
        <v>7481.16</v>
      </c>
      <c r="AB32" s="10">
        <f t="shared" ref="AB32" si="50">V30*$C34</f>
        <v>8581.5</v>
      </c>
      <c r="AC32" s="10">
        <f t="shared" ref="AC32" si="51">W30*$C34</f>
        <v>9601.1999999999989</v>
      </c>
      <c r="AD32" s="10">
        <f t="shared" ref="AD32" si="52">X30*$C34</f>
        <v>11329.415999999997</v>
      </c>
    </row>
    <row r="33" spans="1:38" x14ac:dyDescent="0.25">
      <c r="A33" s="4"/>
      <c r="B33" s="4"/>
      <c r="C33" s="4"/>
      <c r="D33" s="9"/>
      <c r="E33" s="9">
        <f t="shared" ref="E33:R33" si="53">(E32-D32)/D32</f>
        <v>0.3125</v>
      </c>
      <c r="F33" s="9">
        <f t="shared" si="53"/>
        <v>0.19047619047619047</v>
      </c>
      <c r="G33" s="9">
        <f t="shared" si="53"/>
        <v>0.12</v>
      </c>
      <c r="H33" s="9">
        <f t="shared" si="53"/>
        <v>0.10714285714285714</v>
      </c>
      <c r="I33" s="9">
        <f t="shared" si="53"/>
        <v>0.20967741935483872</v>
      </c>
      <c r="J33" s="9">
        <f t="shared" si="53"/>
        <v>0.28000000000000003</v>
      </c>
      <c r="K33" s="9">
        <f t="shared" si="53"/>
        <v>0.27083333333333331</v>
      </c>
      <c r="L33" s="9">
        <f t="shared" si="53"/>
        <v>0.4098360655737705</v>
      </c>
      <c r="M33" s="9">
        <f t="shared" si="53"/>
        <v>0.33139534883720928</v>
      </c>
      <c r="N33" s="9">
        <f t="shared" si="53"/>
        <v>0.1703056768558952</v>
      </c>
      <c r="O33" s="9">
        <f t="shared" si="53"/>
        <v>0.54477611940298509</v>
      </c>
      <c r="P33" s="9">
        <f t="shared" si="53"/>
        <v>0.32367149758454106</v>
      </c>
      <c r="Q33" s="9">
        <f t="shared" si="53"/>
        <v>0.28102189781021897</v>
      </c>
      <c r="R33" s="9">
        <f t="shared" si="53"/>
        <v>0.49572649572649574</v>
      </c>
      <c r="S33" s="9">
        <f t="shared" ref="S33" si="54">(S32-R32)/R32</f>
        <v>0.23809523809523808</v>
      </c>
      <c r="T33" s="9">
        <f t="shared" ref="T33:W33" si="55">(T32-S32)/S32</f>
        <v>0.31230769230769229</v>
      </c>
      <c r="U33" s="9">
        <f t="shared" si="55"/>
        <v>0.28487690504103164</v>
      </c>
      <c r="V33" s="9">
        <f t="shared" si="55"/>
        <v>0.1468978102189781</v>
      </c>
      <c r="W33" s="9">
        <f t="shared" si="55"/>
        <v>0.17462211614956244</v>
      </c>
    </row>
    <row r="34" spans="1:38" x14ac:dyDescent="0.25">
      <c r="A34" s="4"/>
      <c r="B34" s="4" t="s">
        <v>8</v>
      </c>
      <c r="C34" s="7">
        <v>0.06</v>
      </c>
      <c r="D34" s="4"/>
      <c r="E34" s="4"/>
      <c r="F34" s="4"/>
      <c r="G34" s="4"/>
      <c r="H34" s="4"/>
      <c r="I34" s="4"/>
      <c r="J34" s="15">
        <f t="shared" ref="J34:R34" si="56">J32/D30</f>
        <v>0.10300429184549356</v>
      </c>
      <c r="K34" s="15">
        <f t="shared" si="56"/>
        <v>0.10141313383208644</v>
      </c>
      <c r="L34" s="15">
        <f t="shared" si="56"/>
        <v>0.10763454317897372</v>
      </c>
      <c r="M34" s="15">
        <f t="shared" si="56"/>
        <v>0.11914672216441206</v>
      </c>
      <c r="N34" s="15">
        <f t="shared" si="56"/>
        <v>7.101218865924748E-2</v>
      </c>
      <c r="O34" s="15">
        <f t="shared" si="56"/>
        <v>9.4693504117108876E-2</v>
      </c>
      <c r="P34" s="15">
        <f t="shared" si="56"/>
        <v>9.6888260254596889E-2</v>
      </c>
      <c r="Q34" s="15">
        <f t="shared" si="56"/>
        <v>8.6945751795888038E-2</v>
      </c>
      <c r="R34" s="15">
        <f t="shared" si="56"/>
        <v>8.7368946580129808E-2</v>
      </c>
      <c r="S34" s="15">
        <f t="shared" ref="S34" si="57">S32/M30</f>
        <v>7.4549833696524834E-2</v>
      </c>
      <c r="T34" s="15">
        <f t="shared" ref="T34:W34" si="58">T32/N30</f>
        <v>7.2190250507786047E-2</v>
      </c>
      <c r="U34" s="15">
        <f t="shared" si="58"/>
        <v>6.6674777953522321E-2</v>
      </c>
      <c r="V34" s="15">
        <f t="shared" si="58"/>
        <v>5.7769198952157728E-2</v>
      </c>
      <c r="W34" s="15">
        <f t="shared" si="58"/>
        <v>5.5123107651527878E-2</v>
      </c>
    </row>
    <row r="35" spans="1:38" x14ac:dyDescent="0.25">
      <c r="A35" s="20"/>
      <c r="B35" s="39" t="s">
        <v>37</v>
      </c>
      <c r="C35" s="35"/>
      <c r="D35" s="20"/>
      <c r="E35" s="20"/>
      <c r="F35" s="20"/>
      <c r="G35" s="20"/>
      <c r="H35" s="20"/>
      <c r="I35" s="20"/>
      <c r="J35" s="41"/>
      <c r="K35" s="41"/>
      <c r="L35" s="41"/>
      <c r="M35" s="40">
        <f t="shared" ref="M35" si="59">(M32-J32)/(H30-E30)</f>
        <v>5.1730844029560484E-2</v>
      </c>
      <c r="N35" s="40">
        <f t="shared" ref="N35" si="60">(N32-K32)/(I30-F30)</f>
        <v>5.2631578947368418E-2</v>
      </c>
      <c r="O35" s="40">
        <f t="shared" ref="O35" si="61">(O32-L32)/(J30-G30)</f>
        <v>6.4809855382967324E-2</v>
      </c>
      <c r="P35" s="40">
        <f t="shared" ref="P35" si="62">(P32-M32)/(K30-H30)</f>
        <v>7.4186046511627912E-2</v>
      </c>
      <c r="Q35" s="40">
        <f t="shared" ref="Q35" si="63">(Q32-N32)/(L30-I30)</f>
        <v>5.6761705466910804E-2</v>
      </c>
      <c r="R35" s="40">
        <f t="shared" ref="R35" si="64">(R32-O32)/(M30-J30)</f>
        <v>5.3980648446783228E-2</v>
      </c>
      <c r="S35" s="40">
        <f t="shared" ref="S35" si="65">(S32-P32)/(N30-K30)</f>
        <v>4.8335261601748294E-2</v>
      </c>
      <c r="T35" s="40">
        <f t="shared" ref="T35:W35" si="66">(T32-Q32)/(O30-L30)</f>
        <v>4.8135008150349982E-2</v>
      </c>
      <c r="U35" s="40">
        <f t="shared" si="66"/>
        <v>4.3788343558282206E-2</v>
      </c>
      <c r="V35" s="40">
        <f t="shared" si="66"/>
        <v>4.0549116536958481E-2</v>
      </c>
      <c r="W35" s="40">
        <f t="shared" si="66"/>
        <v>3.4335591166914481E-2</v>
      </c>
    </row>
    <row r="37" spans="1:38" x14ac:dyDescent="0.25">
      <c r="A37" s="53" t="s">
        <v>10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</row>
    <row r="38" spans="1:38" x14ac:dyDescent="0.25">
      <c r="A38" s="4" t="s">
        <v>10</v>
      </c>
      <c r="B38" s="5" t="s">
        <v>2</v>
      </c>
      <c r="C38" s="5"/>
      <c r="D38" s="5"/>
      <c r="E38" s="5"/>
      <c r="F38" s="5"/>
      <c r="G38" s="5"/>
      <c r="H38" s="6">
        <f>I38-1</f>
        <v>43902</v>
      </c>
      <c r="I38" s="6">
        <f>J38-1</f>
        <v>43903</v>
      </c>
      <c r="J38" s="6">
        <f>K38-1</f>
        <v>43904</v>
      </c>
      <c r="K38" s="6">
        <f>L38-1</f>
        <v>43905</v>
      </c>
      <c r="L38" s="6">
        <v>43906</v>
      </c>
      <c r="M38" s="13">
        <f t="shared" ref="M38:AA38" si="67">L38+1</f>
        <v>43907</v>
      </c>
      <c r="N38" s="13">
        <f t="shared" si="67"/>
        <v>43908</v>
      </c>
      <c r="O38" s="13">
        <f t="shared" si="67"/>
        <v>43909</v>
      </c>
      <c r="P38" s="13">
        <f t="shared" si="67"/>
        <v>43910</v>
      </c>
      <c r="Q38" s="13">
        <f t="shared" si="67"/>
        <v>43911</v>
      </c>
      <c r="R38" s="13">
        <f t="shared" si="67"/>
        <v>43912</v>
      </c>
      <c r="S38" s="13">
        <f t="shared" si="67"/>
        <v>43913</v>
      </c>
      <c r="T38" s="13">
        <f t="shared" si="67"/>
        <v>43914</v>
      </c>
      <c r="U38" s="13">
        <f t="shared" si="67"/>
        <v>43915</v>
      </c>
      <c r="V38" s="13">
        <f t="shared" si="67"/>
        <v>43916</v>
      </c>
      <c r="W38" s="13">
        <f t="shared" si="67"/>
        <v>43917</v>
      </c>
      <c r="X38" s="13">
        <f t="shared" si="67"/>
        <v>43918</v>
      </c>
      <c r="Y38" s="13">
        <f t="shared" si="67"/>
        <v>43919</v>
      </c>
      <c r="Z38" s="13">
        <f t="shared" si="67"/>
        <v>43920</v>
      </c>
      <c r="AA38" s="13">
        <f t="shared" si="67"/>
        <v>43921</v>
      </c>
    </row>
    <row r="39" spans="1:38" x14ac:dyDescent="0.25">
      <c r="A39" s="4"/>
      <c r="B39" s="4" t="s">
        <v>1</v>
      </c>
      <c r="C39" s="4"/>
      <c r="D39" s="4"/>
      <c r="E39" s="4"/>
      <c r="F39" s="4"/>
      <c r="G39" s="4"/>
      <c r="H39" s="4">
        <v>1567</v>
      </c>
      <c r="I39" s="4">
        <v>2369</v>
      </c>
      <c r="J39" s="4">
        <v>3795</v>
      </c>
      <c r="K39" s="4">
        <v>4838</v>
      </c>
      <c r="L39" s="4">
        <v>6012</v>
      </c>
      <c r="M39" s="4">
        <v>7156</v>
      </c>
      <c r="N39" s="4">
        <v>10999</v>
      </c>
      <c r="O39" s="4">
        <v>13957</v>
      </c>
      <c r="P39" s="19">
        <v>16662</v>
      </c>
      <c r="Q39" s="4">
        <v>18610</v>
      </c>
      <c r="R39" s="4">
        <v>20000</v>
      </c>
      <c r="S39" s="4">
        <v>22672</v>
      </c>
      <c r="T39" s="4">
        <v>27436</v>
      </c>
      <c r="U39" s="4">
        <v>31544</v>
      </c>
      <c r="V39" s="19">
        <v>36508</v>
      </c>
      <c r="W39" s="19">
        <v>42288</v>
      </c>
      <c r="X39" s="19">
        <v>48582</v>
      </c>
      <c r="Y39" s="19">
        <v>52547</v>
      </c>
      <c r="Z39" s="19">
        <v>57898</v>
      </c>
      <c r="AA39" s="19">
        <v>61913</v>
      </c>
    </row>
    <row r="40" spans="1:38" x14ac:dyDescent="0.25">
      <c r="A40" s="4"/>
      <c r="B40" s="4"/>
      <c r="C40" s="4"/>
      <c r="D40" s="4"/>
      <c r="E40" s="4"/>
      <c r="F40" s="4"/>
      <c r="G40" s="4"/>
      <c r="H40" s="4"/>
      <c r="I40" s="9">
        <f t="shared" ref="I40" si="68">(I39-H39)/H39</f>
        <v>0.51180599872367583</v>
      </c>
      <c r="J40" s="9">
        <f t="shared" ref="J40" si="69">(J39-I39)/I39</f>
        <v>0.60194174757281549</v>
      </c>
      <c r="K40" s="9">
        <f t="shared" ref="K40" si="70">(K39-J39)/J39</f>
        <v>0.2748353096179183</v>
      </c>
      <c r="L40" s="9">
        <f t="shared" ref="L40" si="71">(L39-K39)/K39</f>
        <v>0.24266225713104589</v>
      </c>
      <c r="M40" s="9">
        <f t="shared" ref="M40" si="72">(M39-L39)/L39</f>
        <v>0.19028609447771125</v>
      </c>
      <c r="N40" s="9">
        <f t="shared" ref="N40:AA40" si="73">(N39-M39)/M39</f>
        <v>0.53703186137506986</v>
      </c>
      <c r="O40" s="9">
        <f t="shared" si="73"/>
        <v>0.26893353941267389</v>
      </c>
      <c r="P40" s="9">
        <f t="shared" si="73"/>
        <v>0.19380955792792148</v>
      </c>
      <c r="Q40" s="9">
        <f>(Q39-O39)/O39</f>
        <v>0.33338109909006236</v>
      </c>
      <c r="R40" s="9">
        <f t="shared" si="73"/>
        <v>7.4691026329930146E-2</v>
      </c>
      <c r="S40" s="9">
        <f t="shared" si="73"/>
        <v>0.1336</v>
      </c>
      <c r="T40" s="9">
        <f t="shared" si="73"/>
        <v>0.21012702893436838</v>
      </c>
      <c r="U40" s="9">
        <f t="shared" si="73"/>
        <v>0.14973028138212569</v>
      </c>
      <c r="V40" s="9">
        <f t="shared" si="73"/>
        <v>0.15736748668526504</v>
      </c>
      <c r="W40" s="9">
        <f t="shared" si="73"/>
        <v>0.15832146378875864</v>
      </c>
      <c r="X40" s="9">
        <f t="shared" si="73"/>
        <v>0.14883654937570942</v>
      </c>
      <c r="Y40" s="9">
        <f t="shared" si="73"/>
        <v>8.1614589765756862E-2</v>
      </c>
      <c r="Z40" s="9">
        <f t="shared" si="73"/>
        <v>0.1018326450606124</v>
      </c>
      <c r="AA40" s="9">
        <f t="shared" si="73"/>
        <v>6.9346091402120974E-2</v>
      </c>
    </row>
    <row r="41" spans="1:38" x14ac:dyDescent="0.25">
      <c r="A41" s="4"/>
      <c r="B41" s="4" t="s">
        <v>3</v>
      </c>
      <c r="C41" s="4"/>
      <c r="D41" s="4"/>
      <c r="E41" s="4"/>
      <c r="F41" s="4"/>
      <c r="G41" s="4"/>
      <c r="H41" s="4"/>
      <c r="I41" s="4"/>
      <c r="J41" s="4">
        <v>8</v>
      </c>
      <c r="K41" s="4">
        <v>12</v>
      </c>
      <c r="L41" s="4">
        <v>14</v>
      </c>
      <c r="M41" s="4">
        <v>26</v>
      </c>
      <c r="N41" s="4">
        <v>28</v>
      </c>
      <c r="O41" s="4">
        <v>44</v>
      </c>
      <c r="P41" s="4">
        <v>52</v>
      </c>
      <c r="Q41" s="4">
        <v>68</v>
      </c>
      <c r="R41" s="4">
        <v>75</v>
      </c>
      <c r="S41" s="4">
        <v>86</v>
      </c>
      <c r="T41" s="4">
        <v>114</v>
      </c>
      <c r="U41" s="4">
        <v>149</v>
      </c>
      <c r="V41" s="19">
        <v>198</v>
      </c>
      <c r="W41" s="19">
        <v>253</v>
      </c>
      <c r="X41" s="19">
        <v>325</v>
      </c>
      <c r="Y41" s="19">
        <v>389</v>
      </c>
      <c r="Z41" s="19">
        <v>455</v>
      </c>
      <c r="AA41" s="19">
        <v>583</v>
      </c>
    </row>
    <row r="42" spans="1:38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9">
        <f t="shared" ref="K42:W42" si="74">(K41-J41)/J41</f>
        <v>0.5</v>
      </c>
      <c r="L42" s="9">
        <f t="shared" si="74"/>
        <v>0.16666666666666666</v>
      </c>
      <c r="M42" s="9">
        <f t="shared" si="74"/>
        <v>0.8571428571428571</v>
      </c>
      <c r="N42" s="9">
        <f t="shared" si="74"/>
        <v>7.6923076923076927E-2</v>
      </c>
      <c r="O42" s="9">
        <f t="shared" si="74"/>
        <v>0.5714285714285714</v>
      </c>
      <c r="P42" s="9">
        <f t="shared" si="74"/>
        <v>0.18181818181818182</v>
      </c>
      <c r="Q42" s="9">
        <f t="shared" si="74"/>
        <v>0.30769230769230771</v>
      </c>
      <c r="R42" s="9">
        <f t="shared" si="74"/>
        <v>0.10294117647058823</v>
      </c>
      <c r="S42" s="9">
        <f t="shared" si="74"/>
        <v>0.14666666666666667</v>
      </c>
      <c r="T42" s="9">
        <f t="shared" si="74"/>
        <v>0.32558139534883723</v>
      </c>
      <c r="U42" s="9">
        <f t="shared" si="74"/>
        <v>0.30701754385964913</v>
      </c>
      <c r="V42" s="9">
        <f t="shared" si="74"/>
        <v>0.32885906040268459</v>
      </c>
      <c r="W42" s="9">
        <f t="shared" si="74"/>
        <v>0.27777777777777779</v>
      </c>
      <c r="X42" s="9">
        <f t="shared" ref="X42" si="75">(X41-W41)/W41</f>
        <v>0.28458498023715417</v>
      </c>
      <c r="Y42" s="9">
        <f t="shared" ref="Y42:AA42" si="76">(Y41-X41)/X41</f>
        <v>0.19692307692307692</v>
      </c>
      <c r="Z42" s="9">
        <f t="shared" si="76"/>
        <v>0.16966580976863754</v>
      </c>
      <c r="AA42" s="9">
        <f t="shared" si="76"/>
        <v>0.28131868131868132</v>
      </c>
    </row>
    <row r="43" spans="1:38" x14ac:dyDescent="0.25">
      <c r="A43" s="4"/>
      <c r="B43" s="4" t="s">
        <v>8</v>
      </c>
      <c r="C43" s="4"/>
      <c r="D43" s="4"/>
      <c r="E43" s="4"/>
      <c r="F43" s="4"/>
      <c r="G43" s="4"/>
      <c r="H43" s="4"/>
      <c r="I43" s="4"/>
      <c r="J43" s="4"/>
      <c r="K43" s="9"/>
      <c r="L43" s="9"/>
      <c r="M43" s="9"/>
      <c r="N43" s="11">
        <f t="shared" ref="N43:W43" si="77">N41/H39</f>
        <v>1.7868538608806637E-2</v>
      </c>
      <c r="O43" s="11">
        <f t="shared" si="77"/>
        <v>1.8573237653018153E-2</v>
      </c>
      <c r="P43" s="11">
        <f t="shared" si="77"/>
        <v>1.370223978919631E-2</v>
      </c>
      <c r="Q43" s="11">
        <f t="shared" si="77"/>
        <v>1.4055394791236048E-2</v>
      </c>
      <c r="R43" s="11">
        <f t="shared" si="77"/>
        <v>1.2475049900199601E-2</v>
      </c>
      <c r="S43" s="11">
        <f t="shared" si="77"/>
        <v>1.2017887087758524E-2</v>
      </c>
      <c r="T43" s="11">
        <f t="shared" si="77"/>
        <v>1.0364578598054369E-2</v>
      </c>
      <c r="U43" s="11">
        <f t="shared" si="77"/>
        <v>1.067564662893172E-2</v>
      </c>
      <c r="V43" s="11">
        <f t="shared" si="77"/>
        <v>1.1883327331652862E-2</v>
      </c>
      <c r="W43" s="11">
        <f t="shared" si="77"/>
        <v>1.3594841483073616E-2</v>
      </c>
      <c r="X43" s="11">
        <f t="shared" ref="X43" si="78">X41/R39</f>
        <v>1.6250000000000001E-2</v>
      </c>
      <c r="Y43" s="11">
        <f t="shared" ref="Y43:AA43" si="79">Y41/S39</f>
        <v>1.7157727593507411E-2</v>
      </c>
      <c r="Z43" s="11">
        <f t="shared" si="79"/>
        <v>1.6584050153083538E-2</v>
      </c>
      <c r="AA43" s="11">
        <f t="shared" si="79"/>
        <v>1.848212021303576E-2</v>
      </c>
    </row>
    <row r="44" spans="1:38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1"/>
      <c r="L44" s="21"/>
      <c r="M44" s="21"/>
      <c r="N44" s="36"/>
      <c r="O44" s="40">
        <f t="shared" ref="O44" si="80">(O41-L41)/(J39-G39)</f>
        <v>7.9051383399209481E-3</v>
      </c>
      <c r="P44" s="40">
        <f t="shared" ref="P44" si="81">(P41-M41)/(K39-H39)</f>
        <v>7.9486395597676545E-3</v>
      </c>
      <c r="Q44" s="40">
        <f t="shared" ref="Q44" si="82">(Q41-N41)/(L39-I39)</f>
        <v>1.0979961570134504E-2</v>
      </c>
      <c r="R44" s="40">
        <f t="shared" ref="R44" si="83">(R41-O41)/(M39-J39)</f>
        <v>9.2234454031538231E-3</v>
      </c>
      <c r="S44" s="40">
        <f t="shared" ref="S44" si="84">(S41-P41)/(N39-K39)</f>
        <v>5.5185846453497805E-3</v>
      </c>
      <c r="T44" s="40">
        <f t="shared" ref="T44" si="85">(T41-Q41)/(O39-L39)</f>
        <v>5.7898049087476396E-3</v>
      </c>
      <c r="U44" s="40">
        <f t="shared" ref="U44" si="86">(U41-R41)/(P39-M39)</f>
        <v>7.784557121817799E-3</v>
      </c>
      <c r="V44" s="40">
        <f t="shared" ref="V44:W44" si="87">(V41-S41)/(Q39-N39)</f>
        <v>1.4715543292602811E-2</v>
      </c>
      <c r="W44" s="40">
        <f t="shared" si="87"/>
        <v>2.3001820287936455E-2</v>
      </c>
      <c r="X44" s="40">
        <f t="shared" ref="X44" si="88">(X41-U41)/(S39-P39)</f>
        <v>2.9284525790349417E-2</v>
      </c>
      <c r="Y44" s="40">
        <f t="shared" ref="Y44:AA44" si="89">(Y41-V41)/(T39-Q39)</f>
        <v>2.1640607296623614E-2</v>
      </c>
      <c r="Z44" s="40">
        <f t="shared" si="89"/>
        <v>1.7498267498267498E-2</v>
      </c>
      <c r="AA44" s="40">
        <f t="shared" si="89"/>
        <v>1.8647007805724199E-2</v>
      </c>
    </row>
    <row r="45" spans="1:38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1"/>
      <c r="L45" s="21"/>
      <c r="M45" s="21"/>
      <c r="N45" s="36"/>
      <c r="O45" s="36"/>
      <c r="P45" s="36"/>
      <c r="Q45" s="36"/>
      <c r="R45" s="36"/>
      <c r="S45" s="36"/>
      <c r="T45" s="36"/>
      <c r="U45" s="36"/>
      <c r="V45" s="36"/>
    </row>
    <row r="46" spans="1:38" x14ac:dyDescent="0.25">
      <c r="A46" s="56" t="s">
        <v>16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</row>
    <row r="47" spans="1:38" x14ac:dyDescent="0.25">
      <c r="A47" s="4" t="s">
        <v>16</v>
      </c>
      <c r="B47" s="5" t="s">
        <v>2</v>
      </c>
      <c r="C47" s="5"/>
      <c r="D47" s="6">
        <f>E47-1</f>
        <v>43902</v>
      </c>
      <c r="E47" s="6">
        <f>F47-1</f>
        <v>43903</v>
      </c>
      <c r="F47" s="6">
        <f>G47-1</f>
        <v>43904</v>
      </c>
      <c r="G47" s="6">
        <f>H47-1</f>
        <v>43905</v>
      </c>
      <c r="H47" s="6">
        <f>I47-1</f>
        <v>43906</v>
      </c>
      <c r="I47" s="6">
        <v>43907</v>
      </c>
      <c r="J47" s="38">
        <f t="shared" ref="J47:W47" si="90">I47+1</f>
        <v>43908</v>
      </c>
      <c r="K47" s="23">
        <f t="shared" si="90"/>
        <v>43909</v>
      </c>
      <c r="L47" s="13">
        <f t="shared" si="90"/>
        <v>43910</v>
      </c>
      <c r="M47" s="13">
        <f t="shared" si="90"/>
        <v>43911</v>
      </c>
      <c r="N47" s="13">
        <f t="shared" si="90"/>
        <v>43912</v>
      </c>
      <c r="O47" s="13">
        <f t="shared" si="90"/>
        <v>43913</v>
      </c>
      <c r="P47" s="13">
        <f t="shared" si="90"/>
        <v>43914</v>
      </c>
      <c r="Q47" s="13">
        <f t="shared" si="90"/>
        <v>43915</v>
      </c>
      <c r="R47" s="13">
        <f t="shared" si="90"/>
        <v>43916</v>
      </c>
      <c r="S47" s="13">
        <f t="shared" si="90"/>
        <v>43917</v>
      </c>
      <c r="T47" s="13">
        <f t="shared" si="90"/>
        <v>43918</v>
      </c>
      <c r="U47" s="13">
        <f t="shared" si="90"/>
        <v>43919</v>
      </c>
      <c r="V47" s="13">
        <f t="shared" si="90"/>
        <v>43920</v>
      </c>
      <c r="W47" s="13">
        <f t="shared" si="90"/>
        <v>43921</v>
      </c>
    </row>
    <row r="48" spans="1:38" x14ac:dyDescent="0.25">
      <c r="A48" s="4"/>
      <c r="B48" s="4" t="s">
        <v>1</v>
      </c>
      <c r="C48" s="4"/>
      <c r="D48" s="4"/>
      <c r="E48" s="4">
        <v>590</v>
      </c>
      <c r="F48" s="4">
        <v>798</v>
      </c>
      <c r="G48" s="4">
        <v>1391</v>
      </c>
      <c r="H48" s="4">
        <v>1543</v>
      </c>
      <c r="I48" s="4">
        <v>1950</v>
      </c>
      <c r="J48" s="4">
        <v>2626</v>
      </c>
      <c r="K48" s="4">
        <v>3269</v>
      </c>
      <c r="L48" s="4">
        <v>3983</v>
      </c>
      <c r="M48" s="4">
        <v>5018</v>
      </c>
      <c r="N48" s="4">
        <v>5683</v>
      </c>
      <c r="O48" s="4">
        <v>6650</v>
      </c>
      <c r="P48" s="4">
        <v>8077</v>
      </c>
      <c r="Q48" s="4">
        <v>9529</v>
      </c>
      <c r="R48" s="4">
        <v>11568</v>
      </c>
      <c r="S48" s="4">
        <v>14579</v>
      </c>
      <c r="T48" s="4">
        <v>17089</v>
      </c>
      <c r="U48" s="19">
        <v>19522</v>
      </c>
      <c r="V48" s="19">
        <v>22142</v>
      </c>
      <c r="W48" s="19">
        <v>25150</v>
      </c>
    </row>
    <row r="49" spans="1:38" x14ac:dyDescent="0.25">
      <c r="A49" s="4"/>
      <c r="B49" s="4"/>
      <c r="C49" s="4"/>
      <c r="D49" s="4"/>
      <c r="E49" s="4"/>
      <c r="F49" s="9">
        <f t="shared" ref="F49:S49" si="91">(F48-E48)/E48</f>
        <v>0.35254237288135593</v>
      </c>
      <c r="G49" s="9">
        <f t="shared" si="91"/>
        <v>0.74310776942355894</v>
      </c>
      <c r="H49" s="9">
        <f t="shared" si="91"/>
        <v>0.10927390366642703</v>
      </c>
      <c r="I49" s="9">
        <f t="shared" si="91"/>
        <v>0.26377187297472454</v>
      </c>
      <c r="J49" s="9">
        <f t="shared" si="91"/>
        <v>0.34666666666666668</v>
      </c>
      <c r="K49" s="9">
        <f t="shared" si="91"/>
        <v>0.24485910129474486</v>
      </c>
      <c r="L49" s="9">
        <f t="shared" si="91"/>
        <v>0.21841541755888652</v>
      </c>
      <c r="M49" s="9">
        <f t="shared" si="91"/>
        <v>0.25985438111975895</v>
      </c>
      <c r="N49" s="9">
        <f t="shared" si="91"/>
        <v>0.13252291749701076</v>
      </c>
      <c r="O49" s="9">
        <f t="shared" si="91"/>
        <v>0.17015660742565547</v>
      </c>
      <c r="P49" s="9">
        <f t="shared" si="91"/>
        <v>0.21458646616541355</v>
      </c>
      <c r="Q49" s="9">
        <f t="shared" si="91"/>
        <v>0.17976971647889067</v>
      </c>
      <c r="R49" s="9">
        <f t="shared" si="91"/>
        <v>0.21397838178192885</v>
      </c>
      <c r="S49" s="9">
        <f t="shared" si="91"/>
        <v>0.26028699861687415</v>
      </c>
      <c r="T49" s="9">
        <f t="shared" ref="T49" si="92">(T48-S48)/S48</f>
        <v>0.17216544344605253</v>
      </c>
      <c r="U49" s="9">
        <f t="shared" ref="U49:W49" si="93">(U48-T48)/T48</f>
        <v>0.14237228626601908</v>
      </c>
      <c r="V49" s="9">
        <f t="shared" si="93"/>
        <v>0.13420756070074788</v>
      </c>
      <c r="W49" s="9">
        <f t="shared" si="93"/>
        <v>0.13585042001625869</v>
      </c>
    </row>
    <row r="50" spans="1:38" x14ac:dyDescent="0.25">
      <c r="A50" s="4"/>
      <c r="B50" s="4" t="s">
        <v>3</v>
      </c>
      <c r="C50" s="4"/>
      <c r="D50" s="4"/>
      <c r="E50" s="4"/>
      <c r="F50" s="4">
        <v>21</v>
      </c>
      <c r="G50" s="4">
        <v>25</v>
      </c>
      <c r="H50" s="4">
        <v>55</v>
      </c>
      <c r="I50" s="4">
        <v>60</v>
      </c>
      <c r="J50" s="4">
        <v>103</v>
      </c>
      <c r="K50" s="4">
        <v>144</v>
      </c>
      <c r="L50" s="4">
        <v>177</v>
      </c>
      <c r="M50" s="4">
        <v>233</v>
      </c>
      <c r="N50" s="4">
        <v>281</v>
      </c>
      <c r="O50" s="4">
        <v>335</v>
      </c>
      <c r="P50" s="4">
        <v>422</v>
      </c>
      <c r="Q50" s="4">
        <v>465</v>
      </c>
      <c r="R50" s="4">
        <v>578</v>
      </c>
      <c r="S50" s="4">
        <v>759</v>
      </c>
      <c r="T50" s="4">
        <v>1019</v>
      </c>
      <c r="U50" s="19">
        <v>1228</v>
      </c>
      <c r="V50" s="19">
        <v>1408</v>
      </c>
      <c r="W50" s="19">
        <v>1789</v>
      </c>
    </row>
    <row r="51" spans="1:38" x14ac:dyDescent="0.25">
      <c r="A51" s="4"/>
      <c r="B51" s="4"/>
      <c r="C51" s="4"/>
      <c r="D51" s="4"/>
      <c r="E51" s="4"/>
      <c r="F51" s="9"/>
      <c r="G51" s="9">
        <f t="shared" ref="G51:S51" si="94">(G50-F50)/F50</f>
        <v>0.19047619047619047</v>
      </c>
      <c r="H51" s="9">
        <f t="shared" si="94"/>
        <v>1.2</v>
      </c>
      <c r="I51" s="9">
        <f t="shared" si="94"/>
        <v>9.0909090909090912E-2</v>
      </c>
      <c r="J51" s="9">
        <f t="shared" si="94"/>
        <v>0.71666666666666667</v>
      </c>
      <c r="K51" s="9">
        <f t="shared" si="94"/>
        <v>0.39805825242718446</v>
      </c>
      <c r="L51" s="9">
        <f t="shared" si="94"/>
        <v>0.22916666666666666</v>
      </c>
      <c r="M51" s="9">
        <f t="shared" si="94"/>
        <v>0.31638418079096048</v>
      </c>
      <c r="N51" s="9">
        <f t="shared" si="94"/>
        <v>0.20600858369098712</v>
      </c>
      <c r="O51" s="9">
        <f t="shared" si="94"/>
        <v>0.19217081850533807</v>
      </c>
      <c r="P51" s="9">
        <f t="shared" si="94"/>
        <v>0.25970149253731345</v>
      </c>
      <c r="Q51" s="9">
        <f t="shared" si="94"/>
        <v>0.1018957345971564</v>
      </c>
      <c r="R51" s="9">
        <f t="shared" si="94"/>
        <v>0.24301075268817204</v>
      </c>
      <c r="S51" s="9">
        <f t="shared" si="94"/>
        <v>0.31314878892733566</v>
      </c>
      <c r="T51" s="9">
        <f t="shared" ref="T51" si="95">(T50-S50)/S50</f>
        <v>0.34255599472990778</v>
      </c>
      <c r="U51" s="9">
        <f t="shared" ref="U51:W51" si="96">(U50-T50)/T50</f>
        <v>0.20510304219823355</v>
      </c>
      <c r="V51" s="9">
        <f t="shared" si="96"/>
        <v>0.1465798045602606</v>
      </c>
      <c r="W51" s="9">
        <f t="shared" si="96"/>
        <v>0.27059659090909088</v>
      </c>
    </row>
    <row r="52" spans="1:38" x14ac:dyDescent="0.25">
      <c r="A52" s="4"/>
      <c r="B52" s="4" t="s">
        <v>8</v>
      </c>
      <c r="C52" s="4"/>
      <c r="D52" s="4"/>
      <c r="E52" s="4"/>
      <c r="F52" s="9"/>
      <c r="G52" s="9"/>
      <c r="H52" s="9"/>
      <c r="I52" s="9"/>
      <c r="J52" s="9"/>
      <c r="K52" s="16">
        <f t="shared" ref="K52:S52" si="97">K50/E48</f>
        <v>0.2440677966101695</v>
      </c>
      <c r="L52" s="16">
        <f t="shared" si="97"/>
        <v>0.22180451127819548</v>
      </c>
      <c r="M52" s="16">
        <f t="shared" si="97"/>
        <v>0.16750539180445723</v>
      </c>
      <c r="N52" s="16">
        <f t="shared" si="97"/>
        <v>0.18211276733635776</v>
      </c>
      <c r="O52" s="16">
        <f t="shared" si="97"/>
        <v>0.1717948717948718</v>
      </c>
      <c r="P52" s="16">
        <f t="shared" si="97"/>
        <v>0.16070068545316071</v>
      </c>
      <c r="Q52" s="16">
        <f t="shared" si="97"/>
        <v>0.14224533496482106</v>
      </c>
      <c r="R52" s="16">
        <f t="shared" si="97"/>
        <v>0.14511674617122772</v>
      </c>
      <c r="S52" s="16">
        <f t="shared" si="97"/>
        <v>0.15125548027102431</v>
      </c>
      <c r="T52" s="16">
        <f t="shared" ref="T52" si="98">T50/N48</f>
        <v>0.17930670420552525</v>
      </c>
      <c r="U52" s="16">
        <f t="shared" ref="U52:W52" si="99">U50/O48</f>
        <v>0.18466165413533833</v>
      </c>
      <c r="V52" s="16">
        <f t="shared" si="99"/>
        <v>0.17432214931286369</v>
      </c>
      <c r="W52" s="16">
        <f t="shared" si="99"/>
        <v>0.1877426802392696</v>
      </c>
    </row>
    <row r="53" spans="1:38" x14ac:dyDescent="0.25">
      <c r="A53" s="20"/>
      <c r="B53" s="20"/>
      <c r="C53" s="20"/>
      <c r="D53" s="20"/>
      <c r="E53" s="20"/>
      <c r="F53" s="21"/>
      <c r="G53" s="21"/>
      <c r="H53" s="21"/>
      <c r="I53" s="21"/>
      <c r="J53" s="21"/>
      <c r="K53" s="22"/>
      <c r="L53" s="40">
        <f t="shared" ref="L53" si="100">(L50-I50)/(G48-D48)</f>
        <v>8.4112149532710276E-2</v>
      </c>
      <c r="M53" s="40">
        <f t="shared" ref="M53" si="101">(M50-J50)/(H48-E48)</f>
        <v>0.13641133263378805</v>
      </c>
      <c r="N53" s="40">
        <f t="shared" ref="N53" si="102">(N50-K50)/(I48-F48)</f>
        <v>0.1189236111111111</v>
      </c>
      <c r="O53" s="40">
        <f t="shared" ref="O53" si="103">(O50-L50)/(J48-G48)</f>
        <v>0.12793522267206478</v>
      </c>
      <c r="P53" s="40">
        <f t="shared" ref="P53" si="104">(P50-M50)/(K48-H48)</f>
        <v>0.10950173812282735</v>
      </c>
      <c r="Q53" s="40">
        <f t="shared" ref="Q53" si="105">(Q50-N50)/(L48-I48)</f>
        <v>9.0506640432857846E-2</v>
      </c>
      <c r="R53" s="40">
        <f t="shared" ref="R53" si="106">(R50-O50)/(M48-J48)</f>
        <v>0.10158862876254181</v>
      </c>
      <c r="S53" s="40">
        <f t="shared" ref="S53" si="107">(S50-P50)/(N48-K48)</f>
        <v>0.13960231980115989</v>
      </c>
      <c r="T53" s="40">
        <f t="shared" ref="T53" si="108">(T50-Q50)/(O48-L48)</f>
        <v>0.20772403449568805</v>
      </c>
      <c r="U53" s="40">
        <f t="shared" ref="U53:W53" si="109">(U50-R50)/(P48-M48)</f>
        <v>0.21248774109186008</v>
      </c>
      <c r="V53" s="40">
        <f t="shared" si="109"/>
        <v>0.1687467498699948</v>
      </c>
      <c r="W53" s="40">
        <f t="shared" si="109"/>
        <v>0.156567710451403</v>
      </c>
    </row>
    <row r="54" spans="1:38" x14ac:dyDescent="0.25">
      <c r="A54" s="20"/>
      <c r="B54" s="20"/>
      <c r="C54" s="20"/>
      <c r="D54" s="20"/>
      <c r="E54" s="20"/>
      <c r="F54" s="21"/>
      <c r="G54" s="21"/>
      <c r="H54" s="21"/>
      <c r="I54" s="21"/>
      <c r="J54" s="21"/>
      <c r="K54" s="22"/>
      <c r="L54" s="22"/>
      <c r="M54" s="20"/>
      <c r="N54" s="20"/>
      <c r="O54" s="20"/>
      <c r="P54" s="20"/>
      <c r="Q54" s="20"/>
      <c r="R54" s="20"/>
      <c r="S54" s="20"/>
      <c r="T54" s="20"/>
    </row>
    <row r="55" spans="1:38" x14ac:dyDescent="0.25">
      <c r="A55" s="55" t="s">
        <v>20</v>
      </c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</row>
    <row r="56" spans="1:38" x14ac:dyDescent="0.25">
      <c r="A56" s="4" t="s">
        <v>20</v>
      </c>
      <c r="B56" s="4" t="s">
        <v>2</v>
      </c>
      <c r="C56" s="4"/>
      <c r="D56" s="6">
        <f t="shared" ref="D56:K56" si="110">E56-1</f>
        <v>43898</v>
      </c>
      <c r="E56" s="6">
        <f t="shared" si="110"/>
        <v>43899</v>
      </c>
      <c r="F56" s="6">
        <f t="shared" si="110"/>
        <v>43900</v>
      </c>
      <c r="G56" s="6">
        <f t="shared" si="110"/>
        <v>43901</v>
      </c>
      <c r="H56" s="6">
        <f t="shared" si="110"/>
        <v>43902</v>
      </c>
      <c r="I56" s="6">
        <f t="shared" si="110"/>
        <v>43903</v>
      </c>
      <c r="J56" s="6">
        <f t="shared" si="110"/>
        <v>43904</v>
      </c>
      <c r="K56" s="6">
        <f t="shared" si="110"/>
        <v>43905</v>
      </c>
      <c r="L56" s="6">
        <v>43906</v>
      </c>
      <c r="M56" s="6">
        <f t="shared" ref="M56:AB56" si="111">L56+1</f>
        <v>43907</v>
      </c>
      <c r="N56" s="6">
        <f t="shared" si="111"/>
        <v>43908</v>
      </c>
      <c r="O56" s="6">
        <f t="shared" si="111"/>
        <v>43909</v>
      </c>
      <c r="P56" s="6">
        <f t="shared" si="111"/>
        <v>43910</v>
      </c>
      <c r="Q56" s="6">
        <f t="shared" si="111"/>
        <v>43911</v>
      </c>
      <c r="R56" s="6">
        <f t="shared" si="111"/>
        <v>43912</v>
      </c>
      <c r="S56" s="6">
        <f t="shared" si="111"/>
        <v>43913</v>
      </c>
      <c r="T56" s="6">
        <f t="shared" si="111"/>
        <v>43914</v>
      </c>
      <c r="U56" s="6">
        <f t="shared" si="111"/>
        <v>43915</v>
      </c>
      <c r="V56" s="6">
        <f t="shared" si="111"/>
        <v>43916</v>
      </c>
      <c r="W56" s="6">
        <f t="shared" si="111"/>
        <v>43917</v>
      </c>
      <c r="X56" s="6">
        <f t="shared" si="111"/>
        <v>43918</v>
      </c>
      <c r="Y56" s="6">
        <f t="shared" si="111"/>
        <v>43919</v>
      </c>
      <c r="Z56" s="13">
        <f t="shared" si="111"/>
        <v>43920</v>
      </c>
      <c r="AA56" s="13">
        <f t="shared" si="111"/>
        <v>43921</v>
      </c>
      <c r="AB56" s="13">
        <f t="shared" si="111"/>
        <v>43922</v>
      </c>
    </row>
    <row r="57" spans="1:38" x14ac:dyDescent="0.25">
      <c r="A57" s="4"/>
      <c r="B57" s="29" t="s">
        <v>1</v>
      </c>
      <c r="C57" s="7">
        <v>0.15</v>
      </c>
      <c r="D57" s="4"/>
      <c r="E57" s="4">
        <v>1231</v>
      </c>
      <c r="F57" s="4">
        <v>1695</v>
      </c>
      <c r="G57" s="4">
        <v>2277</v>
      </c>
      <c r="H57" s="4">
        <v>3146</v>
      </c>
      <c r="I57" s="30">
        <v>5232</v>
      </c>
      <c r="J57" s="4">
        <v>6391</v>
      </c>
      <c r="K57" s="4">
        <v>7553</v>
      </c>
      <c r="L57" s="4">
        <v>9191</v>
      </c>
      <c r="M57" s="4">
        <v>11178</v>
      </c>
      <c r="N57" s="4">
        <v>13716</v>
      </c>
      <c r="O57" s="4">
        <v>17213</v>
      </c>
      <c r="P57" s="4">
        <v>20071</v>
      </c>
      <c r="Q57" s="29">
        <v>23000</v>
      </c>
      <c r="R57" s="4">
        <v>29843</v>
      </c>
      <c r="S57" s="4">
        <v>33089</v>
      </c>
      <c r="T57" s="4">
        <v>39669</v>
      </c>
      <c r="U57" s="4">
        <v>47610</v>
      </c>
      <c r="V57" s="4">
        <v>56188</v>
      </c>
      <c r="W57" s="4">
        <v>64059</v>
      </c>
      <c r="X57" s="4">
        <v>72248</v>
      </c>
      <c r="Y57" s="4">
        <v>78795</v>
      </c>
      <c r="Z57" s="4">
        <v>85195</v>
      </c>
      <c r="AA57" s="4">
        <v>94417</v>
      </c>
      <c r="AB57" s="10">
        <f t="shared" ref="AB57:AD57" si="112">AA57*(1+$C57)</f>
        <v>108579.54999999999</v>
      </c>
      <c r="AC57" s="10">
        <f t="shared" si="112"/>
        <v>124866.48249999998</v>
      </c>
      <c r="AD57" s="10">
        <f t="shared" si="112"/>
        <v>143596.45487499997</v>
      </c>
    </row>
    <row r="58" spans="1:38" x14ac:dyDescent="0.25">
      <c r="A58" s="4"/>
      <c r="B58" s="4"/>
      <c r="C58" s="4"/>
      <c r="D58" s="4"/>
      <c r="E58" s="4"/>
      <c r="F58" s="9">
        <f t="shared" ref="F58:N58" si="113">(F57-E57)/E57</f>
        <v>0.37692932575142163</v>
      </c>
      <c r="G58" s="9">
        <f t="shared" si="113"/>
        <v>0.3433628318584071</v>
      </c>
      <c r="H58" s="9">
        <f t="shared" si="113"/>
        <v>0.38164251207729466</v>
      </c>
      <c r="I58" s="9">
        <f t="shared" si="113"/>
        <v>0.66306420851875403</v>
      </c>
      <c r="J58" s="9">
        <f t="shared" si="113"/>
        <v>0.22152140672782875</v>
      </c>
      <c r="K58" s="9">
        <f t="shared" si="113"/>
        <v>0.18181818181818182</v>
      </c>
      <c r="L58" s="9">
        <f t="shared" si="113"/>
        <v>0.21686746987951808</v>
      </c>
      <c r="M58" s="9">
        <f t="shared" si="113"/>
        <v>0.21618975084321618</v>
      </c>
      <c r="N58" s="9">
        <f t="shared" si="113"/>
        <v>0.22705314009661837</v>
      </c>
      <c r="O58" s="9">
        <f t="shared" ref="O58" si="114">(O57-N57)/N57</f>
        <v>0.25495771361913094</v>
      </c>
      <c r="P58" s="9">
        <f t="shared" ref="P58:AA58" si="115">(P57-O57)/O57</f>
        <v>0.16603729739150641</v>
      </c>
      <c r="Q58" s="9">
        <f t="shared" si="115"/>
        <v>0.14593194160729411</v>
      </c>
      <c r="R58" s="9">
        <f t="shared" si="115"/>
        <v>0.29752173913043478</v>
      </c>
      <c r="S58" s="9">
        <f t="shared" si="115"/>
        <v>0.10876922561404684</v>
      </c>
      <c r="T58" s="9">
        <f t="shared" si="115"/>
        <v>0.19885762640152316</v>
      </c>
      <c r="U58" s="9">
        <f t="shared" si="115"/>
        <v>0.20018150192845799</v>
      </c>
      <c r="V58" s="9">
        <f t="shared" si="115"/>
        <v>0.18017223272421759</v>
      </c>
      <c r="W58" s="9">
        <f t="shared" si="115"/>
        <v>0.14008329180607959</v>
      </c>
      <c r="X58" s="9">
        <f t="shared" si="115"/>
        <v>0.12783527685415008</v>
      </c>
      <c r="Y58" s="9">
        <f t="shared" si="115"/>
        <v>9.0618425423541135E-2</v>
      </c>
      <c r="Z58" s="9">
        <f t="shared" si="115"/>
        <v>8.1223427882479854E-2</v>
      </c>
      <c r="AA58" s="9">
        <f t="shared" si="115"/>
        <v>0.10824578907212865</v>
      </c>
    </row>
    <row r="59" spans="1:38" x14ac:dyDescent="0.25">
      <c r="A59" s="4"/>
      <c r="B59" s="29" t="s">
        <v>22</v>
      </c>
      <c r="C59" s="4"/>
      <c r="D59" s="4"/>
      <c r="E59" s="4"/>
      <c r="F59" s="9"/>
      <c r="G59" s="9"/>
      <c r="H59" s="9"/>
      <c r="I59" s="4">
        <v>133</v>
      </c>
      <c r="J59" s="4">
        <v>196</v>
      </c>
      <c r="K59" s="4">
        <v>288</v>
      </c>
      <c r="L59" s="4">
        <v>309</v>
      </c>
      <c r="M59" s="4">
        <v>491</v>
      </c>
      <c r="N59" s="4">
        <v>598</v>
      </c>
      <c r="O59" s="4">
        <v>767</v>
      </c>
      <c r="P59" s="4">
        <v>1002</v>
      </c>
      <c r="Q59" s="29">
        <v>1378</v>
      </c>
      <c r="R59" s="4">
        <v>1772</v>
      </c>
      <c r="S59" s="4">
        <v>2182</v>
      </c>
      <c r="T59" s="4">
        <v>2692</v>
      </c>
      <c r="U59" s="4">
        <v>3434</v>
      </c>
      <c r="V59" s="4">
        <v>4089</v>
      </c>
      <c r="W59" s="4">
        <v>4858</v>
      </c>
      <c r="X59" s="4">
        <v>5690</v>
      </c>
      <c r="Y59" s="4">
        <v>6528</v>
      </c>
      <c r="Z59" s="4">
        <v>7340</v>
      </c>
      <c r="AA59" s="4">
        <v>8189</v>
      </c>
    </row>
    <row r="60" spans="1:38" x14ac:dyDescent="0.25">
      <c r="A60" s="4"/>
      <c r="B60" s="4"/>
      <c r="C60" s="4"/>
      <c r="D60" s="4"/>
      <c r="E60" s="4"/>
      <c r="F60" s="9"/>
      <c r="G60" s="9"/>
      <c r="H60" s="9"/>
      <c r="I60" s="9"/>
      <c r="J60" s="9">
        <f t="shared" ref="J60:AA60" si="116">(J59-I59)/I59</f>
        <v>0.47368421052631576</v>
      </c>
      <c r="K60" s="9">
        <f t="shared" si="116"/>
        <v>0.46938775510204084</v>
      </c>
      <c r="L60" s="9">
        <f t="shared" si="116"/>
        <v>7.2916666666666671E-2</v>
      </c>
      <c r="M60" s="9">
        <f t="shared" si="116"/>
        <v>0.5889967637540453</v>
      </c>
      <c r="N60" s="9">
        <f t="shared" si="116"/>
        <v>0.21792260692464357</v>
      </c>
      <c r="O60" s="9">
        <f t="shared" si="116"/>
        <v>0.28260869565217389</v>
      </c>
      <c r="P60" s="9">
        <f t="shared" si="116"/>
        <v>0.30638852672750977</v>
      </c>
      <c r="Q60" s="9">
        <f t="shared" si="116"/>
        <v>0.37524950099800397</v>
      </c>
      <c r="R60" s="9">
        <f t="shared" si="116"/>
        <v>0.28592162554426703</v>
      </c>
      <c r="S60" s="9">
        <f t="shared" si="116"/>
        <v>0.23137697516930023</v>
      </c>
      <c r="T60" s="9">
        <f t="shared" si="116"/>
        <v>0.23373052245646195</v>
      </c>
      <c r="U60" s="9">
        <f t="shared" si="116"/>
        <v>0.27563150074294207</v>
      </c>
      <c r="V60" s="9">
        <f t="shared" si="116"/>
        <v>0.19073966220151428</v>
      </c>
      <c r="W60" s="9">
        <f t="shared" si="116"/>
        <v>0.18806554169723649</v>
      </c>
      <c r="X60" s="9">
        <f t="shared" si="116"/>
        <v>0.17126389460683408</v>
      </c>
      <c r="Y60" s="9">
        <f t="shared" si="116"/>
        <v>0.14727592267135325</v>
      </c>
      <c r="Z60" s="9">
        <f t="shared" si="116"/>
        <v>0.12438725490196079</v>
      </c>
      <c r="AA60" s="9">
        <f t="shared" si="116"/>
        <v>0.11566757493188011</v>
      </c>
    </row>
    <row r="61" spans="1:38" x14ac:dyDescent="0.25">
      <c r="A61" s="4"/>
      <c r="B61" s="4"/>
      <c r="C61" s="7">
        <v>0.18</v>
      </c>
      <c r="D61" s="4"/>
      <c r="E61" s="4"/>
      <c r="F61" s="9"/>
      <c r="G61" s="9"/>
      <c r="H61" s="9"/>
      <c r="I61" s="9"/>
      <c r="J61" s="9"/>
      <c r="K61" s="11">
        <f t="shared" ref="K61:AA61" si="117">K59/E57</f>
        <v>0.23395613322502032</v>
      </c>
      <c r="L61" s="11">
        <f t="shared" si="117"/>
        <v>0.18230088495575222</v>
      </c>
      <c r="M61" s="11">
        <f t="shared" si="117"/>
        <v>0.21563460693895475</v>
      </c>
      <c r="N61" s="11">
        <f t="shared" si="117"/>
        <v>0.19008264462809918</v>
      </c>
      <c r="O61" s="11">
        <f t="shared" si="117"/>
        <v>0.14659785932721711</v>
      </c>
      <c r="P61" s="11">
        <f t="shared" si="117"/>
        <v>0.15678297606008448</v>
      </c>
      <c r="Q61" s="11">
        <f t="shared" si="117"/>
        <v>0.18244406196213425</v>
      </c>
      <c r="R61" s="11">
        <f t="shared" si="117"/>
        <v>0.19279730170819279</v>
      </c>
      <c r="S61" s="11">
        <f t="shared" si="117"/>
        <v>0.19520486670245124</v>
      </c>
      <c r="T61" s="11">
        <f t="shared" si="117"/>
        <v>0.19626713327500728</v>
      </c>
      <c r="U61" s="11">
        <f t="shared" si="117"/>
        <v>0.19950037762156508</v>
      </c>
      <c r="V61" s="11">
        <f t="shared" si="117"/>
        <v>0.20372676996661851</v>
      </c>
      <c r="W61" s="11">
        <f t="shared" si="117"/>
        <v>0.21121739130434783</v>
      </c>
      <c r="X61" s="11">
        <f t="shared" si="117"/>
        <v>0.19066447743189358</v>
      </c>
      <c r="Y61" s="11">
        <f t="shared" si="117"/>
        <v>0.19728610716552328</v>
      </c>
      <c r="Z61" s="11">
        <f t="shared" si="117"/>
        <v>0.18503113262245077</v>
      </c>
      <c r="AA61" s="11">
        <f t="shared" si="117"/>
        <v>0.17200168031926066</v>
      </c>
    </row>
    <row r="62" spans="1:38" x14ac:dyDescent="0.25">
      <c r="A62" s="20"/>
      <c r="B62" s="20"/>
      <c r="C62" s="35"/>
      <c r="D62" s="20"/>
      <c r="E62" s="20"/>
      <c r="F62" s="21"/>
      <c r="G62" s="21"/>
      <c r="H62" s="21"/>
      <c r="I62" s="21"/>
      <c r="J62" s="21"/>
      <c r="K62" s="36"/>
      <c r="L62" s="40">
        <f t="shared" ref="L62:M62" si="118">(L59-I59)/(G57-D57)</f>
        <v>7.7294685990338161E-2</v>
      </c>
      <c r="M62" s="40">
        <f t="shared" si="118"/>
        <v>0.15404699738903394</v>
      </c>
      <c r="N62" s="40">
        <f t="shared" ref="N62" si="119">(N59-K59)/(I57-F57)</f>
        <v>8.7644896805202155E-2</v>
      </c>
      <c r="O62" s="40">
        <f t="shared" ref="O62" si="120">(O59-L59)/(J57-G57)</f>
        <v>0.11132717549829849</v>
      </c>
      <c r="P62" s="40">
        <f t="shared" ref="P62" si="121">(P59-M59)/(K57-H57)</f>
        <v>0.11595189471295667</v>
      </c>
      <c r="Q62" s="40">
        <f t="shared" ref="Q62" si="122">(Q59-N59)/(L57-I57)</f>
        <v>0.19701944935589796</v>
      </c>
      <c r="R62" s="40">
        <f t="shared" ref="R62" si="123">(R59-O59)/(M57-J57)</f>
        <v>0.20994359724253187</v>
      </c>
      <c r="S62" s="40">
        <f t="shared" ref="S62" si="124">(S59-P59)/(N57-K57)</f>
        <v>0.19146519552166152</v>
      </c>
      <c r="T62" s="40">
        <f t="shared" ref="T62" si="125">(T59-Q59)/(O57-L57)</f>
        <v>0.16379955123410619</v>
      </c>
      <c r="U62" s="40">
        <f t="shared" ref="U62" si="126">(U59-R59)/(P57-M57)</f>
        <v>0.1868885640391319</v>
      </c>
      <c r="V62" s="40">
        <f t="shared" ref="V62" si="127">(V59-S59)/(Q57-N57)</f>
        <v>0.20540715208961655</v>
      </c>
      <c r="W62" s="40">
        <f t="shared" ref="W62:AA62" si="128">(W59-T59)/(R57-O57)</f>
        <v>0.17149643705463183</v>
      </c>
      <c r="X62" s="40">
        <f t="shared" si="128"/>
        <v>0.17329850975572283</v>
      </c>
      <c r="Y62" s="40">
        <f t="shared" si="128"/>
        <v>0.14631951526786249</v>
      </c>
      <c r="Z62" s="40">
        <f t="shared" si="128"/>
        <v>0.13969719142229978</v>
      </c>
      <c r="AA62" s="40">
        <f t="shared" si="128"/>
        <v>0.10818650158015498</v>
      </c>
    </row>
    <row r="63" spans="1:38" x14ac:dyDescent="0.25">
      <c r="A63" s="20"/>
      <c r="B63" s="20"/>
      <c r="C63" s="35"/>
      <c r="D63" s="20"/>
      <c r="E63" s="20"/>
      <c r="F63" s="21"/>
      <c r="G63" s="21"/>
      <c r="H63" s="21"/>
      <c r="I63" s="21"/>
      <c r="J63" s="21"/>
      <c r="K63" s="36"/>
      <c r="L63" s="36"/>
      <c r="M63" s="36"/>
      <c r="N63" s="36"/>
      <c r="O63" s="36"/>
      <c r="P63" s="36"/>
      <c r="Q63" s="36"/>
      <c r="R63" s="36"/>
      <c r="S63" s="20"/>
      <c r="T63" s="20"/>
    </row>
    <row r="64" spans="1:38" x14ac:dyDescent="0.25">
      <c r="A64" s="4" t="s">
        <v>34</v>
      </c>
      <c r="B64" s="4" t="s">
        <v>2</v>
      </c>
      <c r="C64" s="7"/>
      <c r="D64" s="13">
        <v>43896</v>
      </c>
      <c r="E64" s="13">
        <f>D64+1</f>
        <v>43897</v>
      </c>
      <c r="F64" s="13">
        <f t="shared" ref="F64:V64" si="129">E64+1</f>
        <v>43898</v>
      </c>
      <c r="G64" s="13">
        <f t="shared" si="129"/>
        <v>43899</v>
      </c>
      <c r="H64" s="13">
        <f t="shared" si="129"/>
        <v>43900</v>
      </c>
      <c r="I64" s="13">
        <f t="shared" si="129"/>
        <v>43901</v>
      </c>
      <c r="J64" s="13">
        <f t="shared" si="129"/>
        <v>43902</v>
      </c>
      <c r="K64" s="13">
        <f t="shared" si="129"/>
        <v>43903</v>
      </c>
      <c r="L64" s="13">
        <f t="shared" si="129"/>
        <v>43904</v>
      </c>
      <c r="M64" s="13">
        <f t="shared" si="129"/>
        <v>43905</v>
      </c>
      <c r="N64" s="13">
        <f t="shared" si="129"/>
        <v>43906</v>
      </c>
      <c r="O64" s="13">
        <f t="shared" si="129"/>
        <v>43907</v>
      </c>
      <c r="P64" s="13">
        <f t="shared" si="129"/>
        <v>43908</v>
      </c>
      <c r="Q64" s="13">
        <f t="shared" si="129"/>
        <v>43909</v>
      </c>
      <c r="R64" s="13">
        <f t="shared" si="129"/>
        <v>43910</v>
      </c>
      <c r="S64" s="13">
        <f t="shared" si="129"/>
        <v>43911</v>
      </c>
      <c r="T64" s="13">
        <f t="shared" si="129"/>
        <v>43912</v>
      </c>
      <c r="U64" s="13">
        <f t="shared" si="129"/>
        <v>43913</v>
      </c>
      <c r="V64" s="13">
        <f t="shared" si="129"/>
        <v>43914</v>
      </c>
    </row>
    <row r="65" spans="1:22" x14ac:dyDescent="0.25">
      <c r="A65" s="4"/>
      <c r="B65" s="4" t="s">
        <v>1</v>
      </c>
      <c r="C65" s="7"/>
      <c r="D65" s="4">
        <v>6767</v>
      </c>
      <c r="E65" s="4">
        <v>7134</v>
      </c>
      <c r="F65" s="4">
        <v>7382</v>
      </c>
      <c r="G65" s="4">
        <v>7513</v>
      </c>
      <c r="H65" s="4">
        <v>7755</v>
      </c>
      <c r="I65" s="4">
        <v>7869</v>
      </c>
      <c r="J65" s="4">
        <v>7979</v>
      </c>
      <c r="K65" s="4">
        <v>8086</v>
      </c>
      <c r="L65" s="4">
        <v>8162</v>
      </c>
      <c r="M65" s="4">
        <v>8236</v>
      </c>
      <c r="N65" s="4">
        <v>8320</v>
      </c>
      <c r="O65" s="4">
        <v>8413</v>
      </c>
      <c r="P65" s="4">
        <v>8565</v>
      </c>
      <c r="Q65" s="4">
        <v>8652</v>
      </c>
      <c r="R65" s="4">
        <v>8799</v>
      </c>
      <c r="S65" s="4">
        <v>8897</v>
      </c>
      <c r="T65" s="4">
        <v>8961</v>
      </c>
      <c r="U65" s="4">
        <v>9037</v>
      </c>
      <c r="V65" s="4">
        <v>9137</v>
      </c>
    </row>
    <row r="66" spans="1:22" x14ac:dyDescent="0.25">
      <c r="A66" s="4"/>
      <c r="B66" s="4"/>
      <c r="C66" s="7"/>
      <c r="D66" s="9"/>
      <c r="E66" s="9">
        <f t="shared" ref="E66" si="130">(E65-D65)/D65</f>
        <v>5.4233781587113936E-2</v>
      </c>
      <c r="F66" s="9">
        <f t="shared" ref="F66" si="131">(F65-E65)/E65</f>
        <v>3.476310625175217E-2</v>
      </c>
      <c r="G66" s="9">
        <f t="shared" ref="G66" si="132">(G65-F65)/F65</f>
        <v>1.7745868328366297E-2</v>
      </c>
      <c r="H66" s="9">
        <f t="shared" ref="H66" si="133">(H65-G65)/G65</f>
        <v>3.2210834553440704E-2</v>
      </c>
      <c r="I66" s="9">
        <f t="shared" ref="I66" si="134">(I65-H65)/H65</f>
        <v>1.4700193423597678E-2</v>
      </c>
      <c r="J66" s="9">
        <f t="shared" ref="J66" si="135">(J65-I65)/I65</f>
        <v>1.3978904562206126E-2</v>
      </c>
      <c r="K66" s="9">
        <f t="shared" ref="K66:Q66" si="136">(K65-J65)/J65</f>
        <v>1.3410201779671638E-2</v>
      </c>
      <c r="L66" s="9">
        <f t="shared" si="136"/>
        <v>9.3989611674499141E-3</v>
      </c>
      <c r="M66" s="9">
        <f t="shared" si="136"/>
        <v>9.0664052928203873E-3</v>
      </c>
      <c r="N66" s="9">
        <f t="shared" si="136"/>
        <v>1.0199125789218067E-2</v>
      </c>
      <c r="O66" s="9">
        <f t="shared" si="136"/>
        <v>1.1177884615384616E-2</v>
      </c>
      <c r="P66" s="9">
        <f t="shared" si="136"/>
        <v>1.8067276833472007E-2</v>
      </c>
      <c r="Q66" s="9">
        <f t="shared" si="136"/>
        <v>1.0157618213660246E-2</v>
      </c>
      <c r="R66" s="9">
        <f t="shared" ref="R66" si="137">(R65-Q65)/Q65</f>
        <v>1.6990291262135922E-2</v>
      </c>
      <c r="S66" s="9">
        <f t="shared" ref="S66" si="138">(S65-R65)/R65</f>
        <v>1.1137629276054098E-2</v>
      </c>
      <c r="T66" s="9">
        <f t="shared" ref="T66:V66" si="139">(T65-S65)/S65</f>
        <v>7.1934359896594358E-3</v>
      </c>
      <c r="U66" s="9">
        <f t="shared" si="139"/>
        <v>8.481196295056356E-3</v>
      </c>
      <c r="V66" s="9">
        <f t="shared" si="139"/>
        <v>1.1065619121389841E-2</v>
      </c>
    </row>
    <row r="67" spans="1:22" x14ac:dyDescent="0.25">
      <c r="A67" s="4"/>
      <c r="B67" s="4" t="s">
        <v>22</v>
      </c>
      <c r="C67" s="7"/>
      <c r="D67" s="4"/>
      <c r="E67" s="4"/>
      <c r="F67" s="9"/>
      <c r="G67" s="9"/>
      <c r="H67" s="9"/>
      <c r="I67" s="4">
        <v>66</v>
      </c>
      <c r="J67" s="4">
        <v>67</v>
      </c>
      <c r="K67" s="4">
        <v>72</v>
      </c>
      <c r="L67" s="4">
        <v>75</v>
      </c>
      <c r="M67" s="4">
        <v>75</v>
      </c>
      <c r="N67" s="4">
        <v>81</v>
      </c>
      <c r="O67" s="4">
        <v>84</v>
      </c>
      <c r="P67" s="4">
        <v>91</v>
      </c>
      <c r="Q67" s="4">
        <v>94</v>
      </c>
      <c r="R67" s="4">
        <v>102</v>
      </c>
      <c r="S67" s="4">
        <v>104</v>
      </c>
      <c r="T67" s="4">
        <v>111</v>
      </c>
      <c r="U67" s="4">
        <v>120</v>
      </c>
      <c r="V67" s="4">
        <v>126</v>
      </c>
    </row>
    <row r="68" spans="1:22" x14ac:dyDescent="0.25">
      <c r="A68" s="4"/>
      <c r="B68" s="4"/>
      <c r="C68" s="7"/>
      <c r="D68" s="4"/>
      <c r="E68" s="4"/>
      <c r="F68" s="9"/>
      <c r="G68" s="9"/>
      <c r="H68" s="9"/>
      <c r="I68" s="9"/>
      <c r="J68" s="9">
        <f t="shared" ref="J68" si="140">(J67-I67)/I67</f>
        <v>1.5151515151515152E-2</v>
      </c>
      <c r="K68" s="9">
        <f t="shared" ref="K68" si="141">(K67-J67)/J67</f>
        <v>7.4626865671641784E-2</v>
      </c>
      <c r="L68" s="9">
        <f t="shared" ref="L68" si="142">(L67-K67)/K67</f>
        <v>4.1666666666666664E-2</v>
      </c>
      <c r="M68" s="9">
        <f t="shared" ref="M68" si="143">(M67-L67)/L67</f>
        <v>0</v>
      </c>
      <c r="N68" s="9">
        <f t="shared" ref="N68" si="144">(N67-M67)/M67</f>
        <v>0.08</v>
      </c>
      <c r="O68" s="9">
        <f t="shared" ref="O68" si="145">(O67-N67)/N67</f>
        <v>3.7037037037037035E-2</v>
      </c>
      <c r="P68" s="9">
        <f t="shared" ref="P68" si="146">(P67-O67)/O67</f>
        <v>8.3333333333333329E-2</v>
      </c>
      <c r="Q68" s="9">
        <f t="shared" ref="Q68" si="147">(Q67-P67)/P67</f>
        <v>3.2967032967032968E-2</v>
      </c>
      <c r="R68" s="9">
        <f t="shared" ref="R68" si="148">(R67-Q67)/Q67</f>
        <v>8.5106382978723402E-2</v>
      </c>
      <c r="S68" s="9">
        <f t="shared" ref="S68" si="149">(S67-R67)/R67</f>
        <v>1.9607843137254902E-2</v>
      </c>
      <c r="T68" s="9">
        <f t="shared" ref="T68:V68" si="150">(T67-S67)/S67</f>
        <v>6.7307692307692304E-2</v>
      </c>
      <c r="U68" s="9">
        <f t="shared" si="150"/>
        <v>8.1081081081081086E-2</v>
      </c>
      <c r="V68" s="9">
        <f t="shared" si="150"/>
        <v>0.05</v>
      </c>
    </row>
    <row r="69" spans="1:22" x14ac:dyDescent="0.25">
      <c r="A69" s="4"/>
      <c r="B69" s="4"/>
      <c r="C69" s="7"/>
      <c r="D69" s="4"/>
      <c r="E69" s="4"/>
      <c r="F69" s="9"/>
      <c r="G69" s="9"/>
      <c r="H69" s="9"/>
      <c r="I69" s="9"/>
      <c r="J69" s="11">
        <f t="shared" ref="J69:K69" si="151">J67/D65</f>
        <v>9.9009900990099011E-3</v>
      </c>
      <c r="K69" s="11">
        <f t="shared" si="151"/>
        <v>1.0092514718250631E-2</v>
      </c>
      <c r="L69" s="11">
        <f t="shared" ref="L69" si="152">L67/F65</f>
        <v>1.0159848279599025E-2</v>
      </c>
      <c r="M69" s="11">
        <f t="shared" ref="M69" si="153">M67/G65</f>
        <v>9.982696659124185E-3</v>
      </c>
      <c r="N69" s="11">
        <f t="shared" ref="N69" si="154">N67/H65</f>
        <v>1.0444874274661509E-2</v>
      </c>
      <c r="O69" s="11">
        <f t="shared" ref="O69" si="155">O67/I65</f>
        <v>1.067479984750286E-2</v>
      </c>
      <c r="P69" s="11">
        <f t="shared" ref="P69" si="156">P67/J65</f>
        <v>1.1404937962150646E-2</v>
      </c>
      <c r="Q69" s="11">
        <f t="shared" ref="Q69" si="157">Q67/K65</f>
        <v>1.1625030917635419E-2</v>
      </c>
      <c r="R69" s="11">
        <f t="shared" ref="R69" si="158">R67/L65</f>
        <v>1.2496937025238911E-2</v>
      </c>
      <c r="S69" s="11">
        <f t="shared" ref="S69" si="159">S67/M65</f>
        <v>1.2627489072365225E-2</v>
      </c>
      <c r="T69" s="11">
        <f t="shared" ref="T69:V69" si="160">T67/N65</f>
        <v>1.3341346153846153E-2</v>
      </c>
      <c r="U69" s="11">
        <f t="shared" si="160"/>
        <v>1.4263639605372637E-2</v>
      </c>
      <c r="V69" s="11">
        <f t="shared" si="160"/>
        <v>1.4711033274956218E-2</v>
      </c>
    </row>
    <row r="70" spans="1:22" x14ac:dyDescent="0.25">
      <c r="A70" s="20"/>
      <c r="B70" s="20"/>
      <c r="C70" s="35"/>
      <c r="D70" s="20"/>
      <c r="E70" s="20"/>
      <c r="F70" s="21"/>
      <c r="G70" s="21"/>
      <c r="H70" s="21"/>
      <c r="I70" s="21"/>
      <c r="J70" s="21"/>
      <c r="K70" s="36"/>
      <c r="L70" s="36"/>
      <c r="M70" s="36"/>
      <c r="N70" s="36"/>
      <c r="O70" s="36"/>
      <c r="P70" s="36"/>
      <c r="Q70" s="36"/>
      <c r="R70" s="36"/>
      <c r="S70" s="20"/>
      <c r="T70" s="20"/>
    </row>
    <row r="72" spans="1:22" x14ac:dyDescent="0.25">
      <c r="A72" t="s">
        <v>11</v>
      </c>
      <c r="B72" s="54" t="s">
        <v>10</v>
      </c>
      <c r="C72" s="48" t="s">
        <v>12</v>
      </c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</row>
    <row r="73" spans="1:22" x14ac:dyDescent="0.25">
      <c r="B73" s="61" t="s">
        <v>0</v>
      </c>
      <c r="C73" s="42" t="s">
        <v>13</v>
      </c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</row>
    <row r="74" spans="1:22" x14ac:dyDescent="0.25">
      <c r="B74" s="60" t="s">
        <v>4</v>
      </c>
      <c r="C74" s="42" t="s">
        <v>14</v>
      </c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</row>
    <row r="75" spans="1:22" x14ac:dyDescent="0.25">
      <c r="B75" s="59" t="s">
        <v>6</v>
      </c>
      <c r="C75" s="42" t="s">
        <v>15</v>
      </c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</row>
    <row r="76" spans="1:22" x14ac:dyDescent="0.25">
      <c r="B76" s="57" t="s">
        <v>16</v>
      </c>
      <c r="C76" s="42" t="s">
        <v>17</v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</row>
    <row r="77" spans="1:22" x14ac:dyDescent="0.25">
      <c r="B77" s="58" t="s">
        <v>20</v>
      </c>
      <c r="C77" s="42" t="s">
        <v>21</v>
      </c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</row>
    <row r="78" spans="1:22" x14ac:dyDescent="0.25">
      <c r="B78" t="s">
        <v>34</v>
      </c>
      <c r="C78" s="42" t="s">
        <v>35</v>
      </c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</row>
    <row r="80" spans="1:22" x14ac:dyDescent="0.25">
      <c r="E80" s="43" t="s">
        <v>44</v>
      </c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</row>
    <row r="82" spans="1:22" x14ac:dyDescent="0.25">
      <c r="F82" s="28">
        <f t="shared" ref="F82:M82" si="161">G82-1</f>
        <v>43904</v>
      </c>
      <c r="G82" s="28">
        <f t="shared" si="161"/>
        <v>43905</v>
      </c>
      <c r="H82" s="28">
        <f t="shared" si="161"/>
        <v>43906</v>
      </c>
      <c r="I82" s="28">
        <f t="shared" si="161"/>
        <v>43907</v>
      </c>
      <c r="J82" s="28">
        <f t="shared" si="161"/>
        <v>43908</v>
      </c>
      <c r="K82" s="28">
        <f t="shared" si="161"/>
        <v>43909</v>
      </c>
      <c r="L82" s="28">
        <f t="shared" si="161"/>
        <v>43910</v>
      </c>
      <c r="M82" s="28">
        <f t="shared" si="161"/>
        <v>43911</v>
      </c>
      <c r="N82" s="28">
        <v>43912</v>
      </c>
      <c r="O82" s="28">
        <f>N82+1</f>
        <v>43913</v>
      </c>
      <c r="P82" s="28">
        <f t="shared" ref="P82:S82" si="162">O82+1</f>
        <v>43914</v>
      </c>
      <c r="Q82" s="28">
        <f t="shared" si="162"/>
        <v>43915</v>
      </c>
      <c r="R82" s="28">
        <f t="shared" si="162"/>
        <v>43916</v>
      </c>
      <c r="S82" s="28">
        <f t="shared" si="162"/>
        <v>43917</v>
      </c>
      <c r="T82" s="28">
        <f t="shared" ref="T82" si="163">S82+1</f>
        <v>43918</v>
      </c>
      <c r="U82" s="28">
        <f t="shared" ref="U82:V82" si="164">T82+1</f>
        <v>43919</v>
      </c>
      <c r="V82" s="28">
        <f t="shared" si="164"/>
        <v>43920</v>
      </c>
    </row>
    <row r="83" spans="1:22" x14ac:dyDescent="0.25">
      <c r="E83" t="s">
        <v>0</v>
      </c>
      <c r="F83" s="1">
        <f>J6</f>
        <v>0.22917235727943186</v>
      </c>
      <c r="G83" s="1">
        <f>K6</f>
        <v>0.20511111111111111</v>
      </c>
      <c r="H83" s="1">
        <f>L6</f>
        <v>0.2231237322515213</v>
      </c>
      <c r="I83" s="1">
        <f>M6</f>
        <v>0.1653851952359415</v>
      </c>
      <c r="J83" s="1">
        <f>N6</f>
        <v>0.1816300129366106</v>
      </c>
      <c r="K83" s="1">
        <f>O6</f>
        <v>0.20374425224436171</v>
      </c>
      <c r="L83" s="1">
        <f>P6</f>
        <v>0.14706684856753069</v>
      </c>
      <c r="M83" s="1">
        <f>Q6</f>
        <v>0.14644782746590548</v>
      </c>
      <c r="N83" s="1">
        <f>R6</f>
        <v>0.154229199806349</v>
      </c>
      <c r="O83" s="1">
        <f>S6</f>
        <v>0.18976571394331596</v>
      </c>
      <c r="P83" s="1">
        <f>T6</f>
        <v>0.12318694601128123</v>
      </c>
      <c r="Q83" s="1">
        <f>U6</f>
        <v>0.13142319074522466</v>
      </c>
      <c r="R83" s="1">
        <f>V6</f>
        <v>0.1554313795426624</v>
      </c>
      <c r="S83" s="1">
        <f>W6</f>
        <v>0.13064654433201853</v>
      </c>
      <c r="T83" s="1">
        <f>X6</f>
        <v>0.13987986894794321</v>
      </c>
      <c r="U83" s="1">
        <f>Y6</f>
        <v>6.9168330006653359E-2</v>
      </c>
      <c r="V83" s="1">
        <f>Z6</f>
        <v>0.10892617115547369</v>
      </c>
    </row>
    <row r="84" spans="1:22" x14ac:dyDescent="0.25">
      <c r="E84" t="s">
        <v>10</v>
      </c>
      <c r="I84" s="1">
        <f>K40</f>
        <v>0.2748353096179183</v>
      </c>
      <c r="J84" s="1">
        <f>L40</f>
        <v>0.24266225713104589</v>
      </c>
      <c r="K84" s="1">
        <f>M40</f>
        <v>0.19028609447771125</v>
      </c>
      <c r="L84" s="1">
        <f>N40</f>
        <v>0.53703186137506986</v>
      </c>
      <c r="M84" s="1">
        <f>O40</f>
        <v>0.26893353941267389</v>
      </c>
      <c r="N84" s="1">
        <f>P40</f>
        <v>0.19380955792792148</v>
      </c>
      <c r="O84" s="1">
        <f>Q40</f>
        <v>0.33338109909006236</v>
      </c>
      <c r="P84" s="1">
        <f>R40</f>
        <v>7.4691026329930146E-2</v>
      </c>
      <c r="Q84" s="1">
        <f>S40</f>
        <v>0.1336</v>
      </c>
      <c r="R84" s="1">
        <f>T40</f>
        <v>0.21012702893436838</v>
      </c>
      <c r="S84" s="1">
        <f>U40</f>
        <v>0.14973028138212569</v>
      </c>
      <c r="T84" s="1">
        <f>V40</f>
        <v>0.15736748668526504</v>
      </c>
      <c r="U84" s="1">
        <f>W40</f>
        <v>0.15832146378875864</v>
      </c>
      <c r="V84" s="1">
        <f>X40</f>
        <v>0.14883654937570942</v>
      </c>
    </row>
    <row r="85" spans="1:22" x14ac:dyDescent="0.25">
      <c r="A85" s="43" t="s">
        <v>23</v>
      </c>
      <c r="B85" s="43"/>
      <c r="E85" t="s">
        <v>4</v>
      </c>
      <c r="F85" s="31">
        <f>U16</f>
        <v>0.19801812004530012</v>
      </c>
      <c r="G85" s="31">
        <f>V16</f>
        <v>0.16968379259819444</v>
      </c>
      <c r="H85" s="31">
        <f>W16</f>
        <v>0.13064209803208471</v>
      </c>
      <c r="I85" s="31">
        <f>X16</f>
        <v>0.12601858470335955</v>
      </c>
      <c r="J85" s="31">
        <f>Y16</f>
        <v>0.13353012124674665</v>
      </c>
      <c r="K85" s="31">
        <f>Z16</f>
        <v>0.14902136476913169</v>
      </c>
      <c r="L85" s="31">
        <f>AA16</f>
        <v>0.14587547215791397</v>
      </c>
      <c r="M85" s="31">
        <f>AB16</f>
        <v>0.1394483315965207</v>
      </c>
      <c r="N85" s="31">
        <f>AC16</f>
        <v>0.10377393706372018</v>
      </c>
      <c r="O85" s="31">
        <f>AD16</f>
        <v>8.0980080489702053E-2</v>
      </c>
      <c r="P85" s="31">
        <f>AE16</f>
        <v>8.2109280898524886E-2</v>
      </c>
      <c r="Q85" s="31">
        <f>AF16</f>
        <v>7.5315138198219042E-2</v>
      </c>
      <c r="R85" s="31">
        <f>AG16</f>
        <v>8.2717177963595304E-2</v>
      </c>
      <c r="S85" s="31">
        <f>AH16</f>
        <v>7.4498069258371727E-2</v>
      </c>
      <c r="T85" s="31">
        <f>AI16</f>
        <v>6.855868452374074E-2</v>
      </c>
      <c r="U85" s="31">
        <f>AJ16</f>
        <v>5.6417077601868676E-2</v>
      </c>
      <c r="V85" s="31">
        <f>AK16</f>
        <v>4.1458096612719958E-2</v>
      </c>
    </row>
    <row r="86" spans="1:22" x14ac:dyDescent="0.25">
      <c r="E86" t="s">
        <v>6</v>
      </c>
      <c r="H86" s="31"/>
      <c r="I86" s="31">
        <f>J31</f>
        <v>0.29368709972552609</v>
      </c>
      <c r="J86" s="31">
        <f>K31</f>
        <v>0.42751060820367753</v>
      </c>
      <c r="K86" s="31">
        <f>L31</f>
        <v>0.48848154570225416</v>
      </c>
      <c r="L86" s="31">
        <f>M31</f>
        <v>0.45099018139457481</v>
      </c>
      <c r="M86" s="31">
        <f>N31</f>
        <v>0.3552012845509806</v>
      </c>
      <c r="N86" s="31">
        <f>O31</f>
        <v>0.39116452268111035</v>
      </c>
      <c r="O86" s="31">
        <f>P31</f>
        <v>0.32370118019223748</v>
      </c>
      <c r="P86" s="31">
        <f>Q31</f>
        <v>0.23100785881704122</v>
      </c>
      <c r="Q86" s="31">
        <f>R31</f>
        <v>0.29163166638666443</v>
      </c>
      <c r="R86" s="31">
        <f>S31</f>
        <v>0.24282452235742982</v>
      </c>
      <c r="S86" s="31">
        <f>T31</f>
        <v>0.21704497883622495</v>
      </c>
      <c r="T86" s="31">
        <f>U31</f>
        <v>0.19133201479060968</v>
      </c>
      <c r="U86" s="31">
        <f>V31</f>
        <v>0.1470814686492469</v>
      </c>
      <c r="V86" s="31">
        <f>W31</f>
        <v>0.11882538017829052</v>
      </c>
    </row>
    <row r="87" spans="1:22" x14ac:dyDescent="0.25">
      <c r="E87" t="s">
        <v>16</v>
      </c>
      <c r="H87" s="1">
        <f>H49</f>
        <v>0.10927390366642703</v>
      </c>
      <c r="I87" s="1">
        <f>I49</f>
        <v>0.26377187297472454</v>
      </c>
      <c r="J87" s="1">
        <f>J49</f>
        <v>0.34666666666666668</v>
      </c>
      <c r="K87" s="1">
        <f>K49</f>
        <v>0.24485910129474486</v>
      </c>
      <c r="L87" s="1">
        <f>L49</f>
        <v>0.21841541755888652</v>
      </c>
      <c r="M87" s="1">
        <f>M49</f>
        <v>0.25985438111975895</v>
      </c>
      <c r="N87" s="1">
        <f>N49</f>
        <v>0.13252291749701076</v>
      </c>
      <c r="O87" s="1">
        <f>O49</f>
        <v>0.17015660742565547</v>
      </c>
      <c r="P87" s="1">
        <f>P49</f>
        <v>0.21458646616541355</v>
      </c>
      <c r="Q87" s="1">
        <f>Q49</f>
        <v>0.17976971647889067</v>
      </c>
      <c r="R87" s="1">
        <f>R49</f>
        <v>0.21397838178192885</v>
      </c>
      <c r="S87" s="1">
        <f>S49</f>
        <v>0.26028699861687415</v>
      </c>
      <c r="T87" s="1">
        <f>T49</f>
        <v>0.17216544344605253</v>
      </c>
      <c r="U87" s="1">
        <f>U49</f>
        <v>0.14237228626601908</v>
      </c>
      <c r="V87" s="1">
        <f>V49</f>
        <v>0.13420756070074788</v>
      </c>
    </row>
    <row r="88" spans="1:22" x14ac:dyDescent="0.25">
      <c r="E88" t="s">
        <v>20</v>
      </c>
      <c r="G88" s="1">
        <f>K58</f>
        <v>0.18181818181818182</v>
      </c>
      <c r="H88" s="1">
        <f>L58</f>
        <v>0.21686746987951808</v>
      </c>
      <c r="I88" s="1">
        <f>M58</f>
        <v>0.21618975084321618</v>
      </c>
      <c r="J88" s="1">
        <f>N58</f>
        <v>0.22705314009661837</v>
      </c>
      <c r="K88" s="1">
        <f>O58</f>
        <v>0.25495771361913094</v>
      </c>
      <c r="L88" s="1">
        <f>P58</f>
        <v>0.16603729739150641</v>
      </c>
      <c r="M88" s="1">
        <f>Q58</f>
        <v>0.14593194160729411</v>
      </c>
      <c r="N88" s="1">
        <f>R58</f>
        <v>0.29752173913043478</v>
      </c>
      <c r="O88" s="1">
        <f>S58</f>
        <v>0.10876922561404684</v>
      </c>
      <c r="P88" s="1">
        <f>T58</f>
        <v>0.19885762640152316</v>
      </c>
      <c r="Q88" s="1">
        <f>U58</f>
        <v>0.20018150192845799</v>
      </c>
      <c r="R88" s="1">
        <f>V58</f>
        <v>0.18017223272421759</v>
      </c>
      <c r="S88" s="1">
        <f>W58</f>
        <v>0.14008329180607959</v>
      </c>
      <c r="T88" s="1">
        <f>X58</f>
        <v>0.12783527685415008</v>
      </c>
      <c r="U88" s="1">
        <f>Y58</f>
        <v>9.0618425423541135E-2</v>
      </c>
      <c r="V88" s="1">
        <f>Z58</f>
        <v>8.1223427882479854E-2</v>
      </c>
    </row>
    <row r="89" spans="1:22" x14ac:dyDescent="0.25">
      <c r="E89" t="s">
        <v>34</v>
      </c>
      <c r="F89" s="1">
        <f>L66</f>
        <v>9.3989611674499141E-3</v>
      </c>
      <c r="G89" s="1">
        <f>M66</f>
        <v>9.0664052928203873E-3</v>
      </c>
      <c r="H89" s="1">
        <f>N66</f>
        <v>1.0199125789218067E-2</v>
      </c>
      <c r="I89" s="1">
        <f>O66</f>
        <v>1.1177884615384616E-2</v>
      </c>
      <c r="J89" s="1">
        <f>P66</f>
        <v>1.8067276833472007E-2</v>
      </c>
      <c r="K89" s="1">
        <f>Q66</f>
        <v>1.0157618213660246E-2</v>
      </c>
      <c r="L89" s="1">
        <f>R66</f>
        <v>1.6990291262135922E-2</v>
      </c>
      <c r="M89" s="1">
        <f>S66</f>
        <v>1.1137629276054098E-2</v>
      </c>
      <c r="N89" s="1">
        <f>T66</f>
        <v>7.1934359896594358E-3</v>
      </c>
      <c r="O89" s="1">
        <f>U66</f>
        <v>8.481196295056356E-3</v>
      </c>
      <c r="P89" s="1">
        <f>V66</f>
        <v>1.1065619121389841E-2</v>
      </c>
      <c r="Q89" s="1">
        <f>W66</f>
        <v>0</v>
      </c>
      <c r="R89" s="1">
        <f>X66</f>
        <v>0</v>
      </c>
      <c r="S89" s="1">
        <f>Y66</f>
        <v>0</v>
      </c>
      <c r="T89" s="1">
        <f>Z66</f>
        <v>0</v>
      </c>
      <c r="U89" s="1">
        <f>AA66</f>
        <v>0</v>
      </c>
      <c r="V89" s="1">
        <f>AB66</f>
        <v>0</v>
      </c>
    </row>
    <row r="92" spans="1:22" x14ac:dyDescent="0.25">
      <c r="F92" s="28">
        <f t="shared" ref="F92:M92" si="165">G92-1</f>
        <v>43904</v>
      </c>
      <c r="G92" s="28">
        <f t="shared" si="165"/>
        <v>43905</v>
      </c>
      <c r="H92" s="28">
        <f t="shared" si="165"/>
        <v>43906</v>
      </c>
      <c r="I92" s="28">
        <f t="shared" si="165"/>
        <v>43907</v>
      </c>
      <c r="J92" s="28">
        <f t="shared" si="165"/>
        <v>43908</v>
      </c>
      <c r="K92" s="28">
        <f t="shared" si="165"/>
        <v>43909</v>
      </c>
      <c r="L92" s="28">
        <f t="shared" si="165"/>
        <v>43910</v>
      </c>
      <c r="M92" s="28">
        <f t="shared" si="165"/>
        <v>43911</v>
      </c>
      <c r="N92" s="28">
        <v>43912</v>
      </c>
      <c r="O92" s="28">
        <f>N92+1</f>
        <v>43913</v>
      </c>
      <c r="P92" s="28">
        <f>O92+1</f>
        <v>43914</v>
      </c>
      <c r="Q92" s="28">
        <f>P92+1</f>
        <v>43915</v>
      </c>
      <c r="R92" s="28">
        <f>Q92+1</f>
        <v>43916</v>
      </c>
      <c r="S92" s="28">
        <f>R92+1</f>
        <v>43917</v>
      </c>
      <c r="T92" s="28">
        <f>S92+1</f>
        <v>43918</v>
      </c>
      <c r="U92" s="28">
        <f>T92+1</f>
        <v>43919</v>
      </c>
      <c r="V92" s="28">
        <f>U92+1</f>
        <v>43920</v>
      </c>
    </row>
    <row r="93" spans="1:22" x14ac:dyDescent="0.25">
      <c r="A93" s="43" t="s">
        <v>24</v>
      </c>
      <c r="B93" s="43"/>
      <c r="E93" t="s">
        <v>0</v>
      </c>
      <c r="F93" s="1">
        <f>J9</f>
        <v>8.0817051509769089E-2</v>
      </c>
      <c r="G93" s="1">
        <f>K9</f>
        <v>8.9943342776203972E-2</v>
      </c>
      <c r="H93" s="1">
        <f>L9</f>
        <v>8.2959641255605385E-2</v>
      </c>
      <c r="I93" s="1">
        <f>M9</f>
        <v>7.672073651907059E-2</v>
      </c>
      <c r="J93" s="1">
        <f>N9</f>
        <v>9.1730368311327304E-2</v>
      </c>
      <c r="K93" s="1">
        <f>O9</f>
        <v>0.10161158153509969</v>
      </c>
      <c r="L93" s="1">
        <f>P9</f>
        <v>0.1</v>
      </c>
      <c r="M93" s="1">
        <f>Q9</f>
        <v>0.10363267564078923</v>
      </c>
      <c r="N93" s="1">
        <f>R9</f>
        <v>0.10161314638926579</v>
      </c>
      <c r="O93" s="1">
        <f>S9</f>
        <v>0.11125485122897801</v>
      </c>
      <c r="P93" s="1">
        <f>T9</f>
        <v>0.1204291657543245</v>
      </c>
      <c r="Q93" s="1">
        <f>U9</f>
        <v>0.12105502501136881</v>
      </c>
      <c r="R93" s="1">
        <f t="shared" ref="Q93:V93" si="166">V9</f>
        <v>0.13447510307643515</v>
      </c>
      <c r="S93" s="1">
        <f t="shared" si="166"/>
        <v>0.13797634691195795</v>
      </c>
      <c r="T93" s="1">
        <f t="shared" si="166"/>
        <v>0.13865420336748757</v>
      </c>
      <c r="U93" s="1">
        <f t="shared" si="166"/>
        <v>0.13124496373892022</v>
      </c>
      <c r="V93" s="1">
        <f t="shared" si="166"/>
        <v>0.13559322033898305</v>
      </c>
    </row>
    <row r="94" spans="1:22" x14ac:dyDescent="0.25">
      <c r="A94" s="43" t="s">
        <v>42</v>
      </c>
      <c r="B94" s="43"/>
      <c r="E94" t="s">
        <v>10</v>
      </c>
      <c r="J94" s="1">
        <f>N43</f>
        <v>1.7868538608806637E-2</v>
      </c>
      <c r="K94" s="1">
        <f>O43</f>
        <v>1.8573237653018153E-2</v>
      </c>
      <c r="L94" s="1">
        <f>P43</f>
        <v>1.370223978919631E-2</v>
      </c>
      <c r="M94" s="1">
        <f>Q43</f>
        <v>1.4055394791236048E-2</v>
      </c>
      <c r="N94" s="1">
        <f>R43</f>
        <v>1.2475049900199601E-2</v>
      </c>
      <c r="O94" s="1">
        <f>S43</f>
        <v>1.2017887087758524E-2</v>
      </c>
      <c r="P94" s="1">
        <f>T43</f>
        <v>1.0364578598054369E-2</v>
      </c>
      <c r="Q94" s="1">
        <f>U43</f>
        <v>1.067564662893172E-2</v>
      </c>
      <c r="R94" s="1">
        <f>V43</f>
        <v>1.1883327331652862E-2</v>
      </c>
      <c r="S94" s="1">
        <f>W43</f>
        <v>1.3594841483073616E-2</v>
      </c>
      <c r="T94" s="1">
        <f>X43</f>
        <v>1.6250000000000001E-2</v>
      </c>
      <c r="U94" s="1">
        <f>Y43</f>
        <v>1.7157727593507411E-2</v>
      </c>
      <c r="V94" s="1"/>
    </row>
    <row r="95" spans="1:22" x14ac:dyDescent="0.25">
      <c r="E95" t="s">
        <v>4</v>
      </c>
      <c r="F95" s="1">
        <f>U19</f>
        <v>0.19538983050847458</v>
      </c>
      <c r="G95" s="1">
        <f>V19</f>
        <v>0.1972307021369385</v>
      </c>
      <c r="H95" s="1">
        <f>W19</f>
        <v>0.21263178638289487</v>
      </c>
      <c r="I95" s="1">
        <f>X19</f>
        <v>0.20081835686777921</v>
      </c>
      <c r="J95" s="1">
        <f>Y19</f>
        <v>0.19704889829947728</v>
      </c>
      <c r="K95" s="1">
        <f>Z19</f>
        <v>0.19280860702151756</v>
      </c>
      <c r="L95" s="1">
        <f>AA19</f>
        <v>0.19057522333033983</v>
      </c>
      <c r="M95" s="1">
        <f>AB19</f>
        <v>0.19497312805592598</v>
      </c>
      <c r="N95" s="1">
        <f>AC19</f>
        <v>0.19571122230164403</v>
      </c>
      <c r="O95" s="1">
        <f>AD19</f>
        <v>0.19288389513108614</v>
      </c>
      <c r="P95" s="1">
        <f>AE19</f>
        <v>0.19096687480749308</v>
      </c>
      <c r="Q95" s="1">
        <f>AF19</f>
        <v>0.18284391373217984</v>
      </c>
      <c r="R95" s="1">
        <f>AG19</f>
        <v>0.17364581782607771</v>
      </c>
      <c r="S95" s="1">
        <f>AH19</f>
        <v>0.17048042106834896</v>
      </c>
      <c r="T95" s="1">
        <f>AI19</f>
        <v>0.169484933545267</v>
      </c>
      <c r="U95" s="1">
        <f>AJ19</f>
        <v>0.16861420057252804</v>
      </c>
      <c r="V95" s="1">
        <f>AK19</f>
        <v>0.16755811264022205</v>
      </c>
    </row>
    <row r="96" spans="1:22" x14ac:dyDescent="0.25">
      <c r="E96" t="s">
        <v>6</v>
      </c>
      <c r="H96" s="1"/>
      <c r="I96" s="1">
        <f>J34</f>
        <v>0.10300429184549356</v>
      </c>
      <c r="J96" s="1">
        <f>K34</f>
        <v>0.10141313383208644</v>
      </c>
      <c r="K96" s="1">
        <f>L34</f>
        <v>0.10763454317897372</v>
      </c>
      <c r="L96" s="1">
        <f>M34</f>
        <v>0.11914672216441206</v>
      </c>
      <c r="M96" s="1">
        <f>N34</f>
        <v>7.101218865924748E-2</v>
      </c>
      <c r="N96" s="1">
        <f>O34</f>
        <v>9.4693504117108876E-2</v>
      </c>
      <c r="O96" s="1">
        <f>P34</f>
        <v>9.6888260254596889E-2</v>
      </c>
      <c r="P96" s="1">
        <f>Q34</f>
        <v>8.6945751795888038E-2</v>
      </c>
      <c r="Q96" s="1">
        <f>R34</f>
        <v>8.7368946580129808E-2</v>
      </c>
      <c r="R96" s="1">
        <f>S34</f>
        <v>7.4549833696524834E-2</v>
      </c>
      <c r="S96" s="1">
        <f>T34</f>
        <v>7.2190250507786047E-2</v>
      </c>
      <c r="T96" s="1">
        <f>U34</f>
        <v>6.6674777953522321E-2</v>
      </c>
      <c r="U96" s="1">
        <f>V34</f>
        <v>5.7769198952157728E-2</v>
      </c>
      <c r="V96" s="1">
        <f>W34</f>
        <v>5.5123107651527878E-2</v>
      </c>
    </row>
    <row r="97" spans="1:22" x14ac:dyDescent="0.25">
      <c r="E97" t="s">
        <v>16</v>
      </c>
      <c r="H97" s="1"/>
      <c r="I97" s="1"/>
      <c r="J97" s="1"/>
      <c r="K97" s="1">
        <f>K52</f>
        <v>0.2440677966101695</v>
      </c>
      <c r="L97" s="1">
        <f>L52</f>
        <v>0.22180451127819548</v>
      </c>
      <c r="M97" s="1">
        <f>M52</f>
        <v>0.16750539180445723</v>
      </c>
      <c r="N97" s="1">
        <f>N52</f>
        <v>0.18211276733635776</v>
      </c>
      <c r="O97" s="1">
        <f>O52</f>
        <v>0.1717948717948718</v>
      </c>
      <c r="P97" s="1">
        <f>P52</f>
        <v>0.16070068545316071</v>
      </c>
      <c r="Q97" s="1">
        <f>Q52</f>
        <v>0.14224533496482106</v>
      </c>
      <c r="R97" s="1">
        <f>R52</f>
        <v>0.14511674617122772</v>
      </c>
      <c r="S97" s="1">
        <f>S52</f>
        <v>0.15125548027102431</v>
      </c>
      <c r="T97" s="1">
        <f>T52</f>
        <v>0.17930670420552525</v>
      </c>
      <c r="U97" s="1">
        <f>U52</f>
        <v>0.18466165413533833</v>
      </c>
      <c r="V97" s="1">
        <f>V52</f>
        <v>0.17432214931286369</v>
      </c>
    </row>
    <row r="98" spans="1:22" x14ac:dyDescent="0.25">
      <c r="E98" t="s">
        <v>20</v>
      </c>
      <c r="F98" s="1"/>
      <c r="G98" s="1">
        <f>K61</f>
        <v>0.23395613322502032</v>
      </c>
      <c r="H98" s="1">
        <f>L61</f>
        <v>0.18230088495575222</v>
      </c>
      <c r="I98" s="1">
        <f>M61</f>
        <v>0.21563460693895475</v>
      </c>
      <c r="J98" s="1">
        <f>N61</f>
        <v>0.19008264462809918</v>
      </c>
      <c r="K98" s="1">
        <f>O61</f>
        <v>0.14659785932721711</v>
      </c>
      <c r="L98" s="1">
        <f>P61</f>
        <v>0.15678297606008448</v>
      </c>
      <c r="M98" s="1">
        <f>Q61</f>
        <v>0.18244406196213425</v>
      </c>
      <c r="N98" s="1">
        <f>R61</f>
        <v>0.19279730170819279</v>
      </c>
      <c r="O98" s="1">
        <f>S61</f>
        <v>0.19520486670245124</v>
      </c>
      <c r="P98" s="1">
        <f>T61</f>
        <v>0.19626713327500728</v>
      </c>
      <c r="Q98" s="1">
        <f>U61</f>
        <v>0.19950037762156508</v>
      </c>
      <c r="R98" s="1">
        <f>V61</f>
        <v>0.20372676996661851</v>
      </c>
      <c r="S98" s="1">
        <f>W61</f>
        <v>0.21121739130434783</v>
      </c>
      <c r="T98" s="1">
        <f>X61</f>
        <v>0.19066447743189358</v>
      </c>
      <c r="U98" s="1">
        <f>Y61</f>
        <v>0.19728610716552328</v>
      </c>
      <c r="V98" s="1">
        <f>Z61</f>
        <v>0.18503113262245077</v>
      </c>
    </row>
    <row r="99" spans="1:22" x14ac:dyDescent="0.25">
      <c r="E99" t="s">
        <v>34</v>
      </c>
      <c r="F99" s="1">
        <f>L69</f>
        <v>1.0159848279599025E-2</v>
      </c>
      <c r="G99" s="1">
        <f>M69</f>
        <v>9.982696659124185E-3</v>
      </c>
      <c r="H99" s="1">
        <f>N69</f>
        <v>1.0444874274661509E-2</v>
      </c>
      <c r="I99" s="1">
        <f>O69</f>
        <v>1.067479984750286E-2</v>
      </c>
      <c r="J99" s="1">
        <f>P69</f>
        <v>1.1404937962150646E-2</v>
      </c>
      <c r="K99" s="1">
        <f>Q69</f>
        <v>1.1625030917635419E-2</v>
      </c>
      <c r="L99" s="1">
        <f>R69</f>
        <v>1.2496937025238911E-2</v>
      </c>
      <c r="M99" s="1">
        <f>S69</f>
        <v>1.2627489072365225E-2</v>
      </c>
      <c r="N99" s="1">
        <f>T69</f>
        <v>1.3341346153846153E-2</v>
      </c>
      <c r="O99" s="1">
        <f>U69</f>
        <v>1.4263639605372637E-2</v>
      </c>
      <c r="P99" s="1">
        <f>V69</f>
        <v>1.4711033274956218E-2</v>
      </c>
      <c r="Q99" s="1">
        <f>W69</f>
        <v>0</v>
      </c>
      <c r="R99" s="1">
        <f>X69</f>
        <v>0</v>
      </c>
      <c r="S99" s="1">
        <f>Y69</f>
        <v>0</v>
      </c>
      <c r="T99" s="1">
        <f>Z69</f>
        <v>0</v>
      </c>
      <c r="U99" s="1">
        <f>AA69</f>
        <v>0</v>
      </c>
      <c r="V99" s="1">
        <f>AB69</f>
        <v>0</v>
      </c>
    </row>
    <row r="100" spans="1:22" x14ac:dyDescent="0.25"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22" x14ac:dyDescent="0.25"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22" x14ac:dyDescent="0.25"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22" x14ac:dyDescent="0.25">
      <c r="A103" s="43" t="s">
        <v>39</v>
      </c>
      <c r="B103" s="43"/>
      <c r="C103" s="43"/>
      <c r="F103" s="28">
        <v>43910</v>
      </c>
      <c r="G103" s="28">
        <f>F103+1</f>
        <v>43911</v>
      </c>
      <c r="H103" s="28">
        <f t="shared" ref="H103:R103" si="167">G103+1</f>
        <v>43912</v>
      </c>
      <c r="I103" s="28">
        <f t="shared" si="167"/>
        <v>43913</v>
      </c>
      <c r="J103" s="28">
        <f t="shared" si="167"/>
        <v>43914</v>
      </c>
      <c r="K103" s="28">
        <f t="shared" si="167"/>
        <v>43915</v>
      </c>
      <c r="L103" s="28">
        <f t="shared" si="167"/>
        <v>43916</v>
      </c>
      <c r="M103" s="28">
        <f t="shared" si="167"/>
        <v>43917</v>
      </c>
      <c r="N103" s="28">
        <f t="shared" si="167"/>
        <v>43918</v>
      </c>
      <c r="O103" s="28">
        <f t="shared" si="167"/>
        <v>43919</v>
      </c>
      <c r="P103" s="28">
        <f t="shared" si="167"/>
        <v>43920</v>
      </c>
      <c r="Q103" s="28">
        <f t="shared" si="167"/>
        <v>43921</v>
      </c>
      <c r="R103" s="28">
        <f t="shared" si="167"/>
        <v>43922</v>
      </c>
    </row>
    <row r="104" spans="1:22" x14ac:dyDescent="0.25">
      <c r="A104" s="43" t="s">
        <v>43</v>
      </c>
      <c r="B104" s="43"/>
      <c r="C104" s="43"/>
      <c r="E104" t="s">
        <v>0</v>
      </c>
      <c r="F104" s="1">
        <f>P10</f>
        <v>0.10805500982318271</v>
      </c>
      <c r="G104" s="1">
        <f t="shared" ref="G104:Q104" si="168">Q10</f>
        <v>0.10026917900403769</v>
      </c>
      <c r="H104" s="1">
        <f t="shared" si="168"/>
        <v>9.3498452012383895E-2</v>
      </c>
      <c r="I104" s="1">
        <f t="shared" si="168"/>
        <v>0.11048234977095123</v>
      </c>
      <c r="J104" s="1">
        <f t="shared" si="168"/>
        <v>0.12333791838606144</v>
      </c>
      <c r="K104" s="1">
        <f t="shared" si="168"/>
        <v>0.13457599344530929</v>
      </c>
      <c r="L104" s="1">
        <f t="shared" si="168"/>
        <v>0.15699530516431925</v>
      </c>
      <c r="M104" s="1">
        <f t="shared" si="168"/>
        <v>0.15718299964875307</v>
      </c>
      <c r="N104" s="1">
        <f t="shared" si="168"/>
        <v>0.13569850911098841</v>
      </c>
      <c r="O104" s="1">
        <f t="shared" si="168"/>
        <v>0.11602703047303328</v>
      </c>
      <c r="P104" s="1">
        <f t="shared" si="168"/>
        <v>0.12043539325842696</v>
      </c>
      <c r="Q104" s="1">
        <f t="shared" si="168"/>
        <v>0.13001397999784922</v>
      </c>
    </row>
    <row r="105" spans="1:22" x14ac:dyDescent="0.25">
      <c r="E105" t="s">
        <v>10</v>
      </c>
      <c r="F105" s="1">
        <f>P44</f>
        <v>7.9486395597676545E-3</v>
      </c>
      <c r="G105" s="1">
        <f t="shared" ref="G105:Q105" si="169">Q44</f>
        <v>1.0979961570134504E-2</v>
      </c>
      <c r="H105" s="1">
        <f t="shared" si="169"/>
        <v>9.2234454031538231E-3</v>
      </c>
      <c r="I105" s="1">
        <f t="shared" si="169"/>
        <v>5.5185846453497805E-3</v>
      </c>
      <c r="J105" s="1">
        <f t="shared" si="169"/>
        <v>5.7898049087476396E-3</v>
      </c>
      <c r="K105" s="1">
        <f t="shared" si="169"/>
        <v>7.784557121817799E-3</v>
      </c>
      <c r="L105" s="1">
        <f t="shared" si="169"/>
        <v>1.4715543292602811E-2</v>
      </c>
      <c r="M105" s="1">
        <f t="shared" si="169"/>
        <v>2.3001820287936455E-2</v>
      </c>
      <c r="N105" s="1">
        <f t="shared" si="169"/>
        <v>2.9284525790349417E-2</v>
      </c>
      <c r="O105" s="1">
        <f t="shared" si="169"/>
        <v>2.1640607296623614E-2</v>
      </c>
      <c r="P105" s="1">
        <f t="shared" si="169"/>
        <v>1.7498267498267498E-2</v>
      </c>
      <c r="Q105" s="1">
        <f t="shared" si="169"/>
        <v>1.8647007805724199E-2</v>
      </c>
    </row>
    <row r="106" spans="1:22" x14ac:dyDescent="0.25">
      <c r="E106" t="s">
        <v>4</v>
      </c>
      <c r="F106" s="1">
        <f>AA20</f>
        <v>0.15870873987959311</v>
      </c>
      <c r="G106" s="1">
        <f t="shared" ref="G106:Q106" si="170">AB20</f>
        <v>0.17897286821705427</v>
      </c>
      <c r="H106" s="1">
        <f t="shared" si="170"/>
        <v>0.20011595323219636</v>
      </c>
      <c r="I106" s="1">
        <f t="shared" si="170"/>
        <v>0.18648550063833669</v>
      </c>
      <c r="J106" s="1">
        <f t="shared" si="170"/>
        <v>0.15281501340482573</v>
      </c>
      <c r="K106" s="1">
        <f t="shared" si="170"/>
        <v>0.13064776023203351</v>
      </c>
      <c r="L106" s="1">
        <f t="shared" si="170"/>
        <v>0.11687657430730479</v>
      </c>
      <c r="M106" s="1">
        <f t="shared" si="170"/>
        <v>0.12782411754957743</v>
      </c>
      <c r="N106" s="1">
        <f t="shared" si="170"/>
        <v>0.14905950550100555</v>
      </c>
      <c r="O106" s="1">
        <f t="shared" si="170"/>
        <v>0.1675855878958841</v>
      </c>
      <c r="P106" s="1">
        <f t="shared" si="170"/>
        <v>0.16113588667366213</v>
      </c>
      <c r="Q106" s="1">
        <f t="shared" si="170"/>
        <v>9.438959788104985E-2</v>
      </c>
    </row>
    <row r="107" spans="1:22" x14ac:dyDescent="0.25">
      <c r="E107" t="s">
        <v>6</v>
      </c>
      <c r="F107" s="1">
        <f>M35</f>
        <v>5.1730844029560484E-2</v>
      </c>
      <c r="G107" s="1">
        <f>N35</f>
        <v>5.2631578947368418E-2</v>
      </c>
      <c r="H107" s="1">
        <f>O35</f>
        <v>6.4809855382967324E-2</v>
      </c>
      <c r="I107" s="1">
        <f>P35</f>
        <v>7.4186046511627912E-2</v>
      </c>
      <c r="J107" s="1">
        <f>Q35</f>
        <v>5.6761705466910804E-2</v>
      </c>
      <c r="K107" s="1">
        <f>R35</f>
        <v>5.3980648446783228E-2</v>
      </c>
      <c r="L107" s="1">
        <f>S35</f>
        <v>4.8335261601748294E-2</v>
      </c>
      <c r="M107" s="1">
        <f>T35</f>
        <v>4.8135008150349982E-2</v>
      </c>
      <c r="N107" s="1">
        <f>U35</f>
        <v>4.3788343558282206E-2</v>
      </c>
      <c r="O107" s="1">
        <f>V35</f>
        <v>4.0549116536958481E-2</v>
      </c>
      <c r="P107" s="1">
        <f>W35</f>
        <v>3.4335591166914481E-2</v>
      </c>
      <c r="Q107" s="1"/>
    </row>
    <row r="108" spans="1:22" x14ac:dyDescent="0.25">
      <c r="E108" t="s">
        <v>16</v>
      </c>
      <c r="F108" s="1">
        <f>L53</f>
        <v>8.4112149532710276E-2</v>
      </c>
      <c r="G108" s="1">
        <f t="shared" ref="G108:Q108" si="171">M53</f>
        <v>0.13641133263378805</v>
      </c>
      <c r="H108" s="1">
        <f t="shared" si="171"/>
        <v>0.1189236111111111</v>
      </c>
      <c r="I108" s="1">
        <f t="shared" si="171"/>
        <v>0.12793522267206478</v>
      </c>
      <c r="J108" s="1">
        <f t="shared" si="171"/>
        <v>0.10950173812282735</v>
      </c>
      <c r="K108" s="1">
        <f t="shared" si="171"/>
        <v>9.0506640432857846E-2</v>
      </c>
      <c r="L108" s="1">
        <f t="shared" si="171"/>
        <v>0.10158862876254181</v>
      </c>
      <c r="M108" s="1">
        <f t="shared" si="171"/>
        <v>0.13960231980115989</v>
      </c>
      <c r="N108" s="1">
        <f t="shared" si="171"/>
        <v>0.20772403449568805</v>
      </c>
      <c r="O108" s="1">
        <f t="shared" si="171"/>
        <v>0.21248774109186008</v>
      </c>
      <c r="P108" s="1">
        <f t="shared" si="171"/>
        <v>0.1687467498699948</v>
      </c>
      <c r="Q108" s="1">
        <f t="shared" si="171"/>
        <v>0.156567710451403</v>
      </c>
    </row>
    <row r="109" spans="1:22" x14ac:dyDescent="0.25">
      <c r="E109" t="s">
        <v>20</v>
      </c>
      <c r="F109" s="1">
        <f>P62</f>
        <v>0.11595189471295667</v>
      </c>
      <c r="G109" s="1">
        <f t="shared" ref="G109:Q109" si="172">Q62</f>
        <v>0.19701944935589796</v>
      </c>
      <c r="H109" s="1">
        <f t="shared" si="172"/>
        <v>0.20994359724253187</v>
      </c>
      <c r="I109" s="1">
        <f t="shared" si="172"/>
        <v>0.19146519552166152</v>
      </c>
      <c r="J109" s="1">
        <f t="shared" si="172"/>
        <v>0.16379955123410619</v>
      </c>
      <c r="K109" s="1">
        <f t="shared" si="172"/>
        <v>0.1868885640391319</v>
      </c>
      <c r="L109" s="1">
        <f t="shared" si="172"/>
        <v>0.20540715208961655</v>
      </c>
      <c r="M109" s="1">
        <f t="shared" si="172"/>
        <v>0.17149643705463183</v>
      </c>
      <c r="N109" s="1">
        <f t="shared" si="172"/>
        <v>0.17329850975572283</v>
      </c>
      <c r="O109" s="1">
        <f t="shared" si="172"/>
        <v>0.14631951526786249</v>
      </c>
      <c r="P109" s="1">
        <f t="shared" si="172"/>
        <v>0.13969719142229978</v>
      </c>
      <c r="Q109" s="1">
        <f t="shared" si="172"/>
        <v>0.10818650158015498</v>
      </c>
    </row>
    <row r="110" spans="1:22" x14ac:dyDescent="0.25"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22" x14ac:dyDescent="0.25"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22" x14ac:dyDescent="0.25"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5"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5"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7" spans="1:16" ht="15.75" thickBot="1" x14ac:dyDescent="0.3"/>
    <row r="118" spans="1:16" ht="16.5" thickBot="1" x14ac:dyDescent="0.3">
      <c r="A118" s="32" t="s">
        <v>25</v>
      </c>
      <c r="B118" s="33"/>
      <c r="C118" s="33"/>
      <c r="D118" s="33"/>
      <c r="E118" s="33"/>
      <c r="F118" s="33"/>
      <c r="G118" s="34"/>
    </row>
    <row r="120" spans="1:16" x14ac:dyDescent="0.25">
      <c r="A120" s="43" t="s">
        <v>26</v>
      </c>
      <c r="B120" s="43"/>
      <c r="C120" s="44" t="s">
        <v>27</v>
      </c>
      <c r="D120" s="45"/>
      <c r="E120" s="46"/>
    </row>
    <row r="121" spans="1:16" x14ac:dyDescent="0.25">
      <c r="C121" s="44" t="s">
        <v>28</v>
      </c>
      <c r="D121" s="45"/>
      <c r="E121" s="46"/>
    </row>
    <row r="122" spans="1:16" x14ac:dyDescent="0.25">
      <c r="C122" s="44" t="s">
        <v>29</v>
      </c>
      <c r="D122" s="45"/>
      <c r="E122" s="46"/>
    </row>
    <row r="137" spans="1:7" ht="15.75" x14ac:dyDescent="0.25">
      <c r="A137" s="47" t="s">
        <v>40</v>
      </c>
      <c r="B137" s="47"/>
      <c r="C137" s="47"/>
      <c r="D137" s="47"/>
      <c r="E137" s="47"/>
      <c r="F137" s="47"/>
      <c r="G137" s="47"/>
    </row>
    <row r="140" spans="1:7" x14ac:dyDescent="0.25">
      <c r="A140" s="43" t="s">
        <v>26</v>
      </c>
      <c r="B140" s="43"/>
      <c r="C140" s="44" t="s">
        <v>31</v>
      </c>
      <c r="D140" s="45"/>
      <c r="E140" s="46"/>
    </row>
    <row r="141" spans="1:7" x14ac:dyDescent="0.25">
      <c r="C141" s="44" t="s">
        <v>32</v>
      </c>
      <c r="D141" s="45"/>
      <c r="E141" s="46"/>
    </row>
    <row r="142" spans="1:7" x14ac:dyDescent="0.25">
      <c r="C142" s="44" t="s">
        <v>33</v>
      </c>
      <c r="D142" s="45"/>
      <c r="E142" s="46"/>
    </row>
    <row r="156" spans="1:7" ht="15.75" x14ac:dyDescent="0.25">
      <c r="A156" s="47" t="s">
        <v>30</v>
      </c>
      <c r="B156" s="47"/>
      <c r="C156" s="47"/>
      <c r="D156" s="47"/>
      <c r="E156" s="47"/>
      <c r="F156" s="47"/>
      <c r="G156" s="47"/>
    </row>
    <row r="159" spans="1:7" x14ac:dyDescent="0.25">
      <c r="A159" s="43" t="s">
        <v>26</v>
      </c>
      <c r="B159" s="43"/>
      <c r="C159" s="44" t="s">
        <v>31</v>
      </c>
      <c r="D159" s="45"/>
      <c r="E159" s="46"/>
    </row>
    <row r="160" spans="1:7" x14ac:dyDescent="0.25">
      <c r="C160" s="44" t="s">
        <v>32</v>
      </c>
      <c r="D160" s="45"/>
      <c r="E160" s="46"/>
    </row>
    <row r="161" spans="3:5" x14ac:dyDescent="0.25">
      <c r="C161" s="44" t="s">
        <v>33</v>
      </c>
      <c r="D161" s="45"/>
      <c r="E161" s="46"/>
    </row>
    <row r="181" spans="1:8" x14ac:dyDescent="0.25">
      <c r="A181" s="43" t="s">
        <v>38</v>
      </c>
      <c r="B181" s="43"/>
      <c r="C181" s="43"/>
      <c r="D181" s="43"/>
      <c r="E181" s="43"/>
      <c r="F181" s="43"/>
      <c r="G181" s="43"/>
      <c r="H181" s="43"/>
    </row>
  </sheetData>
  <mergeCells count="35">
    <mergeCell ref="A55:AL55"/>
    <mergeCell ref="A46:AL46"/>
    <mergeCell ref="A94:B94"/>
    <mergeCell ref="A104:C104"/>
    <mergeCell ref="E80:S80"/>
    <mergeCell ref="G1:S1"/>
    <mergeCell ref="A3:AL3"/>
    <mergeCell ref="A13:AL13"/>
    <mergeCell ref="A28:AL28"/>
    <mergeCell ref="A37:AL37"/>
    <mergeCell ref="A181:H181"/>
    <mergeCell ref="A103:C103"/>
    <mergeCell ref="A137:G137"/>
    <mergeCell ref="A140:B140"/>
    <mergeCell ref="C140:E140"/>
    <mergeCell ref="C141:E141"/>
    <mergeCell ref="C142:E142"/>
    <mergeCell ref="C160:E160"/>
    <mergeCell ref="C161:E161"/>
    <mergeCell ref="A159:B159"/>
    <mergeCell ref="C159:E159"/>
    <mergeCell ref="C72:P72"/>
    <mergeCell ref="C77:N77"/>
    <mergeCell ref="C73:P73"/>
    <mergeCell ref="C74:P74"/>
    <mergeCell ref="C75:O75"/>
    <mergeCell ref="C76:O76"/>
    <mergeCell ref="C78:P78"/>
    <mergeCell ref="C120:E120"/>
    <mergeCell ref="C121:E121"/>
    <mergeCell ref="C122:E122"/>
    <mergeCell ref="A156:G156"/>
    <mergeCell ref="A85:B85"/>
    <mergeCell ref="A93:B93"/>
    <mergeCell ref="A120:B120"/>
  </mergeCells>
  <hyperlinks>
    <hyperlink ref="C72" r:id="rId1" xr:uid="{6A759FAA-1F7E-4263-A026-A3B3496C8246}"/>
    <hyperlink ref="C73" r:id="rId2" xr:uid="{CD4D77F0-9B7F-4DC3-B17A-0B69B4072612}"/>
    <hyperlink ref="C74" r:id="rId3" xr:uid="{79FA3BED-540F-48F1-9C61-C6A1B2C51183}"/>
    <hyperlink ref="C75" r:id="rId4" xr:uid="{73B185E2-412F-44DE-AAC4-43B1B24B4087}"/>
    <hyperlink ref="C76" r:id="rId5" xr:uid="{F46AA968-7146-41D2-BE82-088D3ED739D6}"/>
    <hyperlink ref="C77" r:id="rId6" xr:uid="{F9989416-D394-489A-BA04-31AB732995D1}"/>
    <hyperlink ref="C78" r:id="rId7" xr:uid="{FEC9F565-FA79-43BD-8D39-1E7E588DE49B}"/>
  </hyperlinks>
  <pageMargins left="0.7" right="0.7" top="0.75" bottom="0.75" header="0.3" footer="0.3"/>
  <pageSetup paperSize="9"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2020-03-17T12:31:53Z</dcterms:created>
  <dcterms:modified xsi:type="dcterms:W3CDTF">2020-04-01T10:02:16Z</dcterms:modified>
</cp:coreProperties>
</file>