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"/>
    </mc:Choice>
  </mc:AlternateContent>
  <xr:revisionPtr revIDLastSave="0" documentId="13_ncr:1_{20EE6837-7BDF-48D5-8DD0-92B72B0836C6}" xr6:coauthVersionLast="45" xr6:coauthVersionMax="45" xr10:uidLastSave="{00000000-0000-0000-0000-000000000000}"/>
  <bookViews>
    <workbookView xWindow="945" yWindow="90" windowWidth="32445" windowHeight="20490" xr2:uid="{832C5FBB-12C0-4EF1-9BA7-BC3595B52E6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10" i="1" l="1"/>
  <c r="S109" i="1"/>
  <c r="S108" i="1"/>
  <c r="S107" i="1"/>
  <c r="S105" i="1"/>
  <c r="S104" i="1"/>
  <c r="Y100" i="1"/>
  <c r="Y99" i="1"/>
  <c r="Y98" i="1"/>
  <c r="Y97" i="1"/>
  <c r="Y96" i="1"/>
  <c r="Y94" i="1"/>
  <c r="Y93" i="1"/>
  <c r="Y90" i="1"/>
  <c r="Y89" i="1"/>
  <c r="Y88" i="1"/>
  <c r="Y87" i="1"/>
  <c r="Y86" i="1"/>
  <c r="Y84" i="1"/>
  <c r="Y83" i="1"/>
  <c r="AE64" i="1"/>
  <c r="AD64" i="1"/>
  <c r="W64" i="1"/>
  <c r="X64" i="1" s="1"/>
  <c r="Y64" i="1" s="1"/>
  <c r="Z64" i="1" s="1"/>
  <c r="AA64" i="1" s="1"/>
  <c r="AB64" i="1" s="1"/>
  <c r="AC64" i="1" s="1"/>
  <c r="AC62" i="1"/>
  <c r="AC61" i="1"/>
  <c r="AC60" i="1"/>
  <c r="AC58" i="1"/>
  <c r="Y53" i="1"/>
  <c r="Y52" i="1"/>
  <c r="Y51" i="1"/>
  <c r="Y49" i="1"/>
  <c r="AC56" i="1"/>
  <c r="AD56" i="1" s="1"/>
  <c r="AE56" i="1" s="1"/>
  <c r="AF56" i="1" s="1"/>
  <c r="Z35" i="1"/>
  <c r="Z34" i="1"/>
  <c r="Z33" i="1"/>
  <c r="Z31" i="1"/>
  <c r="AN20" i="1"/>
  <c r="AN19" i="1"/>
  <c r="AN18" i="1"/>
  <c r="AN16" i="1"/>
  <c r="AC11" i="1"/>
  <c r="AC10" i="1"/>
  <c r="AC9" i="1"/>
  <c r="AC8" i="1"/>
  <c r="AC6" i="1"/>
  <c r="R110" i="1"/>
  <c r="R109" i="1"/>
  <c r="R108" i="1"/>
  <c r="R107" i="1"/>
  <c r="R106" i="1"/>
  <c r="R105" i="1"/>
  <c r="X100" i="1"/>
  <c r="X99" i="1"/>
  <c r="X98" i="1"/>
  <c r="X97" i="1"/>
  <c r="X96" i="1"/>
  <c r="X95" i="1"/>
  <c r="X94" i="1"/>
  <c r="X93" i="1"/>
  <c r="W100" i="1"/>
  <c r="W99" i="1"/>
  <c r="W98" i="1"/>
  <c r="W97" i="1"/>
  <c r="W96" i="1"/>
  <c r="W95" i="1"/>
  <c r="W94" i="1"/>
  <c r="W93" i="1"/>
  <c r="V95" i="1"/>
  <c r="X90" i="1"/>
  <c r="X89" i="1"/>
  <c r="X88" i="1"/>
  <c r="X87" i="1"/>
  <c r="X86" i="1"/>
  <c r="X85" i="1"/>
  <c r="X84" i="1"/>
  <c r="X83" i="1"/>
  <c r="AB62" i="1"/>
  <c r="AB61" i="1"/>
  <c r="AB60" i="1"/>
  <c r="AB58" i="1"/>
  <c r="AF59" i="1"/>
  <c r="AE59" i="1"/>
  <c r="AD59" i="1"/>
  <c r="Y47" i="1"/>
  <c r="X47" i="1"/>
  <c r="X53" i="1"/>
  <c r="X52" i="1"/>
  <c r="X51" i="1"/>
  <c r="X49" i="1"/>
  <c r="Y35" i="1"/>
  <c r="Y34" i="1"/>
  <c r="Y33" i="1"/>
  <c r="Y31" i="1"/>
  <c r="AQ17" i="1"/>
  <c r="AP17" i="1"/>
  <c r="AO17" i="1"/>
  <c r="AO15" i="1"/>
  <c r="AP15" i="1" s="1"/>
  <c r="AQ15" i="1" s="1"/>
  <c r="AM20" i="1"/>
  <c r="AM19" i="1"/>
  <c r="AM18" i="1"/>
  <c r="AM16" i="1"/>
  <c r="AQ14" i="1"/>
  <c r="AP14" i="1"/>
  <c r="AO14" i="1"/>
  <c r="AN14" i="1"/>
  <c r="AM14" i="1"/>
  <c r="AB6" i="1"/>
  <c r="AB10" i="1"/>
  <c r="AB9" i="1"/>
  <c r="AB8" i="1"/>
  <c r="AB44" i="1"/>
  <c r="AB43" i="1"/>
  <c r="AB42" i="1"/>
  <c r="AB40" i="1"/>
  <c r="AD38" i="1"/>
  <c r="AC38" i="1"/>
  <c r="AB38" i="1"/>
  <c r="W90" i="1"/>
  <c r="W89" i="1"/>
  <c r="W88" i="1"/>
  <c r="W86" i="1"/>
  <c r="W85" i="1"/>
  <c r="W83" i="1"/>
  <c r="X31" i="1"/>
  <c r="W87" i="1" s="1"/>
  <c r="X35" i="1"/>
  <c r="Q108" i="1" s="1"/>
  <c r="X34" i="1"/>
  <c r="X33" i="1"/>
  <c r="Q107" i="1"/>
  <c r="Q106" i="1"/>
  <c r="AA62" i="1"/>
  <c r="Q110" i="1" s="1"/>
  <c r="AA61" i="1"/>
  <c r="AA60" i="1"/>
  <c r="AA58" i="1"/>
  <c r="AD57" i="1"/>
  <c r="AE57" i="1" s="1"/>
  <c r="AF57" i="1" s="1"/>
  <c r="W53" i="1"/>
  <c r="Q109" i="1" s="1"/>
  <c r="W52" i="1"/>
  <c r="W51" i="1"/>
  <c r="W49" i="1"/>
  <c r="AL20" i="1"/>
  <c r="AL19" i="1"/>
  <c r="AL18" i="1"/>
  <c r="AL16" i="1"/>
  <c r="AA11" i="1"/>
  <c r="AA10" i="1"/>
  <c r="Q105" i="1" s="1"/>
  <c r="AA9" i="1"/>
  <c r="AA8" i="1"/>
  <c r="AA6" i="1"/>
  <c r="W84" i="1" s="1"/>
  <c r="AA44" i="1"/>
  <c r="AA43" i="1"/>
  <c r="AA42" i="1"/>
  <c r="AA40" i="1"/>
  <c r="Z44" i="1"/>
  <c r="P106" i="1" s="1"/>
  <c r="Z43" i="1"/>
  <c r="Z42" i="1"/>
  <c r="Z40" i="1"/>
  <c r="W31" i="1"/>
  <c r="V87" i="1" s="1"/>
  <c r="W35" i="1"/>
  <c r="P108" i="1" s="1"/>
  <c r="W34" i="1"/>
  <c r="V97" i="1" s="1"/>
  <c r="W33" i="1"/>
  <c r="V100" i="1"/>
  <c r="V96" i="1"/>
  <c r="V94" i="1"/>
  <c r="V90" i="1"/>
  <c r="Z62" i="1"/>
  <c r="P110" i="1" s="1"/>
  <c r="Z61" i="1"/>
  <c r="V99" i="1" s="1"/>
  <c r="Z60" i="1"/>
  <c r="Z58" i="1"/>
  <c r="V89" i="1" s="1"/>
  <c r="V53" i="1"/>
  <c r="P109" i="1" s="1"/>
  <c r="V52" i="1"/>
  <c r="V98" i="1" s="1"/>
  <c r="V51" i="1"/>
  <c r="V49" i="1"/>
  <c r="V88" i="1" s="1"/>
  <c r="V31" i="1"/>
  <c r="U87" i="1" s="1"/>
  <c r="V35" i="1"/>
  <c r="O108" i="1" s="1"/>
  <c r="V34" i="1"/>
  <c r="U97" i="1" s="1"/>
  <c r="V33" i="1"/>
  <c r="AK20" i="1"/>
  <c r="P107" i="1" s="1"/>
  <c r="AK19" i="1"/>
  <c r="AK16" i="1"/>
  <c r="V86" i="1" s="1"/>
  <c r="AK18" i="1"/>
  <c r="Z10" i="1"/>
  <c r="P105" i="1" s="1"/>
  <c r="Z9" i="1"/>
  <c r="Z8" i="1"/>
  <c r="Z6" i="1"/>
  <c r="V84" i="1" s="1"/>
  <c r="AA32" i="1"/>
  <c r="U100" i="1"/>
  <c r="T100" i="1"/>
  <c r="S100" i="1"/>
  <c r="R100" i="1"/>
  <c r="Q100" i="1"/>
  <c r="U90" i="1"/>
  <c r="T90" i="1"/>
  <c r="U86" i="1"/>
  <c r="O110" i="1"/>
  <c r="O109" i="1"/>
  <c r="O105" i="1"/>
  <c r="N109" i="1"/>
  <c r="Y62" i="1"/>
  <c r="Y61" i="1"/>
  <c r="U99" i="1" s="1"/>
  <c r="Y60" i="1"/>
  <c r="Y58" i="1"/>
  <c r="U89" i="1" s="1"/>
  <c r="U53" i="1"/>
  <c r="T53" i="1"/>
  <c r="U52" i="1"/>
  <c r="U98" i="1" s="1"/>
  <c r="T52" i="1"/>
  <c r="T98" i="1" s="1"/>
  <c r="U51" i="1"/>
  <c r="T51" i="1"/>
  <c r="U49" i="1"/>
  <c r="U88" i="1" s="1"/>
  <c r="T49" i="1"/>
  <c r="T88" i="1" s="1"/>
  <c r="U35" i="1"/>
  <c r="N108" i="1" s="1"/>
  <c r="U34" i="1"/>
  <c r="T97" i="1" s="1"/>
  <c r="U33" i="1"/>
  <c r="U31" i="1"/>
  <c r="T87" i="1" s="1"/>
  <c r="AJ20" i="1"/>
  <c r="O107" i="1" s="1"/>
  <c r="AJ19" i="1"/>
  <c r="U96" i="1" s="1"/>
  <c r="AJ18" i="1"/>
  <c r="AJ16" i="1"/>
  <c r="Y10" i="1"/>
  <c r="Y9" i="1"/>
  <c r="U94" i="1" s="1"/>
  <c r="Y8" i="1"/>
  <c r="Y6" i="1"/>
  <c r="U84" i="1" s="1"/>
  <c r="Y44" i="1"/>
  <c r="O106" i="1" s="1"/>
  <c r="X44" i="1"/>
  <c r="N106" i="1" s="1"/>
  <c r="Y43" i="1"/>
  <c r="U95" i="1" s="1"/>
  <c r="X43" i="1"/>
  <c r="T95" i="1" s="1"/>
  <c r="Y42" i="1"/>
  <c r="X42" i="1"/>
  <c r="Y40" i="1"/>
  <c r="X40" i="1"/>
  <c r="V85" i="1" s="1"/>
  <c r="X62" i="1" l="1"/>
  <c r="N110" i="1" s="1"/>
  <c r="X61" i="1"/>
  <c r="T99" i="1" s="1"/>
  <c r="X60" i="1"/>
  <c r="X58" i="1"/>
  <c r="T89" i="1" s="1"/>
  <c r="AI20" i="1"/>
  <c r="N107" i="1" s="1"/>
  <c r="AI19" i="1"/>
  <c r="T96" i="1" s="1"/>
  <c r="AI18" i="1"/>
  <c r="AI16" i="1"/>
  <c r="T86" i="1" s="1"/>
  <c r="X10" i="1"/>
  <c r="N105" i="1" s="1"/>
  <c r="X9" i="1"/>
  <c r="T94" i="1" s="1"/>
  <c r="X8" i="1"/>
  <c r="X6" i="1"/>
  <c r="T84" i="1" s="1"/>
  <c r="J110" i="1" l="1"/>
  <c r="G110" i="1"/>
  <c r="M109" i="1"/>
  <c r="I109" i="1"/>
  <c r="K107" i="1"/>
  <c r="G107" i="1"/>
  <c r="J106" i="1"/>
  <c r="M105" i="1"/>
  <c r="I105" i="1"/>
  <c r="F109" i="1"/>
  <c r="F106" i="1"/>
  <c r="F105" i="1"/>
  <c r="S90" i="1"/>
  <c r="R90" i="1"/>
  <c r="L62" i="1"/>
  <c r="W44" i="1"/>
  <c r="M106" i="1" s="1"/>
  <c r="W43" i="1"/>
  <c r="S95" i="1" s="1"/>
  <c r="W42" i="1"/>
  <c r="W40" i="1"/>
  <c r="U85" i="1" s="1"/>
  <c r="W9" i="1"/>
  <c r="S94" i="1" s="1"/>
  <c r="W8" i="1"/>
  <c r="W10" i="1"/>
  <c r="W6" i="1"/>
  <c r="S84" i="1" s="1"/>
  <c r="G104" i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W62" i="1"/>
  <c r="M110" i="1" s="1"/>
  <c r="V62" i="1"/>
  <c r="L110" i="1" s="1"/>
  <c r="U62" i="1"/>
  <c r="K110" i="1" s="1"/>
  <c r="T62" i="1"/>
  <c r="S62" i="1"/>
  <c r="I110" i="1" s="1"/>
  <c r="R62" i="1"/>
  <c r="H110" i="1" s="1"/>
  <c r="Q62" i="1"/>
  <c r="P62" i="1"/>
  <c r="F110" i="1" s="1"/>
  <c r="O62" i="1"/>
  <c r="N62" i="1"/>
  <c r="M62" i="1"/>
  <c r="V44" i="1"/>
  <c r="L106" i="1" s="1"/>
  <c r="U44" i="1"/>
  <c r="K106" i="1" s="1"/>
  <c r="T44" i="1"/>
  <c r="S44" i="1"/>
  <c r="I106" i="1" s="1"/>
  <c r="R44" i="1"/>
  <c r="H106" i="1" s="1"/>
  <c r="Q44" i="1"/>
  <c r="G106" i="1" s="1"/>
  <c r="P44" i="1"/>
  <c r="O44" i="1"/>
  <c r="S53" i="1"/>
  <c r="R53" i="1"/>
  <c r="L109" i="1" s="1"/>
  <c r="Q53" i="1"/>
  <c r="K109" i="1" s="1"/>
  <c r="P53" i="1"/>
  <c r="J109" i="1" s="1"/>
  <c r="O53" i="1"/>
  <c r="N53" i="1"/>
  <c r="H109" i="1" s="1"/>
  <c r="M53" i="1"/>
  <c r="G109" i="1" s="1"/>
  <c r="L53" i="1"/>
  <c r="T35" i="1"/>
  <c r="M108" i="1" s="1"/>
  <c r="S35" i="1"/>
  <c r="L108" i="1" s="1"/>
  <c r="R35" i="1"/>
  <c r="K108" i="1" s="1"/>
  <c r="Q35" i="1"/>
  <c r="J108" i="1" s="1"/>
  <c r="P35" i="1"/>
  <c r="I108" i="1" s="1"/>
  <c r="O35" i="1"/>
  <c r="H108" i="1" s="1"/>
  <c r="N35" i="1"/>
  <c r="G108" i="1" s="1"/>
  <c r="M35" i="1"/>
  <c r="F108" i="1" s="1"/>
  <c r="AH20" i="1"/>
  <c r="M107" i="1" s="1"/>
  <c r="AG20" i="1"/>
  <c r="L107" i="1" s="1"/>
  <c r="AF20" i="1"/>
  <c r="AE20" i="1"/>
  <c r="J107" i="1" s="1"/>
  <c r="AD20" i="1"/>
  <c r="I107" i="1" s="1"/>
  <c r="AC20" i="1"/>
  <c r="H107" i="1" s="1"/>
  <c r="AB20" i="1"/>
  <c r="AA20" i="1"/>
  <c r="F107" i="1" s="1"/>
  <c r="Z20" i="1"/>
  <c r="Y20" i="1"/>
  <c r="X20" i="1"/>
  <c r="W20" i="1"/>
  <c r="V20" i="1"/>
  <c r="U20" i="1"/>
  <c r="T20" i="1"/>
  <c r="S20" i="1"/>
  <c r="R20" i="1"/>
  <c r="Q20" i="1"/>
  <c r="V10" i="1"/>
  <c r="L105" i="1" s="1"/>
  <c r="U10" i="1"/>
  <c r="K105" i="1" s="1"/>
  <c r="T10" i="1"/>
  <c r="J105" i="1" s="1"/>
  <c r="S10" i="1"/>
  <c r="R10" i="1"/>
  <c r="H105" i="1" s="1"/>
  <c r="Q10" i="1"/>
  <c r="G105" i="1" s="1"/>
  <c r="P10" i="1"/>
  <c r="O10" i="1"/>
  <c r="N10" i="1"/>
  <c r="M10" i="1"/>
  <c r="L10" i="1"/>
  <c r="W61" i="1"/>
  <c r="S99" i="1" s="1"/>
  <c r="W60" i="1"/>
  <c r="W58" i="1"/>
  <c r="S89" i="1" s="1"/>
  <c r="S52" i="1"/>
  <c r="S98" i="1" s="1"/>
  <c r="S51" i="1"/>
  <c r="S49" i="1"/>
  <c r="S88" i="1" s="1"/>
  <c r="T34" i="1"/>
  <c r="S97" i="1" s="1"/>
  <c r="S34" i="1"/>
  <c r="R97" i="1" s="1"/>
  <c r="T33" i="1"/>
  <c r="S33" i="1"/>
  <c r="T31" i="1"/>
  <c r="S87" i="1" s="1"/>
  <c r="S31" i="1"/>
  <c r="R87" i="1" s="1"/>
  <c r="AH19" i="1"/>
  <c r="S96" i="1" s="1"/>
  <c r="AH18" i="1"/>
  <c r="AH16" i="1"/>
  <c r="S86" i="1" s="1"/>
  <c r="V43" i="1"/>
  <c r="R95" i="1" s="1"/>
  <c r="V42" i="1"/>
  <c r="V40" i="1"/>
  <c r="T85" i="1" s="1"/>
  <c r="U40" i="1" l="1"/>
  <c r="S85" i="1" s="1"/>
  <c r="U43" i="1"/>
  <c r="Q95" i="1" s="1"/>
  <c r="U42" i="1"/>
  <c r="V58" i="1"/>
  <c r="R89" i="1" s="1"/>
  <c r="V61" i="1"/>
  <c r="R99" i="1" s="1"/>
  <c r="V60" i="1"/>
  <c r="R52" i="1"/>
  <c r="R98" i="1" s="1"/>
  <c r="R51" i="1"/>
  <c r="R49" i="1"/>
  <c r="R88" i="1" s="1"/>
  <c r="R31" i="1"/>
  <c r="Q87" i="1" s="1"/>
  <c r="R34" i="1"/>
  <c r="Q97" i="1" s="1"/>
  <c r="R33" i="1"/>
  <c r="V6" i="1"/>
  <c r="R84" i="1" s="1"/>
  <c r="V9" i="1"/>
  <c r="R94" i="1" s="1"/>
  <c r="V8" i="1"/>
  <c r="AG19" i="1"/>
  <c r="R96" i="1" s="1"/>
  <c r="AG18" i="1"/>
  <c r="AG16" i="1"/>
  <c r="R86" i="1" s="1"/>
  <c r="P98" i="1"/>
  <c r="O96" i="1"/>
  <c r="Q89" i="1"/>
  <c r="P89" i="1"/>
  <c r="Q88" i="1"/>
  <c r="Q84" i="1"/>
  <c r="Q90" i="1"/>
  <c r="P90" i="1"/>
  <c r="V68" i="1"/>
  <c r="U68" i="1"/>
  <c r="V69" i="1"/>
  <c r="P100" i="1" s="1"/>
  <c r="U69" i="1"/>
  <c r="O100" i="1" s="1"/>
  <c r="V66" i="1"/>
  <c r="U66" i="1"/>
  <c r="O90" i="1" s="1"/>
  <c r="U61" i="1"/>
  <c r="Q99" i="1" s="1"/>
  <c r="T61" i="1"/>
  <c r="P99" i="1" s="1"/>
  <c r="S61" i="1"/>
  <c r="O99" i="1" s="1"/>
  <c r="U60" i="1"/>
  <c r="T60" i="1"/>
  <c r="U58" i="1"/>
  <c r="T58" i="1"/>
  <c r="Q52" i="1"/>
  <c r="Q98" i="1" s="1"/>
  <c r="Q51" i="1"/>
  <c r="Q49" i="1"/>
  <c r="AF19" i="1"/>
  <c r="Q96" i="1" s="1"/>
  <c r="AF18" i="1"/>
  <c r="AF16" i="1"/>
  <c r="Q86" i="1" s="1"/>
  <c r="P11" i="1"/>
  <c r="Q11" i="1"/>
  <c r="R11" i="1"/>
  <c r="S11" i="1"/>
  <c r="T11" i="1"/>
  <c r="U11" i="1"/>
  <c r="U9" i="1"/>
  <c r="Q94" i="1" s="1"/>
  <c r="U8" i="1"/>
  <c r="U6" i="1"/>
  <c r="T43" i="1"/>
  <c r="P95" i="1" s="1"/>
  <c r="T42" i="1"/>
  <c r="T40" i="1"/>
  <c r="R85" i="1" s="1"/>
  <c r="Q31" i="1"/>
  <c r="P87" i="1" s="1"/>
  <c r="Q34" i="1"/>
  <c r="P97" i="1" s="1"/>
  <c r="Q33" i="1"/>
  <c r="K100" i="1"/>
  <c r="G100" i="1"/>
  <c r="K90" i="1"/>
  <c r="H90" i="1"/>
  <c r="G90" i="1"/>
  <c r="S60" i="1"/>
  <c r="S58" i="1"/>
  <c r="O89" i="1" s="1"/>
  <c r="O88" i="1"/>
  <c r="O93" i="1"/>
  <c r="P93" i="1" s="1"/>
  <c r="Q93" i="1" s="1"/>
  <c r="R93" i="1" s="1"/>
  <c r="S93" i="1" s="1"/>
  <c r="T93" i="1" s="1"/>
  <c r="U93" i="1" s="1"/>
  <c r="V93" i="1" s="1"/>
  <c r="O85" i="1"/>
  <c r="O83" i="1"/>
  <c r="P83" i="1" s="1"/>
  <c r="Q83" i="1" s="1"/>
  <c r="R83" i="1" s="1"/>
  <c r="S83" i="1" s="1"/>
  <c r="T83" i="1" s="1"/>
  <c r="U83" i="1" s="1"/>
  <c r="V83" i="1" s="1"/>
  <c r="J69" i="1"/>
  <c r="J66" i="1"/>
  <c r="I66" i="1"/>
  <c r="H66" i="1"/>
  <c r="G66" i="1"/>
  <c r="F66" i="1"/>
  <c r="E66" i="1"/>
  <c r="T69" i="1"/>
  <c r="N100" i="1" s="1"/>
  <c r="S69" i="1"/>
  <c r="M100" i="1" s="1"/>
  <c r="R69" i="1"/>
  <c r="L100" i="1" s="1"/>
  <c r="Q69" i="1"/>
  <c r="P69" i="1"/>
  <c r="J100" i="1" s="1"/>
  <c r="O69" i="1"/>
  <c r="I100" i="1" s="1"/>
  <c r="N69" i="1"/>
  <c r="H100" i="1" s="1"/>
  <c r="M69" i="1"/>
  <c r="L69" i="1"/>
  <c r="F100" i="1" s="1"/>
  <c r="K69" i="1"/>
  <c r="N68" i="1"/>
  <c r="M68" i="1"/>
  <c r="L68" i="1"/>
  <c r="K68" i="1"/>
  <c r="J68" i="1"/>
  <c r="O68" i="1"/>
  <c r="P68" i="1"/>
  <c r="Q68" i="1"/>
  <c r="R68" i="1"/>
  <c r="S68" i="1"/>
  <c r="T68" i="1"/>
  <c r="K66" i="1"/>
  <c r="L66" i="1"/>
  <c r="F90" i="1" s="1"/>
  <c r="M66" i="1"/>
  <c r="N66" i="1"/>
  <c r="O66" i="1"/>
  <c r="I90" i="1" s="1"/>
  <c r="P66" i="1"/>
  <c r="J90" i="1" s="1"/>
  <c r="P52" i="1"/>
  <c r="P51" i="1"/>
  <c r="P49" i="1"/>
  <c r="P88" i="1" s="1"/>
  <c r="T9" i="1"/>
  <c r="P94" i="1" s="1"/>
  <c r="T8" i="1"/>
  <c r="T6" i="1"/>
  <c r="P84" i="1" s="1"/>
  <c r="AE19" i="1"/>
  <c r="P96" i="1" s="1"/>
  <c r="AE18" i="1"/>
  <c r="AE16" i="1"/>
  <c r="P86" i="1" s="1"/>
  <c r="Q66" i="1"/>
  <c r="R66" i="1"/>
  <c r="L90" i="1" s="1"/>
  <c r="S66" i="1"/>
  <c r="M90" i="1" s="1"/>
  <c r="T66" i="1"/>
  <c r="N90" i="1" s="1"/>
  <c r="E64" i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S43" i="1"/>
  <c r="O95" i="1" s="1"/>
  <c r="S42" i="1"/>
  <c r="O40" i="1"/>
  <c r="P40" i="1"/>
  <c r="S40" i="1"/>
  <c r="Q85" i="1" s="1"/>
  <c r="O52" i="1"/>
  <c r="O98" i="1" s="1"/>
  <c r="O51" i="1"/>
  <c r="O49" i="1"/>
  <c r="P34" i="1"/>
  <c r="O97" i="1" s="1"/>
  <c r="P33" i="1"/>
  <c r="P31" i="1"/>
  <c r="O87" i="1" s="1"/>
  <c r="AD19" i="1"/>
  <c r="AD18" i="1"/>
  <c r="AD16" i="1"/>
  <c r="O86" i="1" s="1"/>
  <c r="S9" i="1"/>
  <c r="O94" i="1" s="1"/>
  <c r="S8" i="1"/>
  <c r="S6" i="1"/>
  <c r="O84" i="1" s="1"/>
  <c r="R43" i="1"/>
  <c r="N95" i="1" s="1"/>
  <c r="Q43" i="1"/>
  <c r="M95" i="1" s="1"/>
  <c r="R42" i="1"/>
  <c r="Q42" i="1"/>
  <c r="R40" i="1"/>
  <c r="P85" i="1" s="1"/>
  <c r="Q40" i="1"/>
  <c r="M93" i="1"/>
  <c r="L93" i="1"/>
  <c r="K93" i="1" s="1"/>
  <c r="J93" i="1" s="1"/>
  <c r="I93" i="1" s="1"/>
  <c r="H93" i="1" s="1"/>
  <c r="G93" i="1" s="1"/>
  <c r="F93" i="1" s="1"/>
  <c r="M83" i="1"/>
  <c r="L83" i="1" s="1"/>
  <c r="K83" i="1" s="1"/>
  <c r="J83" i="1" s="1"/>
  <c r="I83" i="1" s="1"/>
  <c r="H83" i="1" s="1"/>
  <c r="G83" i="1" s="1"/>
  <c r="F83" i="1" s="1"/>
  <c r="V11" i="1" l="1"/>
  <c r="AB32" i="1" l="1"/>
  <c r="R61" i="1"/>
  <c r="N99" i="1" s="1"/>
  <c r="R58" i="1"/>
  <c r="N89" i="1" s="1"/>
  <c r="R60" i="1"/>
  <c r="N52" i="1"/>
  <c r="N98" i="1" s="1"/>
  <c r="N49" i="1"/>
  <c r="N88" i="1" s="1"/>
  <c r="N51" i="1"/>
  <c r="O34" i="1"/>
  <c r="N97" i="1" s="1"/>
  <c r="N34" i="1"/>
  <c r="M97" i="1" s="1"/>
  <c r="O33" i="1"/>
  <c r="N33" i="1"/>
  <c r="O31" i="1"/>
  <c r="N87" i="1" s="1"/>
  <c r="N31" i="1"/>
  <c r="M87" i="1" s="1"/>
  <c r="AC19" i="1"/>
  <c r="N96" i="1" s="1"/>
  <c r="AC18" i="1"/>
  <c r="AC16" i="1"/>
  <c r="N86" i="1" s="1"/>
  <c r="R6" i="1"/>
  <c r="N84" i="1" s="1"/>
  <c r="R9" i="1"/>
  <c r="N94" i="1" s="1"/>
  <c r="R8" i="1"/>
  <c r="AC32" i="1" l="1"/>
  <c r="Q61" i="1"/>
  <c r="M99" i="1" s="1"/>
  <c r="Q60" i="1"/>
  <c r="Q58" i="1"/>
  <c r="M89" i="1" s="1"/>
  <c r="M52" i="1"/>
  <c r="M98" i="1" s="1"/>
  <c r="M51" i="1"/>
  <c r="M49" i="1"/>
  <c r="M88" i="1" s="1"/>
  <c r="Q6" i="1"/>
  <c r="M84" i="1" s="1"/>
  <c r="Q9" i="1"/>
  <c r="M94" i="1" s="1"/>
  <c r="Q8" i="1"/>
  <c r="AB16" i="1"/>
  <c r="M86" i="1" s="1"/>
  <c r="AB19" i="1"/>
  <c r="M96" i="1" s="1"/>
  <c r="AB18" i="1"/>
  <c r="F58" i="1"/>
  <c r="K61" i="1"/>
  <c r="G99" i="1" s="1"/>
  <c r="L61" i="1"/>
  <c r="H99" i="1" s="1"/>
  <c r="M61" i="1"/>
  <c r="I99" i="1" s="1"/>
  <c r="N61" i="1"/>
  <c r="J99" i="1" s="1"/>
  <c r="O61" i="1"/>
  <c r="K99" i="1" s="1"/>
  <c r="P61" i="1"/>
  <c r="L99" i="1" s="1"/>
  <c r="G58" i="1"/>
  <c r="H58" i="1"/>
  <c r="I58" i="1"/>
  <c r="J58" i="1"/>
  <c r="K58" i="1"/>
  <c r="G89" i="1" s="1"/>
  <c r="L58" i="1"/>
  <c r="H89" i="1" s="1"/>
  <c r="M58" i="1"/>
  <c r="I89" i="1" s="1"/>
  <c r="N58" i="1"/>
  <c r="J89" i="1" s="1"/>
  <c r="O58" i="1"/>
  <c r="K89" i="1" s="1"/>
  <c r="P58" i="1"/>
  <c r="L89" i="1" s="1"/>
  <c r="J60" i="1"/>
  <c r="K60" i="1"/>
  <c r="L60" i="1"/>
  <c r="M60" i="1"/>
  <c r="N60" i="1"/>
  <c r="O60" i="1"/>
  <c r="P60" i="1"/>
  <c r="M56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K56" i="1"/>
  <c r="J56" i="1" s="1"/>
  <c r="I56" i="1" s="1"/>
  <c r="H56" i="1" s="1"/>
  <c r="G56" i="1" s="1"/>
  <c r="F56" i="1" s="1"/>
  <c r="E56" i="1" s="1"/>
  <c r="D56" i="1" s="1"/>
  <c r="L52" i="1"/>
  <c r="L98" i="1" s="1"/>
  <c r="L51" i="1"/>
  <c r="L49" i="1"/>
  <c r="L88" i="1" s="1"/>
  <c r="M34" i="1"/>
  <c r="L97" i="1" s="1"/>
  <c r="L34" i="1"/>
  <c r="K97" i="1" s="1"/>
  <c r="M33" i="1"/>
  <c r="L33" i="1"/>
  <c r="M31" i="1"/>
  <c r="L87" i="1" s="1"/>
  <c r="L31" i="1"/>
  <c r="K87" i="1" s="1"/>
  <c r="AA19" i="1"/>
  <c r="L96" i="1" s="1"/>
  <c r="AA18" i="1"/>
  <c r="AA16" i="1"/>
  <c r="L86" i="1" s="1"/>
  <c r="P9" i="1"/>
  <c r="L94" i="1" s="1"/>
  <c r="P8" i="1"/>
  <c r="P6" i="1"/>
  <c r="L84" i="1" s="1"/>
  <c r="P43" i="1"/>
  <c r="L95" i="1" s="1"/>
  <c r="P42" i="1"/>
  <c r="N85" i="1"/>
  <c r="M19" i="1"/>
  <c r="N19" i="1"/>
  <c r="O19" i="1"/>
  <c r="W11" i="1"/>
  <c r="J34" i="1"/>
  <c r="I97" i="1" s="1"/>
  <c r="K34" i="1"/>
  <c r="J97" i="1" s="1"/>
  <c r="K52" i="1"/>
  <c r="K98" i="1" s="1"/>
  <c r="K49" i="1"/>
  <c r="K88" i="1" s="1"/>
  <c r="K51" i="1"/>
  <c r="O43" i="1"/>
  <c r="K95" i="1" s="1"/>
  <c r="M85" i="1"/>
  <c r="O42" i="1"/>
  <c r="N42" i="1"/>
  <c r="O9" i="1"/>
  <c r="K94" i="1" s="1"/>
  <c r="Z16" i="1"/>
  <c r="K86" i="1" s="1"/>
  <c r="Z18" i="1"/>
  <c r="Z19" i="1"/>
  <c r="K96" i="1" s="1"/>
  <c r="N43" i="1"/>
  <c r="J95" i="1" s="1"/>
  <c r="J51" i="1"/>
  <c r="J49" i="1"/>
  <c r="J88" i="1" s="1"/>
  <c r="K47" i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J47" i="1"/>
  <c r="K42" i="1"/>
  <c r="L42" i="1"/>
  <c r="M42" i="1"/>
  <c r="I40" i="1"/>
  <c r="J40" i="1"/>
  <c r="K40" i="1"/>
  <c r="I85" i="1" s="1"/>
  <c r="L40" i="1"/>
  <c r="J85" i="1" s="1"/>
  <c r="M40" i="1"/>
  <c r="K85" i="1" s="1"/>
  <c r="N40" i="1"/>
  <c r="L85" i="1" s="1"/>
  <c r="K31" i="1"/>
  <c r="J87" i="1" s="1"/>
  <c r="K33" i="1"/>
  <c r="N9" i="1"/>
  <c r="J94" i="1" s="1"/>
  <c r="Y19" i="1"/>
  <c r="J96" i="1" s="1"/>
  <c r="Y16" i="1"/>
  <c r="J86" i="1" s="1"/>
  <c r="Y18" i="1"/>
  <c r="O8" i="1"/>
  <c r="O6" i="1"/>
  <c r="K84" i="1" s="1"/>
  <c r="N4" i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N8" i="1"/>
  <c r="N6" i="1"/>
  <c r="J84" i="1" s="1"/>
  <c r="M9" i="1"/>
  <c r="I94" i="1" s="1"/>
  <c r="X19" i="1"/>
  <c r="I96" i="1" s="1"/>
  <c r="G51" i="1"/>
  <c r="H51" i="1"/>
  <c r="I51" i="1"/>
  <c r="F49" i="1"/>
  <c r="G49" i="1"/>
  <c r="H49" i="1"/>
  <c r="H88" i="1" s="1"/>
  <c r="I49" i="1"/>
  <c r="I88" i="1" s="1"/>
  <c r="H47" i="1"/>
  <c r="G47" i="1"/>
  <c r="F47" i="1" s="1"/>
  <c r="E47" i="1" s="1"/>
  <c r="D47" i="1" s="1"/>
  <c r="M4" i="1"/>
  <c r="M38" i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J33" i="1"/>
  <c r="J31" i="1"/>
  <c r="I87" i="1" s="1"/>
  <c r="X18" i="1"/>
  <c r="X16" i="1"/>
  <c r="I86" i="1" s="1"/>
  <c r="M6" i="1"/>
  <c r="I84" i="1" s="1"/>
  <c r="M8" i="1"/>
  <c r="K38" i="1"/>
  <c r="J38" i="1" s="1"/>
  <c r="I38" i="1" s="1"/>
  <c r="H38" i="1" s="1"/>
  <c r="K26" i="1"/>
  <c r="J26" i="1"/>
  <c r="I26" i="1"/>
  <c r="H26" i="1"/>
  <c r="G26" i="1"/>
  <c r="F24" i="1"/>
  <c r="G24" i="1"/>
  <c r="H24" i="1"/>
  <c r="I24" i="1"/>
  <c r="J24" i="1"/>
  <c r="K24" i="1"/>
  <c r="L22" i="1"/>
  <c r="L26" i="1" s="1"/>
  <c r="E22" i="1"/>
  <c r="E26" i="1" s="1"/>
  <c r="J9" i="1"/>
  <c r="F94" i="1" s="1"/>
  <c r="K9" i="1"/>
  <c r="G94" i="1" s="1"/>
  <c r="L9" i="1"/>
  <c r="H94" i="1" s="1"/>
  <c r="P19" i="1"/>
  <c r="Q19" i="1"/>
  <c r="R19" i="1"/>
  <c r="S19" i="1"/>
  <c r="T19" i="1"/>
  <c r="U19" i="1"/>
  <c r="F96" i="1" s="1"/>
  <c r="V19" i="1"/>
  <c r="G96" i="1" s="1"/>
  <c r="W19" i="1"/>
  <c r="H96" i="1" s="1"/>
  <c r="E33" i="1"/>
  <c r="F33" i="1"/>
  <c r="G33" i="1"/>
  <c r="H33" i="1"/>
  <c r="I33" i="1"/>
  <c r="E31" i="1"/>
  <c r="F31" i="1"/>
  <c r="G31" i="1"/>
  <c r="H31" i="1"/>
  <c r="I31" i="1"/>
  <c r="K29" i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J29" i="1"/>
  <c r="H29" i="1"/>
  <c r="G29" i="1" s="1"/>
  <c r="F29" i="1" s="1"/>
  <c r="E29" i="1" s="1"/>
  <c r="D29" i="1" s="1"/>
  <c r="V16" i="1"/>
  <c r="G86" i="1" s="1"/>
  <c r="U16" i="1"/>
  <c r="F86" i="1" s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W16" i="1"/>
  <c r="H86" i="1" s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N14" i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M14" i="1"/>
  <c r="K14" i="1"/>
  <c r="J14" i="1" s="1"/>
  <c r="I14" i="1" s="1"/>
  <c r="H14" i="1" s="1"/>
  <c r="G14" i="1" s="1"/>
  <c r="F14" i="1" s="1"/>
  <c r="E6" i="1"/>
  <c r="F6" i="1"/>
  <c r="G6" i="1"/>
  <c r="H6" i="1"/>
  <c r="I6" i="1"/>
  <c r="J6" i="1"/>
  <c r="F84" i="1" s="1"/>
  <c r="K6" i="1"/>
  <c r="G84" i="1" s="1"/>
  <c r="L6" i="1"/>
  <c r="H84" i="1" s="1"/>
  <c r="L8" i="1"/>
  <c r="K8" i="1"/>
  <c r="J8" i="1"/>
  <c r="I8" i="1"/>
  <c r="H8" i="1"/>
  <c r="G8" i="1"/>
  <c r="F8" i="1"/>
  <c r="E8" i="1"/>
  <c r="K4" i="1"/>
  <c r="J4" i="1" s="1"/>
  <c r="I4" i="1" s="1"/>
  <c r="H4" i="1" s="1"/>
  <c r="G4" i="1" s="1"/>
  <c r="F4" i="1" s="1"/>
  <c r="E4" i="1" s="1"/>
  <c r="D4" i="1" s="1"/>
  <c r="X11" i="1"/>
  <c r="E24" i="1" l="1"/>
  <c r="L24" i="1"/>
  <c r="M24" i="1"/>
  <c r="M26" i="1"/>
  <c r="F26" i="1"/>
  <c r="AD32" i="1"/>
  <c r="AA30" i="1"/>
  <c r="AB30" i="1" s="1"/>
  <c r="AC30" i="1" s="1"/>
  <c r="AD30" i="1" s="1"/>
  <c r="Y11" i="1"/>
  <c r="Z11" i="1" l="1"/>
  <c r="AB11" i="1" l="1"/>
  <c r="AD5" i="1" l="1"/>
  <c r="AE5" i="1" s="1"/>
  <c r="AF5" i="1" s="1"/>
  <c r="AG5" i="1" s="1"/>
  <c r="AD7" i="1"/>
  <c r="AD11" i="1" s="1"/>
  <c r="AE7" i="1" l="1"/>
  <c r="AE11" i="1" s="1"/>
  <c r="AF7" i="1" l="1"/>
  <c r="AF11" i="1" s="1"/>
  <c r="AG7" i="1" l="1"/>
  <c r="AG11" i="1" s="1"/>
</calcChain>
</file>

<file path=xl/sharedStrings.xml><?xml version="1.0" encoding="utf-8"?>
<sst xmlns="http://schemas.openxmlformats.org/spreadsheetml/2006/main" count="117" uniqueCount="47">
  <si>
    <t>France</t>
  </si>
  <si>
    <t>cas</t>
  </si>
  <si>
    <t>jours</t>
  </si>
  <si>
    <t>morts</t>
  </si>
  <si>
    <t>Italie</t>
  </si>
  <si>
    <t>Chine</t>
  </si>
  <si>
    <t>USA</t>
  </si>
  <si>
    <t>JOURS</t>
  </si>
  <si>
    <t>M/C-6</t>
  </si>
  <si>
    <t>j</t>
  </si>
  <si>
    <t>Allemagne</t>
  </si>
  <si>
    <t>sources</t>
  </si>
  <si>
    <t>https://fr.wikipedia.org/wiki/Pand%C3%A9mie_de_maladie_%C3%A0_coronavirus_de_2020_en_Allemagne</t>
  </si>
  <si>
    <t>https://fr.wikipedia.org/w/index.php?title=Pand%C3%A9mie_de_maladie_%C3%A0_coronavirus_(COVID-19)_de_2020_en_France</t>
  </si>
  <si>
    <t>https://fr.wikipedia.org/wiki/Pand%C3%A9mie_de_maladie_%C3%A0_coronavirus_de_2020_en_Italie</t>
  </si>
  <si>
    <t>UK</t>
  </si>
  <si>
    <t>https://en.wikipedia.org/wiki/2020_coronavirus_pandemic_in_the_United_Kingdom</t>
  </si>
  <si>
    <t>N/N-1</t>
  </si>
  <si>
    <t>N/N-1 (avg)</t>
  </si>
  <si>
    <t>Espagne</t>
  </si>
  <si>
    <t>https://fr.wikipedia.org/wiki/Pand%C3%A9mie_de_maladie_%C3%A0_coronavirus_de_2020_en_Espagne</t>
  </si>
  <si>
    <t>mort</t>
  </si>
  <si>
    <t>Qualité confinement</t>
  </si>
  <si>
    <t>Qualité soins</t>
  </si>
  <si>
    <t>Premier indicateur : croissance du nombre de cas</t>
  </si>
  <si>
    <t>facteurs</t>
  </si>
  <si>
    <t>social distancing culturel</t>
  </si>
  <si>
    <t>confinement</t>
  </si>
  <si>
    <t>test + isolation des cas (légers)</t>
  </si>
  <si>
    <t>Deuxième indicateur : morbidité à 6 jours</t>
  </si>
  <si>
    <t>taux de tests</t>
  </si>
  <si>
    <t>ESD (Elderly Social Distancing)</t>
  </si>
  <si>
    <t>nombre de lits soins intensifs</t>
  </si>
  <si>
    <t>Corée</t>
  </si>
  <si>
    <t>https://fr.wikipedia.org/wiki/Pand%C3%A9mie_de_maladie_%C3%A0_coronavirus_de_2020_en_Cor%C3%A9e_du_Sud</t>
  </si>
  <si>
    <t>new deaths</t>
  </si>
  <si>
    <t>dM[0-2]/dC-[5-8]</t>
  </si>
  <si>
    <t>troisieme indicateur : morbidité à 6 jours : (M-M-2) /(C-5 - C-8)</t>
  </si>
  <si>
    <t xml:space="preserve">M/C avec 5 jours décalage </t>
  </si>
  <si>
    <t>Deuxième indicateur : morbidité à 5 jours (M - M-2) / (C-5 - C-8)</t>
  </si>
  <si>
    <t>COVID Data - source: Wikipedia - updated daily</t>
  </si>
  <si>
    <t>C / M-6</t>
  </si>
  <si>
    <t>lissage 3 jours (C et M)</t>
  </si>
  <si>
    <t>Trois KPI à suivre</t>
  </si>
  <si>
    <t>https://en.wikipedia.org/wiki/2020_coronavirus_pandemic_in_the_United_States</t>
  </si>
  <si>
    <t>MAP</t>
  </si>
  <si>
    <t>https://coronavirus.jhu.edu/map.html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</si>
</sst>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%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0"/>
      <color rgb="FFC00000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0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9" tint="-0.249977111117893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3" fillId="0" borderId="0" xfId="0" applyFont="1"/>
    <xf numFmtId="10" fontId="4" fillId="0" borderId="0" xfId="0" applyNumberFormat="1" applyFont="1"/>
    <xf numFmtId="0" fontId="0" fillId="0" borderId="1" xfId="0" applyBorder="1"/>
    <xf numFmtId="0" fontId="2" fillId="0" borderId="1" xfId="0" applyFont="1" applyBorder="1"/>
    <xf numFmtId="14" fontId="2" fillId="0" borderId="1" xfId="0" applyNumberFormat="1" applyFont="1" applyBorder="1"/>
    <xf numFmtId="9" fontId="0" fillId="0" borderId="1" xfId="0" applyNumberFormat="1" applyBorder="1"/>
    <xf numFmtId="165" fontId="10" fillId="0" borderId="1" xfId="0" applyNumberFormat="1" applyFont="1" applyBorder="1"/>
    <xf numFmtId="164" fontId="5" fillId="0" borderId="1" xfId="0" applyNumberFormat="1" applyFont="1" applyBorder="1"/>
    <xf numFmtId="1" fontId="10" fillId="0" borderId="1" xfId="0" applyNumberFormat="1" applyFont="1" applyBorder="1"/>
    <xf numFmtId="164" fontId="9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3" fontId="0" fillId="0" borderId="1" xfId="0" applyNumberFormat="1" applyBorder="1"/>
    <xf numFmtId="10" fontId="8" fillId="0" borderId="1" xfId="0" applyNumberFormat="1" applyFont="1" applyBorder="1"/>
    <xf numFmtId="164" fontId="7" fillId="0" borderId="1" xfId="0" applyNumberFormat="1" applyFont="1" applyBorder="1"/>
    <xf numFmtId="164" fontId="0" fillId="0" borderId="1" xfId="0" applyNumberFormat="1" applyBorder="1"/>
    <xf numFmtId="3" fontId="0" fillId="0" borderId="2" xfId="0" applyNumberFormat="1" applyFill="1" applyBorder="1"/>
    <xf numFmtId="0" fontId="0" fillId="0" borderId="2" xfId="0" applyFill="1" applyBorder="1"/>
    <xf numFmtId="0" fontId="0" fillId="0" borderId="0" xfId="0" applyBorder="1"/>
    <xf numFmtId="164" fontId="5" fillId="0" borderId="0" xfId="0" applyNumberFormat="1" applyFont="1" applyBorder="1"/>
    <xf numFmtId="164" fontId="7" fillId="0" borderId="0" xfId="0" applyNumberFormat="1" applyFont="1" applyBorder="1"/>
    <xf numFmtId="14" fontId="3" fillId="2" borderId="1" xfId="0" applyNumberFormat="1" applyFont="1" applyFill="1" applyBorder="1"/>
    <xf numFmtId="14" fontId="2" fillId="2" borderId="1" xfId="0" applyNumberFormat="1" applyFont="1" applyFill="1" applyBorder="1"/>
    <xf numFmtId="0" fontId="11" fillId="0" borderId="1" xfId="0" applyFont="1" applyBorder="1"/>
    <xf numFmtId="164" fontId="12" fillId="0" borderId="1" xfId="0" applyNumberFormat="1" applyFont="1" applyBorder="1"/>
    <xf numFmtId="0" fontId="11" fillId="0" borderId="0" xfId="0" applyFont="1"/>
    <xf numFmtId="0" fontId="0" fillId="0" borderId="1" xfId="0" applyFill="1" applyBorder="1"/>
    <xf numFmtId="0" fontId="0" fillId="2" borderId="1" xfId="0" applyFill="1" applyBorder="1"/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9" fontId="0" fillId="0" borderId="0" xfId="0" applyNumberFormat="1" applyBorder="1"/>
    <xf numFmtId="164" fontId="9" fillId="0" borderId="0" xfId="0" applyNumberFormat="1" applyFont="1" applyBorder="1"/>
    <xf numFmtId="1" fontId="14" fillId="0" borderId="0" xfId="0" applyNumberFormat="1" applyFont="1" applyBorder="1"/>
    <xf numFmtId="14" fontId="3" fillId="0" borderId="1" xfId="0" applyNumberFormat="1" applyFont="1" applyFill="1" applyBorder="1"/>
    <xf numFmtId="0" fontId="0" fillId="0" borderId="2" xfId="0" applyBorder="1"/>
    <xf numFmtId="164" fontId="15" fillId="0" borderId="0" xfId="0" applyNumberFormat="1" applyFont="1" applyBorder="1"/>
    <xf numFmtId="10" fontId="8" fillId="0" borderId="0" xfId="0" applyNumberFormat="1" applyFont="1" applyBorder="1"/>
    <xf numFmtId="0" fontId="0" fillId="0" borderId="0" xfId="0" applyAlignment="1">
      <alignment horizontal="center"/>
    </xf>
    <xf numFmtId="0" fontId="6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1" xfId="0" applyFont="1" applyBorder="1" applyAlignment="1">
      <alignment horizontal="center"/>
    </xf>
    <xf numFmtId="44" fontId="6" fillId="0" borderId="0" xfId="1" applyFont="1" applyAlignment="1">
      <alignment horizontal="center"/>
    </xf>
    <xf numFmtId="165" fontId="14" fillId="0" borderId="1" xfId="0" applyNumberFormat="1" applyFont="1" applyBorder="1"/>
    <xf numFmtId="0" fontId="0" fillId="3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7" borderId="0" xfId="0" applyFill="1"/>
    <xf numFmtId="0" fontId="0" fillId="5" borderId="0" xfId="0" applyFill="1"/>
    <xf numFmtId="0" fontId="0" fillId="4" borderId="0" xfId="0" applyFill="1"/>
    <xf numFmtId="0" fontId="0" fillId="9" borderId="0" xfId="0" applyFill="1"/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10" fontId="0" fillId="0" borderId="1" xfId="0" applyNumberFormat="1" applyBorder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New cases growth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Feuil1!$E$84</c:f>
              <c:strCache>
                <c:ptCount val="1"/>
                <c:pt idx="0">
                  <c:v>France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Feuil1!$F$83:$Y$83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Feuil1!$F$84:$Y$84</c:f>
              <c:numCache>
                <c:formatCode>0.0%</c:formatCode>
                <c:ptCount val="20"/>
                <c:pt idx="0">
                  <c:v>0.22917235727943186</c:v>
                </c:pt>
                <c:pt idx="1">
                  <c:v>0.20511111111111111</c:v>
                </c:pt>
                <c:pt idx="2">
                  <c:v>0.2231237322515213</c:v>
                </c:pt>
                <c:pt idx="3">
                  <c:v>0.1653851952359415</c:v>
                </c:pt>
                <c:pt idx="4">
                  <c:v>0.1816300129366106</c:v>
                </c:pt>
                <c:pt idx="5">
                  <c:v>0.20374425224436171</c:v>
                </c:pt>
                <c:pt idx="6">
                  <c:v>0.14706684856753069</c:v>
                </c:pt>
                <c:pt idx="7">
                  <c:v>0.14644782746590548</c:v>
                </c:pt>
                <c:pt idx="8">
                  <c:v>0.154229199806349</c:v>
                </c:pt>
                <c:pt idx="9">
                  <c:v>0.18976571394331596</c:v>
                </c:pt>
                <c:pt idx="10">
                  <c:v>0.12318694601128123</c:v>
                </c:pt>
                <c:pt idx="11">
                  <c:v>0.13142319074522466</c:v>
                </c:pt>
                <c:pt idx="12">
                  <c:v>0.1554313795426624</c:v>
                </c:pt>
                <c:pt idx="13">
                  <c:v>0.13064654433201853</c:v>
                </c:pt>
                <c:pt idx="14">
                  <c:v>0.13987986894794321</c:v>
                </c:pt>
                <c:pt idx="15">
                  <c:v>6.9168330006653359E-2</c:v>
                </c:pt>
                <c:pt idx="16">
                  <c:v>0.10892617115547369</c:v>
                </c:pt>
                <c:pt idx="17">
                  <c:v>0.17010101010101011</c:v>
                </c:pt>
                <c:pt idx="18">
                  <c:v>9.3251227747084095E-2</c:v>
                </c:pt>
                <c:pt idx="19">
                  <c:v>3.7129972450823841E-2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E-4B5B-B4AF-CDA3D65317DE}"/>
            </c:ext>
          </c:extLst>
        </c:ser>
        <c:ser>
          <c:idx val="1"/>
          <c:order val="1"/>
          <c:tx>
            <c:strRef>
              <c:f>Feuil1!$E$85</c:f>
              <c:strCache>
                <c:ptCount val="1"/>
                <c:pt idx="0">
                  <c:v>Allemagne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Feuil1!$F$83:$Y$83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Feuil1!$F$85:$Y$85</c:f>
              <c:numCache>
                <c:formatCode>General</c:formatCode>
                <c:ptCount val="20"/>
                <c:pt idx="3" formatCode="0.0%">
                  <c:v>0.2748353096179183</c:v>
                </c:pt>
                <c:pt idx="4" formatCode="0.0%">
                  <c:v>0.24266225713104589</c:v>
                </c:pt>
                <c:pt idx="5" formatCode="0.0%">
                  <c:v>0.19028609447771125</c:v>
                </c:pt>
                <c:pt idx="6" formatCode="0.0%">
                  <c:v>0.53703186137506986</c:v>
                </c:pt>
                <c:pt idx="7" formatCode="0.0%">
                  <c:v>0.26893353941267389</c:v>
                </c:pt>
                <c:pt idx="8" formatCode="0.0%">
                  <c:v>0.19380955792792148</c:v>
                </c:pt>
                <c:pt idx="9" formatCode="0.0%">
                  <c:v>0.33338109909006236</c:v>
                </c:pt>
                <c:pt idx="10" formatCode="0.0%">
                  <c:v>7.4691026329930146E-2</c:v>
                </c:pt>
                <c:pt idx="11" formatCode="0.0%">
                  <c:v>0.1336</c:v>
                </c:pt>
                <c:pt idx="12" formatCode="0.0%">
                  <c:v>0.21012702893436838</c:v>
                </c:pt>
                <c:pt idx="13" formatCode="0.0%">
                  <c:v>0.14973028138212569</c:v>
                </c:pt>
                <c:pt idx="14" formatCode="0.0%">
                  <c:v>0.15736748668526504</c:v>
                </c:pt>
                <c:pt idx="15" formatCode="0.0%">
                  <c:v>0.15832146378875864</c:v>
                </c:pt>
                <c:pt idx="16" formatCode="0.0%">
                  <c:v>0.14883654937570942</c:v>
                </c:pt>
                <c:pt idx="17" formatCode="0.0%">
                  <c:v>8.1614589765756862E-2</c:v>
                </c:pt>
                <c:pt idx="18" formatCode="0.0%">
                  <c:v>0.1018326450606124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E-4B5B-B4AF-CDA3D65317DE}"/>
            </c:ext>
          </c:extLst>
        </c:ser>
        <c:ser>
          <c:idx val="2"/>
          <c:order val="2"/>
          <c:tx>
            <c:strRef>
              <c:f>Feuil1!$E$86</c:f>
              <c:strCache>
                <c:ptCount val="1"/>
                <c:pt idx="0">
                  <c:v>Italie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Feuil1!$F$83:$Y$83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Feuil1!$F$86:$Y$86</c:f>
              <c:numCache>
                <c:formatCode>0.00%</c:formatCode>
                <c:ptCount val="20"/>
                <c:pt idx="0">
                  <c:v>0.19801812004530012</c:v>
                </c:pt>
                <c:pt idx="1">
                  <c:v>0.16968379259819444</c:v>
                </c:pt>
                <c:pt idx="2">
                  <c:v>0.13064209803208471</c:v>
                </c:pt>
                <c:pt idx="3">
                  <c:v>0.12601858470335955</c:v>
                </c:pt>
                <c:pt idx="4">
                  <c:v>0.13353012124674665</c:v>
                </c:pt>
                <c:pt idx="5">
                  <c:v>0.14902136476913169</c:v>
                </c:pt>
                <c:pt idx="6">
                  <c:v>0.14587547215791397</c:v>
                </c:pt>
                <c:pt idx="7">
                  <c:v>0.1394483315965207</c:v>
                </c:pt>
                <c:pt idx="8">
                  <c:v>0.10377393706372018</c:v>
                </c:pt>
                <c:pt idx="9">
                  <c:v>8.0980080489702053E-2</c:v>
                </c:pt>
                <c:pt idx="10">
                  <c:v>8.2109280898524886E-2</c:v>
                </c:pt>
                <c:pt idx="11">
                  <c:v>7.5315138198219042E-2</c:v>
                </c:pt>
                <c:pt idx="12">
                  <c:v>8.2717177963595304E-2</c:v>
                </c:pt>
                <c:pt idx="13">
                  <c:v>7.4498069258371727E-2</c:v>
                </c:pt>
                <c:pt idx="14">
                  <c:v>6.855868452374074E-2</c:v>
                </c:pt>
                <c:pt idx="15">
                  <c:v>5.6417077601868676E-2</c:v>
                </c:pt>
                <c:pt idx="16">
                  <c:v>4.1458096612719958E-2</c:v>
                </c:pt>
                <c:pt idx="17">
                  <c:v>3.9837230560552002E-2</c:v>
                </c:pt>
                <c:pt idx="18">
                  <c:v>4.5201905626134305E-2</c:v>
                </c:pt>
                <c:pt idx="19">
                  <c:v>4.2216072494438116E-2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3E-4B5B-B4AF-CDA3D65317DE}"/>
            </c:ext>
          </c:extLst>
        </c:ser>
        <c:ser>
          <c:idx val="3"/>
          <c:order val="3"/>
          <c:tx>
            <c:strRef>
              <c:f>Feuil1!$E$87</c:f>
              <c:strCache>
                <c:ptCount val="1"/>
                <c:pt idx="0">
                  <c:v>USA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Feuil1!$F$83:$Y$83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Feuil1!$F$87:$Y$87</c:f>
              <c:numCache>
                <c:formatCode>General</c:formatCode>
                <c:ptCount val="20"/>
                <c:pt idx="3" formatCode="0.00%">
                  <c:v>0.29368709972552609</c:v>
                </c:pt>
                <c:pt idx="4" formatCode="0.00%">
                  <c:v>0.42751060820367753</c:v>
                </c:pt>
                <c:pt idx="5" formatCode="0.00%">
                  <c:v>0.48848154570225416</c:v>
                </c:pt>
                <c:pt idx="6" formatCode="0.00%">
                  <c:v>0.45099018139457481</c:v>
                </c:pt>
                <c:pt idx="7" formatCode="0.00%">
                  <c:v>0.3552012845509806</c:v>
                </c:pt>
                <c:pt idx="8" formatCode="0.00%">
                  <c:v>0.39116452268111035</c:v>
                </c:pt>
                <c:pt idx="9" formatCode="0.00%">
                  <c:v>0.30037109137364643</c:v>
                </c:pt>
                <c:pt idx="10" formatCode="0.00%">
                  <c:v>0.23248578980608642</c:v>
                </c:pt>
                <c:pt idx="11" formatCode="0.00%">
                  <c:v>0.23203643955209718</c:v>
                </c:pt>
                <c:pt idx="12" formatCode="0.00%">
                  <c:v>0.26264711319243328</c:v>
                </c:pt>
                <c:pt idx="13" formatCode="0.00%">
                  <c:v>0.23218163628821706</c:v>
                </c:pt>
                <c:pt idx="14" formatCode="0.00%">
                  <c:v>0.19909502262443438</c:v>
                </c:pt>
                <c:pt idx="15" formatCode="0.00%">
                  <c:v>0.166657033153049</c:v>
                </c:pt>
                <c:pt idx="16" formatCode="0.00%">
                  <c:v>0.1373152709359606</c:v>
                </c:pt>
                <c:pt idx="17" formatCode="0.00%">
                  <c:v>0.15802575160714175</c:v>
                </c:pt>
                <c:pt idx="18" formatCode="0.00%">
                  <c:v>0.14329704108941219</c:v>
                </c:pt>
                <c:pt idx="19" formatCode="0.00%">
                  <c:v>0.13574339473647101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3E-4B5B-B4AF-CDA3D65317DE}"/>
            </c:ext>
          </c:extLst>
        </c:ser>
        <c:ser>
          <c:idx val="4"/>
          <c:order val="4"/>
          <c:tx>
            <c:strRef>
              <c:f>Feuil1!$E$88</c:f>
              <c:strCache>
                <c:ptCount val="1"/>
                <c:pt idx="0">
                  <c:v>UK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Feuil1!$F$83:$Y$83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Feuil1!$F$88:$Y$88</c:f>
              <c:numCache>
                <c:formatCode>General</c:formatCode>
                <c:ptCount val="20"/>
                <c:pt idx="2" formatCode="0.0%">
                  <c:v>0.10927390366642703</c:v>
                </c:pt>
                <c:pt idx="3" formatCode="0.0%">
                  <c:v>0.26377187297472454</c:v>
                </c:pt>
                <c:pt idx="4" formatCode="0.0%">
                  <c:v>0.34666666666666668</c:v>
                </c:pt>
                <c:pt idx="5" formatCode="0.0%">
                  <c:v>0.24485910129474486</c:v>
                </c:pt>
                <c:pt idx="6" formatCode="0.0%">
                  <c:v>0.21841541755888652</c:v>
                </c:pt>
                <c:pt idx="7" formatCode="0.0%">
                  <c:v>0.25985438111975895</c:v>
                </c:pt>
                <c:pt idx="8" formatCode="0.0%">
                  <c:v>0.13252291749701076</c:v>
                </c:pt>
                <c:pt idx="9" formatCode="0.0%">
                  <c:v>0.17015660742565547</c:v>
                </c:pt>
                <c:pt idx="10" formatCode="0.0%">
                  <c:v>0.21458646616541355</c:v>
                </c:pt>
                <c:pt idx="11" formatCode="0.0%">
                  <c:v>0.17976971647889067</c:v>
                </c:pt>
                <c:pt idx="12" formatCode="0.0%">
                  <c:v>0.21397838178192885</c:v>
                </c:pt>
                <c:pt idx="13" formatCode="0.0%">
                  <c:v>0.26028699861687415</c:v>
                </c:pt>
                <c:pt idx="14" formatCode="0.0%">
                  <c:v>0.17216544344605253</c:v>
                </c:pt>
                <c:pt idx="15" formatCode="0.0%">
                  <c:v>0.14237228626601908</c:v>
                </c:pt>
                <c:pt idx="16" formatCode="0.0%">
                  <c:v>0.13420756070074788</c:v>
                </c:pt>
                <c:pt idx="17" formatCode="0.0%">
                  <c:v>0.13585042001625869</c:v>
                </c:pt>
                <c:pt idx="18" formatCode="0.0%">
                  <c:v>0.17192842942345923</c:v>
                </c:pt>
                <c:pt idx="19" formatCode="0.0%">
                  <c:v>0.14399131437877452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3E-4B5B-B4AF-CDA3D65317DE}"/>
            </c:ext>
          </c:extLst>
        </c:ser>
        <c:ser>
          <c:idx val="5"/>
          <c:order val="5"/>
          <c:tx>
            <c:strRef>
              <c:f>Feuil1!$E$89</c:f>
              <c:strCache>
                <c:ptCount val="1"/>
                <c:pt idx="0">
                  <c:v>Espagne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Feuil1!$F$83:$Y$83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Feuil1!$F$89:$Y$89</c:f>
              <c:numCache>
                <c:formatCode>0.0%</c:formatCode>
                <c:ptCount val="20"/>
                <c:pt idx="1">
                  <c:v>0.18181818181818182</c:v>
                </c:pt>
                <c:pt idx="2">
                  <c:v>0.21686746987951808</c:v>
                </c:pt>
                <c:pt idx="3">
                  <c:v>0.21618975084321618</c:v>
                </c:pt>
                <c:pt idx="4">
                  <c:v>0.22705314009661837</c:v>
                </c:pt>
                <c:pt idx="5">
                  <c:v>0.25495771361913094</c:v>
                </c:pt>
                <c:pt idx="6">
                  <c:v>0.16603729739150641</c:v>
                </c:pt>
                <c:pt idx="7">
                  <c:v>0.14593194160729411</c:v>
                </c:pt>
                <c:pt idx="8">
                  <c:v>0.29752173913043478</c:v>
                </c:pt>
                <c:pt idx="9">
                  <c:v>0.10876922561404684</c:v>
                </c:pt>
                <c:pt idx="10">
                  <c:v>0.19885762640152316</c:v>
                </c:pt>
                <c:pt idx="11">
                  <c:v>0.20018150192845799</c:v>
                </c:pt>
                <c:pt idx="12">
                  <c:v>0.18017223272421759</c:v>
                </c:pt>
                <c:pt idx="13">
                  <c:v>0.14008329180607959</c:v>
                </c:pt>
                <c:pt idx="14">
                  <c:v>0.12783527685415008</c:v>
                </c:pt>
                <c:pt idx="15">
                  <c:v>9.0618425423541135E-2</c:v>
                </c:pt>
                <c:pt idx="16">
                  <c:v>8.1223427882479854E-2</c:v>
                </c:pt>
                <c:pt idx="17">
                  <c:v>0.10824578907212865</c:v>
                </c:pt>
                <c:pt idx="18">
                  <c:v>8.1754345086160335E-2</c:v>
                </c:pt>
                <c:pt idx="19">
                  <c:v>7.932560507558549E-2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3E-4B5B-B4AF-CDA3D6531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075328"/>
        <c:axId val="681075656"/>
      </c:lineChart>
      <c:dateAx>
        <c:axId val="681075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1075656"/>
        <c:crosses val="autoZero"/>
        <c:auto val="1"/>
        <c:lblOffset val="100"/>
        <c:baseTimeUnit val="days"/>
      </c:dateAx>
      <c:valAx>
        <c:axId val="6810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107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Taux de mortalité M / C-6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Feuil1!$E$94</c:f>
              <c:strCache>
                <c:ptCount val="1"/>
                <c:pt idx="0">
                  <c:v>France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Feuil1!$F$93:$Y$93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Feuil1!$F$94:$Y$94</c:f>
              <c:numCache>
                <c:formatCode>0.0%</c:formatCode>
                <c:ptCount val="20"/>
                <c:pt idx="0">
                  <c:v>8.0817051509769089E-2</c:v>
                </c:pt>
                <c:pt idx="1">
                  <c:v>8.9943342776203972E-2</c:v>
                </c:pt>
                <c:pt idx="2">
                  <c:v>8.2959641255605385E-2</c:v>
                </c:pt>
                <c:pt idx="3">
                  <c:v>7.672073651907059E-2</c:v>
                </c:pt>
                <c:pt idx="4">
                  <c:v>9.1730368311327304E-2</c:v>
                </c:pt>
                <c:pt idx="5">
                  <c:v>0.10161158153509969</c:v>
                </c:pt>
                <c:pt idx="6">
                  <c:v>0.1</c:v>
                </c:pt>
                <c:pt idx="7">
                  <c:v>0.10363267564078923</c:v>
                </c:pt>
                <c:pt idx="8">
                  <c:v>0.10161314638926579</c:v>
                </c:pt>
                <c:pt idx="9">
                  <c:v>0.11125485122897801</c:v>
                </c:pt>
                <c:pt idx="10">
                  <c:v>0.1204291657543245</c:v>
                </c:pt>
                <c:pt idx="11">
                  <c:v>0.12105502501136881</c:v>
                </c:pt>
                <c:pt idx="12">
                  <c:v>0.13447510307643515</c:v>
                </c:pt>
                <c:pt idx="13">
                  <c:v>0.13797634691195795</c:v>
                </c:pt>
                <c:pt idx="14">
                  <c:v>0.13865420336748757</c:v>
                </c:pt>
                <c:pt idx="15">
                  <c:v>0.13124496373892022</c:v>
                </c:pt>
                <c:pt idx="16">
                  <c:v>0.13559322033898305</c:v>
                </c:pt>
                <c:pt idx="17">
                  <c:v>0.13961875321998971</c:v>
                </c:pt>
                <c:pt idx="18">
                  <c:v>0.1382953181272509</c:v>
                </c:pt>
                <c:pt idx="19">
                  <c:v>0.13660356752821259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F7-40E9-906B-5E62D56ADE7C}"/>
            </c:ext>
          </c:extLst>
        </c:ser>
        <c:ser>
          <c:idx val="1"/>
          <c:order val="1"/>
          <c:tx>
            <c:strRef>
              <c:f>Feuil1!$E$95</c:f>
              <c:strCache>
                <c:ptCount val="1"/>
                <c:pt idx="0">
                  <c:v>Allemagne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Feuil1!$F$93:$Y$93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Feuil1!$F$95:$Y$95</c:f>
              <c:numCache>
                <c:formatCode>General</c:formatCode>
                <c:ptCount val="20"/>
                <c:pt idx="4" formatCode="0.0%">
                  <c:v>1.7868538608806637E-2</c:v>
                </c:pt>
                <c:pt idx="5" formatCode="0.0%">
                  <c:v>1.8573237653018153E-2</c:v>
                </c:pt>
                <c:pt idx="6" formatCode="0.0%">
                  <c:v>1.370223978919631E-2</c:v>
                </c:pt>
                <c:pt idx="7" formatCode="0.0%">
                  <c:v>1.4055394791236048E-2</c:v>
                </c:pt>
                <c:pt idx="8" formatCode="0.0%">
                  <c:v>1.2475049900199601E-2</c:v>
                </c:pt>
                <c:pt idx="9" formatCode="0.0%">
                  <c:v>1.2017887087758524E-2</c:v>
                </c:pt>
                <c:pt idx="10" formatCode="0.0%">
                  <c:v>1.0364578598054369E-2</c:v>
                </c:pt>
                <c:pt idx="11" formatCode="0.0%">
                  <c:v>1.067564662893172E-2</c:v>
                </c:pt>
                <c:pt idx="12" formatCode="0.0%">
                  <c:v>1.1883327331652862E-2</c:v>
                </c:pt>
                <c:pt idx="13" formatCode="0.0%">
                  <c:v>1.3594841483073616E-2</c:v>
                </c:pt>
                <c:pt idx="14" formatCode="0.0%">
                  <c:v>1.6250000000000001E-2</c:v>
                </c:pt>
                <c:pt idx="15" formatCode="0.0%">
                  <c:v>1.7157727593507411E-2</c:v>
                </c:pt>
                <c:pt idx="16" formatCode="0.0%">
                  <c:v>1.6584050153083538E-2</c:v>
                </c:pt>
                <c:pt idx="17" formatCode="0.0%">
                  <c:v>1.848212021303576E-2</c:v>
                </c:pt>
                <c:pt idx="18" formatCode="0.0%">
                  <c:v>2.0050399912347978E-2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F7-40E9-906B-5E62D56ADE7C}"/>
            </c:ext>
          </c:extLst>
        </c:ser>
        <c:ser>
          <c:idx val="2"/>
          <c:order val="2"/>
          <c:tx>
            <c:strRef>
              <c:f>Feuil1!$E$96</c:f>
              <c:strCache>
                <c:ptCount val="1"/>
                <c:pt idx="0">
                  <c:v>Italie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Feuil1!$F$93:$Y$93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Feuil1!$F$96:$Y$96</c:f>
              <c:numCache>
                <c:formatCode>0.0%</c:formatCode>
                <c:ptCount val="20"/>
                <c:pt idx="0">
                  <c:v>0.19538983050847458</c:v>
                </c:pt>
                <c:pt idx="1">
                  <c:v>0.1972307021369385</c:v>
                </c:pt>
                <c:pt idx="2">
                  <c:v>0.21263178638289487</c:v>
                </c:pt>
                <c:pt idx="3">
                  <c:v>0.20081835686777921</c:v>
                </c:pt>
                <c:pt idx="4">
                  <c:v>0.19704889829947728</c:v>
                </c:pt>
                <c:pt idx="5">
                  <c:v>0.19280860702151756</c:v>
                </c:pt>
                <c:pt idx="6">
                  <c:v>0.19057522333033983</c:v>
                </c:pt>
                <c:pt idx="7">
                  <c:v>0.19497312805592598</c:v>
                </c:pt>
                <c:pt idx="8">
                  <c:v>0.19571122230164403</c:v>
                </c:pt>
                <c:pt idx="9">
                  <c:v>0.19288389513108614</c:v>
                </c:pt>
                <c:pt idx="10">
                  <c:v>0.19096687480749308</c:v>
                </c:pt>
                <c:pt idx="11">
                  <c:v>0.18284391373217984</c:v>
                </c:pt>
                <c:pt idx="12">
                  <c:v>0.17364581782607771</c:v>
                </c:pt>
                <c:pt idx="13">
                  <c:v>0.17048042106834896</c:v>
                </c:pt>
                <c:pt idx="14">
                  <c:v>0.169484933545267</c:v>
                </c:pt>
                <c:pt idx="15">
                  <c:v>0.16861420057252804</c:v>
                </c:pt>
                <c:pt idx="16">
                  <c:v>0.16755811264022205</c:v>
                </c:pt>
                <c:pt idx="17">
                  <c:v>0.1670744494931842</c:v>
                </c:pt>
                <c:pt idx="18">
                  <c:v>0.16333701684898</c:v>
                </c:pt>
                <c:pt idx="19">
                  <c:v>0.16079455505610188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F7-40E9-906B-5E62D56ADE7C}"/>
            </c:ext>
          </c:extLst>
        </c:ser>
        <c:ser>
          <c:idx val="3"/>
          <c:order val="3"/>
          <c:tx>
            <c:strRef>
              <c:f>Feuil1!$E$97</c:f>
              <c:strCache>
                <c:ptCount val="1"/>
                <c:pt idx="0">
                  <c:v>USA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Feuil1!$F$93:$Y$93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Feuil1!$F$97:$Y$97</c:f>
              <c:numCache>
                <c:formatCode>General</c:formatCode>
                <c:ptCount val="20"/>
                <c:pt idx="3" formatCode="0.0%">
                  <c:v>0.10300429184549356</c:v>
                </c:pt>
                <c:pt idx="4" formatCode="0.0%">
                  <c:v>0.10141313383208644</c:v>
                </c:pt>
                <c:pt idx="5" formatCode="0.0%">
                  <c:v>0.10763454317897372</c:v>
                </c:pt>
                <c:pt idx="6" formatCode="0.0%">
                  <c:v>0.11914672216441206</c:v>
                </c:pt>
                <c:pt idx="7" formatCode="0.0%">
                  <c:v>7.101218865924748E-2</c:v>
                </c:pt>
                <c:pt idx="8" formatCode="0.0%">
                  <c:v>9.4693504117108876E-2</c:v>
                </c:pt>
                <c:pt idx="9" formatCode="0.0%">
                  <c:v>9.1760961810466765E-2</c:v>
                </c:pt>
                <c:pt idx="10" formatCode="0.0%">
                  <c:v>8.4344810502848644E-2</c:v>
                </c:pt>
                <c:pt idx="11" formatCode="0.0%">
                  <c:v>7.5386919620569148E-2</c:v>
                </c:pt>
                <c:pt idx="12" formatCode="0.0%">
                  <c:v>6.6464044041747911E-2</c:v>
                </c:pt>
                <c:pt idx="13" formatCode="0.0%">
                  <c:v>6.736628300609343E-2</c:v>
                </c:pt>
                <c:pt idx="14" formatCode="0.0%">
                  <c:v>6.2020927120087603E-2</c:v>
                </c:pt>
                <c:pt idx="15" formatCode="0.0%">
                  <c:v>5.7355383499801176E-2</c:v>
                </c:pt>
                <c:pt idx="16" formatCode="0.0%">
                  <c:v>5.665211615107231E-2</c:v>
                </c:pt>
                <c:pt idx="17" formatCode="0.0%">
                  <c:v>5.8629613654568979E-2</c:v>
                </c:pt>
                <c:pt idx="18" formatCode="0.0%">
                  <c:v>5.7889856769880191E-2</c:v>
                </c:pt>
                <c:pt idx="19" formatCode="0.0%">
                  <c:v>5.7635375308177472E-2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F7-40E9-906B-5E62D56ADE7C}"/>
            </c:ext>
          </c:extLst>
        </c:ser>
        <c:ser>
          <c:idx val="4"/>
          <c:order val="4"/>
          <c:tx>
            <c:strRef>
              <c:f>Feuil1!$E$98</c:f>
              <c:strCache>
                <c:ptCount val="1"/>
                <c:pt idx="0">
                  <c:v>UK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Feuil1!$F$93:$Y$93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Feuil1!$F$98:$Y$98</c:f>
              <c:numCache>
                <c:formatCode>General</c:formatCode>
                <c:ptCount val="20"/>
                <c:pt idx="5" formatCode="0.0%">
                  <c:v>0.2440677966101695</c:v>
                </c:pt>
                <c:pt idx="6" formatCode="0.0%">
                  <c:v>0.22180451127819548</c:v>
                </c:pt>
                <c:pt idx="7" formatCode="0.0%">
                  <c:v>0.16750539180445723</c:v>
                </c:pt>
                <c:pt idx="8" formatCode="0.0%">
                  <c:v>0.18211276733635776</c:v>
                </c:pt>
                <c:pt idx="9" formatCode="0.0%">
                  <c:v>0.1717948717948718</c:v>
                </c:pt>
                <c:pt idx="10" formatCode="0.0%">
                  <c:v>0.16070068545316071</c:v>
                </c:pt>
                <c:pt idx="11" formatCode="0.0%">
                  <c:v>0.14224533496482106</c:v>
                </c:pt>
                <c:pt idx="12" formatCode="0.0%">
                  <c:v>0.14511674617122772</c:v>
                </c:pt>
                <c:pt idx="13" formatCode="0.0%">
                  <c:v>0.15125548027102431</c:v>
                </c:pt>
                <c:pt idx="14" formatCode="0.0%">
                  <c:v>0.17930670420552525</c:v>
                </c:pt>
                <c:pt idx="15" formatCode="0.0%">
                  <c:v>0.18466165413533833</c:v>
                </c:pt>
                <c:pt idx="16" formatCode="0.0%">
                  <c:v>0.17432214931286369</c:v>
                </c:pt>
                <c:pt idx="17" formatCode="0.0%">
                  <c:v>0.1877426802392696</c:v>
                </c:pt>
                <c:pt idx="18" formatCode="0.0%">
                  <c:v>0.2033195020746888</c:v>
                </c:pt>
                <c:pt idx="19" formatCode="0.0%">
                  <c:v>0.20035667741271693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F7-40E9-906B-5E62D56ADE7C}"/>
            </c:ext>
          </c:extLst>
        </c:ser>
        <c:ser>
          <c:idx val="5"/>
          <c:order val="5"/>
          <c:tx>
            <c:strRef>
              <c:f>Feuil1!$E$99</c:f>
              <c:strCache>
                <c:ptCount val="1"/>
                <c:pt idx="0">
                  <c:v>Espagne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Feuil1!$F$93:$Y$93</c:f>
              <c:numCache>
                <c:formatCode>m/d/yyyy</c:formatCode>
                <c:ptCount val="20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</c:numCache>
            </c:numRef>
          </c:cat>
          <c:val>
            <c:numRef>
              <c:f>Feuil1!$F$99:$Y$99</c:f>
              <c:numCache>
                <c:formatCode>0.0%</c:formatCode>
                <c:ptCount val="20"/>
                <c:pt idx="1">
                  <c:v>0.23395613322502032</c:v>
                </c:pt>
                <c:pt idx="2">
                  <c:v>0.18230088495575222</c:v>
                </c:pt>
                <c:pt idx="3">
                  <c:v>0.21563460693895475</c:v>
                </c:pt>
                <c:pt idx="4">
                  <c:v>0.19008264462809918</c:v>
                </c:pt>
                <c:pt idx="5">
                  <c:v>0.14659785932721711</c:v>
                </c:pt>
                <c:pt idx="6">
                  <c:v>0.15678297606008448</c:v>
                </c:pt>
                <c:pt idx="7">
                  <c:v>0.18244406196213425</c:v>
                </c:pt>
                <c:pt idx="8">
                  <c:v>0.19279730170819279</c:v>
                </c:pt>
                <c:pt idx="9">
                  <c:v>0.19520486670245124</c:v>
                </c:pt>
                <c:pt idx="10">
                  <c:v>0.19626713327500728</c:v>
                </c:pt>
                <c:pt idx="11">
                  <c:v>0.19950037762156508</c:v>
                </c:pt>
                <c:pt idx="12">
                  <c:v>0.20372676996661851</c:v>
                </c:pt>
                <c:pt idx="13">
                  <c:v>0.21121739130434783</c:v>
                </c:pt>
                <c:pt idx="14">
                  <c:v>0.19066447743189358</c:v>
                </c:pt>
                <c:pt idx="15">
                  <c:v>0.19728610716552328</c:v>
                </c:pt>
                <c:pt idx="16">
                  <c:v>0.18503113262245077</c:v>
                </c:pt>
                <c:pt idx="17">
                  <c:v>0.17200168031926066</c:v>
                </c:pt>
                <c:pt idx="18">
                  <c:v>0.16111981205951448</c:v>
                </c:pt>
                <c:pt idx="19">
                  <c:v>0.1561529215254687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F7-40E9-906B-5E62D56AD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409536"/>
        <c:axId val="374413144"/>
      </c:lineChart>
      <c:dateAx>
        <c:axId val="3744095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4413144"/>
        <c:crosses val="autoZero"/>
        <c:auto val="1"/>
        <c:lblOffset val="100"/>
        <c:baseTimeUnit val="days"/>
      </c:dateAx>
      <c:valAx>
        <c:axId val="37441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440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/>
              <a:t>5 days death rate (averaged over 3 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Feuil1!$E$105</c:f>
              <c:strCache>
                <c:ptCount val="1"/>
                <c:pt idx="0">
                  <c:v>France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Feuil1!$F$104:$S$104</c:f>
              <c:numCache>
                <c:formatCode>m/d/yyyy</c:formatCode>
                <c:ptCount val="14"/>
                <c:pt idx="0">
                  <c:v>43910</c:v>
                </c:pt>
                <c:pt idx="1">
                  <c:v>43911</c:v>
                </c:pt>
                <c:pt idx="2">
                  <c:v>43912</c:v>
                </c:pt>
                <c:pt idx="3">
                  <c:v>43913</c:v>
                </c:pt>
                <c:pt idx="4">
                  <c:v>43914</c:v>
                </c:pt>
                <c:pt idx="5">
                  <c:v>43915</c:v>
                </c:pt>
                <c:pt idx="6">
                  <c:v>43916</c:v>
                </c:pt>
                <c:pt idx="7">
                  <c:v>43917</c:v>
                </c:pt>
                <c:pt idx="8">
                  <c:v>43918</c:v>
                </c:pt>
                <c:pt idx="9">
                  <c:v>43919</c:v>
                </c:pt>
                <c:pt idx="10">
                  <c:v>43920</c:v>
                </c:pt>
                <c:pt idx="11">
                  <c:v>43921</c:v>
                </c:pt>
                <c:pt idx="12">
                  <c:v>43922</c:v>
                </c:pt>
                <c:pt idx="13">
                  <c:v>43923</c:v>
                </c:pt>
              </c:numCache>
            </c:numRef>
          </c:cat>
          <c:val>
            <c:numRef>
              <c:f>Feuil1!$F$105:$S$105</c:f>
              <c:numCache>
                <c:formatCode>0.0%</c:formatCode>
                <c:ptCount val="14"/>
                <c:pt idx="0">
                  <c:v>0.10805500982318271</c:v>
                </c:pt>
                <c:pt idx="1">
                  <c:v>0.10026917900403769</c:v>
                </c:pt>
                <c:pt idx="2">
                  <c:v>9.3498452012383895E-2</c:v>
                </c:pt>
                <c:pt idx="3">
                  <c:v>0.11048234977095123</c:v>
                </c:pt>
                <c:pt idx="4">
                  <c:v>0.12333791838606144</c:v>
                </c:pt>
                <c:pt idx="5">
                  <c:v>0.13457599344530929</c:v>
                </c:pt>
                <c:pt idx="6">
                  <c:v>0.15699530516431925</c:v>
                </c:pt>
                <c:pt idx="7">
                  <c:v>0.15718299964875307</c:v>
                </c:pt>
                <c:pt idx="8">
                  <c:v>0.13569850911098841</c:v>
                </c:pt>
                <c:pt idx="9">
                  <c:v>0.11602703047303328</c:v>
                </c:pt>
                <c:pt idx="10">
                  <c:v>0.12043539325842696</c:v>
                </c:pt>
                <c:pt idx="11">
                  <c:v>0.13001397999784922</c:v>
                </c:pt>
                <c:pt idx="12">
                  <c:v>0.13374601388107296</c:v>
                </c:pt>
                <c:pt idx="13">
                  <c:v>0.11983471074380166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C-4723-A410-BE0D7F016812}"/>
            </c:ext>
          </c:extLst>
        </c:ser>
        <c:ser>
          <c:idx val="1"/>
          <c:order val="1"/>
          <c:tx>
            <c:strRef>
              <c:f>Feuil1!$E$106</c:f>
              <c:strCache>
                <c:ptCount val="1"/>
                <c:pt idx="0">
                  <c:v>Allemagne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Feuil1!$F$104:$S$104</c:f>
              <c:numCache>
                <c:formatCode>m/d/yyyy</c:formatCode>
                <c:ptCount val="14"/>
                <c:pt idx="0">
                  <c:v>43910</c:v>
                </c:pt>
                <c:pt idx="1">
                  <c:v>43911</c:v>
                </c:pt>
                <c:pt idx="2">
                  <c:v>43912</c:v>
                </c:pt>
                <c:pt idx="3">
                  <c:v>43913</c:v>
                </c:pt>
                <c:pt idx="4">
                  <c:v>43914</c:v>
                </c:pt>
                <c:pt idx="5">
                  <c:v>43915</c:v>
                </c:pt>
                <c:pt idx="6">
                  <c:v>43916</c:v>
                </c:pt>
                <c:pt idx="7">
                  <c:v>43917</c:v>
                </c:pt>
                <c:pt idx="8">
                  <c:v>43918</c:v>
                </c:pt>
                <c:pt idx="9">
                  <c:v>43919</c:v>
                </c:pt>
                <c:pt idx="10">
                  <c:v>43920</c:v>
                </c:pt>
                <c:pt idx="11">
                  <c:v>43921</c:v>
                </c:pt>
                <c:pt idx="12">
                  <c:v>43922</c:v>
                </c:pt>
                <c:pt idx="13">
                  <c:v>43923</c:v>
                </c:pt>
              </c:numCache>
            </c:numRef>
          </c:cat>
          <c:val>
            <c:numRef>
              <c:f>Feuil1!$F$106:$S$106</c:f>
              <c:numCache>
                <c:formatCode>0.0%</c:formatCode>
                <c:ptCount val="14"/>
                <c:pt idx="0">
                  <c:v>7.9486395597676545E-3</c:v>
                </c:pt>
                <c:pt idx="1">
                  <c:v>1.0979961570134504E-2</c:v>
                </c:pt>
                <c:pt idx="2">
                  <c:v>9.2234454031538231E-3</c:v>
                </c:pt>
                <c:pt idx="3">
                  <c:v>5.5185846453497805E-3</c:v>
                </c:pt>
                <c:pt idx="4">
                  <c:v>5.7898049087476396E-3</c:v>
                </c:pt>
                <c:pt idx="5">
                  <c:v>7.784557121817799E-3</c:v>
                </c:pt>
                <c:pt idx="6">
                  <c:v>1.4715543292602811E-2</c:v>
                </c:pt>
                <c:pt idx="7">
                  <c:v>2.3001820287936455E-2</c:v>
                </c:pt>
                <c:pt idx="8">
                  <c:v>2.9284525790349417E-2</c:v>
                </c:pt>
                <c:pt idx="9">
                  <c:v>2.1640607296623614E-2</c:v>
                </c:pt>
                <c:pt idx="10">
                  <c:v>1.7498267498267498E-2</c:v>
                </c:pt>
                <c:pt idx="11">
                  <c:v>1.8647007805724199E-2</c:v>
                </c:pt>
                <c:pt idx="12">
                  <c:v>2.3094532722865609E-2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CC-4723-A410-BE0D7F016812}"/>
            </c:ext>
          </c:extLst>
        </c:ser>
        <c:ser>
          <c:idx val="2"/>
          <c:order val="2"/>
          <c:tx>
            <c:strRef>
              <c:f>Feuil1!$E$107</c:f>
              <c:strCache>
                <c:ptCount val="1"/>
                <c:pt idx="0">
                  <c:v>Italie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Feuil1!$F$104:$S$104</c:f>
              <c:numCache>
                <c:formatCode>m/d/yyyy</c:formatCode>
                <c:ptCount val="14"/>
                <c:pt idx="0">
                  <c:v>43910</c:v>
                </c:pt>
                <c:pt idx="1">
                  <c:v>43911</c:v>
                </c:pt>
                <c:pt idx="2">
                  <c:v>43912</c:v>
                </c:pt>
                <c:pt idx="3">
                  <c:v>43913</c:v>
                </c:pt>
                <c:pt idx="4">
                  <c:v>43914</c:v>
                </c:pt>
                <c:pt idx="5">
                  <c:v>43915</c:v>
                </c:pt>
                <c:pt idx="6">
                  <c:v>43916</c:v>
                </c:pt>
                <c:pt idx="7">
                  <c:v>43917</c:v>
                </c:pt>
                <c:pt idx="8">
                  <c:v>43918</c:v>
                </c:pt>
                <c:pt idx="9">
                  <c:v>43919</c:v>
                </c:pt>
                <c:pt idx="10">
                  <c:v>43920</c:v>
                </c:pt>
                <c:pt idx="11">
                  <c:v>43921</c:v>
                </c:pt>
                <c:pt idx="12">
                  <c:v>43922</c:v>
                </c:pt>
                <c:pt idx="13">
                  <c:v>43923</c:v>
                </c:pt>
              </c:numCache>
            </c:numRef>
          </c:cat>
          <c:val>
            <c:numRef>
              <c:f>Feuil1!$F$107:$S$107</c:f>
              <c:numCache>
                <c:formatCode>0.0%</c:formatCode>
                <c:ptCount val="14"/>
                <c:pt idx="0">
                  <c:v>0.15870873987959311</c:v>
                </c:pt>
                <c:pt idx="1">
                  <c:v>0.17897286821705427</c:v>
                </c:pt>
                <c:pt idx="2">
                  <c:v>0.20011595323219636</c:v>
                </c:pt>
                <c:pt idx="3">
                  <c:v>0.18648550063833669</c:v>
                </c:pt>
                <c:pt idx="4">
                  <c:v>0.15281501340482573</c:v>
                </c:pt>
                <c:pt idx="5">
                  <c:v>0.13064776023203351</c:v>
                </c:pt>
                <c:pt idx="6">
                  <c:v>0.11687657430730479</c:v>
                </c:pt>
                <c:pt idx="7">
                  <c:v>0.12782411754957743</c:v>
                </c:pt>
                <c:pt idx="8">
                  <c:v>0.14905950550100555</c:v>
                </c:pt>
                <c:pt idx="9">
                  <c:v>0.1675855878958841</c:v>
                </c:pt>
                <c:pt idx="10">
                  <c:v>0.16113588667366213</c:v>
                </c:pt>
                <c:pt idx="11">
                  <c:v>0.14477486154587046</c:v>
                </c:pt>
                <c:pt idx="12">
                  <c:v>0.13684271151298738</c:v>
                </c:pt>
                <c:pt idx="13">
                  <c:v>0.12849718013933428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CC-4723-A410-BE0D7F016812}"/>
            </c:ext>
          </c:extLst>
        </c:ser>
        <c:ser>
          <c:idx val="3"/>
          <c:order val="3"/>
          <c:tx>
            <c:strRef>
              <c:f>Feuil1!$E$108</c:f>
              <c:strCache>
                <c:ptCount val="1"/>
                <c:pt idx="0">
                  <c:v>USA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Feuil1!$F$104:$S$104</c:f>
              <c:numCache>
                <c:formatCode>m/d/yyyy</c:formatCode>
                <c:ptCount val="14"/>
                <c:pt idx="0">
                  <c:v>43910</c:v>
                </c:pt>
                <c:pt idx="1">
                  <c:v>43911</c:v>
                </c:pt>
                <c:pt idx="2">
                  <c:v>43912</c:v>
                </c:pt>
                <c:pt idx="3">
                  <c:v>43913</c:v>
                </c:pt>
                <c:pt idx="4">
                  <c:v>43914</c:v>
                </c:pt>
                <c:pt idx="5">
                  <c:v>43915</c:v>
                </c:pt>
                <c:pt idx="6">
                  <c:v>43916</c:v>
                </c:pt>
                <c:pt idx="7">
                  <c:v>43917</c:v>
                </c:pt>
                <c:pt idx="8">
                  <c:v>43918</c:v>
                </c:pt>
                <c:pt idx="9">
                  <c:v>43919</c:v>
                </c:pt>
                <c:pt idx="10">
                  <c:v>43920</c:v>
                </c:pt>
                <c:pt idx="11">
                  <c:v>43921</c:v>
                </c:pt>
                <c:pt idx="12">
                  <c:v>43922</c:v>
                </c:pt>
                <c:pt idx="13">
                  <c:v>43923</c:v>
                </c:pt>
              </c:numCache>
            </c:numRef>
          </c:cat>
          <c:val>
            <c:numRef>
              <c:f>Feuil1!$F$108:$S$108</c:f>
              <c:numCache>
                <c:formatCode>0.0%</c:formatCode>
                <c:ptCount val="14"/>
                <c:pt idx="0">
                  <c:v>5.1730844029560484E-2</c:v>
                </c:pt>
                <c:pt idx="1">
                  <c:v>5.2631578947368418E-2</c:v>
                </c:pt>
                <c:pt idx="2">
                  <c:v>6.4809855382967324E-2</c:v>
                </c:pt>
                <c:pt idx="3">
                  <c:v>6.7441860465116285E-2</c:v>
                </c:pt>
                <c:pt idx="4">
                  <c:v>5.4015171331415118E-2</c:v>
                </c:pt>
                <c:pt idx="5">
                  <c:v>4.1758614836190797E-2</c:v>
                </c:pt>
                <c:pt idx="6">
                  <c:v>4.1136392852551745E-2</c:v>
                </c:pt>
                <c:pt idx="7">
                  <c:v>4.3676287275865373E-2</c:v>
                </c:pt>
                <c:pt idx="8">
                  <c:v>4.475960968672224E-2</c:v>
                </c:pt>
                <c:pt idx="9">
                  <c:v>4.449721247160851E-2</c:v>
                </c:pt>
                <c:pt idx="10">
                  <c:v>4.3476903870162294E-2</c:v>
                </c:pt>
                <c:pt idx="11">
                  <c:v>4.5059288537549404E-2</c:v>
                </c:pt>
                <c:pt idx="12">
                  <c:v>4.7467240772558844E-2</c:v>
                </c:pt>
                <c:pt idx="13">
                  <c:v>5.0472512413461706E-2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CC-4723-A410-BE0D7F016812}"/>
            </c:ext>
          </c:extLst>
        </c:ser>
        <c:ser>
          <c:idx val="4"/>
          <c:order val="4"/>
          <c:tx>
            <c:strRef>
              <c:f>Feuil1!$E$109</c:f>
              <c:strCache>
                <c:ptCount val="1"/>
                <c:pt idx="0">
                  <c:v>UK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Feuil1!$F$104:$S$104</c:f>
              <c:numCache>
                <c:formatCode>m/d/yyyy</c:formatCode>
                <c:ptCount val="14"/>
                <c:pt idx="0">
                  <c:v>43910</c:v>
                </c:pt>
                <c:pt idx="1">
                  <c:v>43911</c:v>
                </c:pt>
                <c:pt idx="2">
                  <c:v>43912</c:v>
                </c:pt>
                <c:pt idx="3">
                  <c:v>43913</c:v>
                </c:pt>
                <c:pt idx="4">
                  <c:v>43914</c:v>
                </c:pt>
                <c:pt idx="5">
                  <c:v>43915</c:v>
                </c:pt>
                <c:pt idx="6">
                  <c:v>43916</c:v>
                </c:pt>
                <c:pt idx="7">
                  <c:v>43917</c:v>
                </c:pt>
                <c:pt idx="8">
                  <c:v>43918</c:v>
                </c:pt>
                <c:pt idx="9">
                  <c:v>43919</c:v>
                </c:pt>
                <c:pt idx="10">
                  <c:v>43920</c:v>
                </c:pt>
                <c:pt idx="11">
                  <c:v>43921</c:v>
                </c:pt>
                <c:pt idx="12">
                  <c:v>43922</c:v>
                </c:pt>
                <c:pt idx="13">
                  <c:v>43923</c:v>
                </c:pt>
              </c:numCache>
            </c:numRef>
          </c:cat>
          <c:val>
            <c:numRef>
              <c:f>Feuil1!$F$109:$S$109</c:f>
              <c:numCache>
                <c:formatCode>0.0%</c:formatCode>
                <c:ptCount val="14"/>
                <c:pt idx="0">
                  <c:v>8.4112149532710276E-2</c:v>
                </c:pt>
                <c:pt idx="1">
                  <c:v>0.13641133263378805</c:v>
                </c:pt>
                <c:pt idx="2">
                  <c:v>0.1189236111111111</c:v>
                </c:pt>
                <c:pt idx="3">
                  <c:v>0.12793522267206478</c:v>
                </c:pt>
                <c:pt idx="4">
                  <c:v>0.10950173812282735</c:v>
                </c:pt>
                <c:pt idx="5">
                  <c:v>9.0506640432857846E-2</c:v>
                </c:pt>
                <c:pt idx="6">
                  <c:v>0.10158862876254181</c:v>
                </c:pt>
                <c:pt idx="7">
                  <c:v>0.13960231980115989</c:v>
                </c:pt>
                <c:pt idx="8">
                  <c:v>0.20772403449568805</c:v>
                </c:pt>
                <c:pt idx="9">
                  <c:v>0.21248774109186008</c:v>
                </c:pt>
                <c:pt idx="10">
                  <c:v>0.1687467498699948</c:v>
                </c:pt>
                <c:pt idx="11">
                  <c:v>0.156567710451403</c:v>
                </c:pt>
                <c:pt idx="12">
                  <c:v>0.17286988618886495</c:v>
                </c:pt>
                <c:pt idx="13">
                  <c:v>0.20013227513227513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CC-4723-A410-BE0D7F016812}"/>
            </c:ext>
          </c:extLst>
        </c:ser>
        <c:ser>
          <c:idx val="5"/>
          <c:order val="5"/>
          <c:tx>
            <c:strRef>
              <c:f>Feuil1!$E$110</c:f>
              <c:strCache>
                <c:ptCount val="1"/>
                <c:pt idx="0">
                  <c:v>Espagne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Feuil1!$F$104:$S$104</c:f>
              <c:numCache>
                <c:formatCode>m/d/yyyy</c:formatCode>
                <c:ptCount val="14"/>
                <c:pt idx="0">
                  <c:v>43910</c:v>
                </c:pt>
                <c:pt idx="1">
                  <c:v>43911</c:v>
                </c:pt>
                <c:pt idx="2">
                  <c:v>43912</c:v>
                </c:pt>
                <c:pt idx="3">
                  <c:v>43913</c:v>
                </c:pt>
                <c:pt idx="4">
                  <c:v>43914</c:v>
                </c:pt>
                <c:pt idx="5">
                  <c:v>43915</c:v>
                </c:pt>
                <c:pt idx="6">
                  <c:v>43916</c:v>
                </c:pt>
                <c:pt idx="7">
                  <c:v>43917</c:v>
                </c:pt>
                <c:pt idx="8">
                  <c:v>43918</c:v>
                </c:pt>
                <c:pt idx="9">
                  <c:v>43919</c:v>
                </c:pt>
                <c:pt idx="10">
                  <c:v>43920</c:v>
                </c:pt>
                <c:pt idx="11">
                  <c:v>43921</c:v>
                </c:pt>
                <c:pt idx="12">
                  <c:v>43922</c:v>
                </c:pt>
                <c:pt idx="13">
                  <c:v>43923</c:v>
                </c:pt>
              </c:numCache>
            </c:numRef>
          </c:cat>
          <c:val>
            <c:numRef>
              <c:f>Feuil1!$F$110:$S$110</c:f>
              <c:numCache>
                <c:formatCode>0.0%</c:formatCode>
                <c:ptCount val="14"/>
                <c:pt idx="0">
                  <c:v>0.11595189471295667</c:v>
                </c:pt>
                <c:pt idx="1">
                  <c:v>0.19701944935589796</c:v>
                </c:pt>
                <c:pt idx="2">
                  <c:v>0.20994359724253187</c:v>
                </c:pt>
                <c:pt idx="3">
                  <c:v>0.19146519552166152</c:v>
                </c:pt>
                <c:pt idx="4">
                  <c:v>0.16379955123410619</c:v>
                </c:pt>
                <c:pt idx="5">
                  <c:v>0.1868885640391319</c:v>
                </c:pt>
                <c:pt idx="6">
                  <c:v>0.20540715208961655</c:v>
                </c:pt>
                <c:pt idx="7">
                  <c:v>0.17149643705463183</c:v>
                </c:pt>
                <c:pt idx="8">
                  <c:v>0.17329850975572283</c:v>
                </c:pt>
                <c:pt idx="9">
                  <c:v>0.14631951526786249</c:v>
                </c:pt>
                <c:pt idx="10">
                  <c:v>0.13969719142229978</c:v>
                </c:pt>
                <c:pt idx="11">
                  <c:v>0.10818650158015498</c:v>
                </c:pt>
                <c:pt idx="12">
                  <c:v>0.1035260352603526</c:v>
                </c:pt>
                <c:pt idx="13">
                  <c:v>0.10808507184024678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CC-4723-A410-BE0D7F016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079336"/>
        <c:axId val="708079664"/>
      </c:lineChart>
      <c:dateAx>
        <c:axId val="708079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8079664"/>
        <c:crosses val="autoZero"/>
        <c:auto val="1"/>
        <c:lblOffset val="100"/>
        <c:baseTimeUnit val="days"/>
      </c:dateAx>
      <c:valAx>
        <c:axId val="7080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8079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114</xdr:row>
      <xdr:rowOff>55563</xdr:rowOff>
    </xdr:from>
    <xdr:to>
      <xdr:col>18</xdr:col>
      <xdr:colOff>325437</xdr:colOff>
      <xdr:row>135</xdr:row>
      <xdr:rowOff>71437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4E5EC75-760A-4899-BC7A-44C222A31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647699</xdr:colOff>
      <xdr:row>156</xdr:row>
      <xdr:rowOff>4762</xdr:rowOff>
    </xdr:from>
    <xdr:to>
      <xdr:col>20</xdr:col>
      <xdr:colOff>114300</xdr:colOff>
      <xdr:row>178</xdr:row>
      <xdr:rowOff>28575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3281B7BF-B9A8-4E87-A5BF-2E63B63C8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646905</xdr:colOff>
      <xdr:row>137</xdr:row>
      <xdr:rowOff>5556</xdr:rowOff>
    </xdr:from>
    <xdr:to>
      <xdr:col>18</xdr:col>
      <xdr:colOff>325436</xdr:colOff>
      <xdr:row>154</xdr:row>
      <xdr:rowOff>182563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E778550-DA4E-41EF-BB46-7E414BBE5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onavirus.jhu.edu/map.html" TargetMode="External"/><Relationship Id="rId3" Type="http://schemas.openxmlformats.org/officeDocument/2006/relationships/hyperlink" Target="https://fr.wikipedia.org/wiki/Pand%C3%A9mie_de_maladie_%C3%A0_coronavirus_de_2020_en_Italie" TargetMode="External"/><Relationship Id="rId7" Type="http://schemas.openxmlformats.org/officeDocument/2006/relationships/hyperlink" Target="https://fr.wikipedia.org/wiki/Pand%C3%A9mie_de_maladie_%C3%A0_coronavirus_de_2020_en_Cor%C3%A9e_du_Sud" TargetMode="External"/><Relationship Id="rId2" Type="http://schemas.openxmlformats.org/officeDocument/2006/relationships/hyperlink" Target="https://fr.wikipedia.org/w/index.php?title=Pand%C3%A9mie_de_maladie_%C3%A0_coronavirus_(COVID-19)_de_2020_en_France" TargetMode="External"/><Relationship Id="rId1" Type="http://schemas.openxmlformats.org/officeDocument/2006/relationships/hyperlink" Target="https://fr.wikipedia.org/wiki/Pand%C3%A9mie_de_maladie_%C3%A0_coronavirus_de_2020_en_Allemagne" TargetMode="External"/><Relationship Id="rId6" Type="http://schemas.openxmlformats.org/officeDocument/2006/relationships/hyperlink" Target="https://fr.wikipedia.org/wiki/Pand%C3%A9mie_de_maladie_%C3%A0_coronavirus_de_2020_en_Espagne" TargetMode="External"/><Relationship Id="rId5" Type="http://schemas.openxmlformats.org/officeDocument/2006/relationships/hyperlink" Target="https://en.wikipedia.org/wiki/2020_coronavirus_pandemic_in_the_United_Kingd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en.wikipedia.org/wiki/2020_coronavirus_pandemic_in_the_United_State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71D1-6F1A-4D90-921A-4B3C10CE4324}">
  <dimension ref="A1:AY182"/>
  <sheetViews>
    <sheetView tabSelected="1" topLeftCell="A123" zoomScale="120" zoomScaleNormal="120" workbookViewId="0">
      <selection activeCell="Y85" sqref="Y85"/>
    </sheetView>
  </sheetViews>
  <sheetFormatPr baseColWidth="10" defaultColWidth="10.7109375" defaultRowHeight="15" x14ac:dyDescent="0.25"/>
  <cols>
    <col min="3" max="3" width="8.85546875" customWidth="1"/>
    <col min="4" max="4" width="9.5703125" customWidth="1"/>
    <col min="5" max="5" width="9.140625" customWidth="1"/>
    <col min="6" max="6" width="9.42578125" customWidth="1"/>
    <col min="7" max="8" width="9.7109375" customWidth="1"/>
    <col min="9" max="9" width="9.42578125" customWidth="1"/>
    <col min="10" max="11" width="9.140625" customWidth="1"/>
    <col min="12" max="13" width="9.42578125" customWidth="1"/>
    <col min="14" max="14" width="9.140625" customWidth="1"/>
    <col min="15" max="15" width="9.85546875" customWidth="1"/>
    <col min="16" max="16" width="9.28515625" customWidth="1"/>
    <col min="17" max="17" width="9.42578125" customWidth="1"/>
    <col min="18" max="18" width="9.85546875" customWidth="1"/>
    <col min="19" max="20" width="10" customWidth="1"/>
    <col min="21" max="21" width="9.85546875" customWidth="1"/>
    <col min="22" max="22" width="10" customWidth="1"/>
    <col min="23" max="23" width="9.5703125" customWidth="1"/>
    <col min="24" max="24" width="9.28515625" customWidth="1"/>
    <col min="25" max="25" width="9.42578125" customWidth="1"/>
    <col min="26" max="26" width="8.85546875" customWidth="1"/>
    <col min="27" max="29" width="8.7109375" customWidth="1"/>
    <col min="30" max="30" width="9.140625" customWidth="1"/>
    <col min="31" max="31" width="8.7109375" customWidth="1"/>
    <col min="32" max="32" width="8.85546875" customWidth="1"/>
    <col min="33" max="33" width="8.7109375" customWidth="1"/>
    <col min="34" max="34" width="9.28515625" customWidth="1"/>
    <col min="35" max="36" width="8.7109375" customWidth="1"/>
    <col min="37" max="37" width="8.85546875" customWidth="1"/>
    <col min="38" max="38" width="9.140625" customWidth="1"/>
  </cols>
  <sheetData>
    <row r="1" spans="1:51" ht="15.75" thickBot="1" x14ac:dyDescent="0.3">
      <c r="G1" s="61" t="s">
        <v>40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</row>
    <row r="3" spans="1:51" x14ac:dyDescent="0.25">
      <c r="A3" s="49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</row>
    <row r="4" spans="1:51" x14ac:dyDescent="0.25">
      <c r="A4" s="4" t="s">
        <v>0</v>
      </c>
      <c r="B4" s="4" t="s">
        <v>2</v>
      </c>
      <c r="C4" s="5"/>
      <c r="D4" s="6">
        <f t="shared" ref="D4:K4" si="0">E4-1</f>
        <v>43898</v>
      </c>
      <c r="E4" s="6">
        <f t="shared" si="0"/>
        <v>43899</v>
      </c>
      <c r="F4" s="6">
        <f t="shared" si="0"/>
        <v>43900</v>
      </c>
      <c r="G4" s="6">
        <f t="shared" si="0"/>
        <v>43901</v>
      </c>
      <c r="H4" s="6">
        <f t="shared" si="0"/>
        <v>43902</v>
      </c>
      <c r="I4" s="6">
        <f t="shared" si="0"/>
        <v>43903</v>
      </c>
      <c r="J4" s="6">
        <f t="shared" si="0"/>
        <v>43904</v>
      </c>
      <c r="K4" s="6">
        <f t="shared" si="0"/>
        <v>43905</v>
      </c>
      <c r="L4" s="6">
        <v>43906</v>
      </c>
      <c r="M4" s="24">
        <f t="shared" ref="M4:AG4" si="1">L4+1</f>
        <v>43907</v>
      </c>
      <c r="N4" s="6">
        <f t="shared" si="1"/>
        <v>43908</v>
      </c>
      <c r="O4" s="6">
        <f t="shared" si="1"/>
        <v>43909</v>
      </c>
      <c r="P4" s="6">
        <f t="shared" si="1"/>
        <v>43910</v>
      </c>
      <c r="Q4" s="6">
        <f t="shared" si="1"/>
        <v>43911</v>
      </c>
      <c r="R4" s="6">
        <f t="shared" si="1"/>
        <v>43912</v>
      </c>
      <c r="S4" s="6">
        <f t="shared" si="1"/>
        <v>43913</v>
      </c>
      <c r="T4" s="6">
        <f t="shared" si="1"/>
        <v>43914</v>
      </c>
      <c r="U4" s="6">
        <f t="shared" si="1"/>
        <v>43915</v>
      </c>
      <c r="V4" s="6">
        <f t="shared" si="1"/>
        <v>43916</v>
      </c>
      <c r="W4" s="6">
        <f t="shared" si="1"/>
        <v>43917</v>
      </c>
      <c r="X4" s="6">
        <f t="shared" si="1"/>
        <v>43918</v>
      </c>
      <c r="Y4" s="6">
        <f t="shared" si="1"/>
        <v>43919</v>
      </c>
      <c r="Z4" s="13">
        <f t="shared" si="1"/>
        <v>43920</v>
      </c>
      <c r="AA4" s="13">
        <f t="shared" si="1"/>
        <v>43921</v>
      </c>
      <c r="AB4" s="13">
        <f t="shared" si="1"/>
        <v>43922</v>
      </c>
      <c r="AC4" s="13">
        <f t="shared" si="1"/>
        <v>43923</v>
      </c>
      <c r="AD4" s="13">
        <f t="shared" si="1"/>
        <v>43924</v>
      </c>
      <c r="AE4" s="13">
        <f t="shared" si="1"/>
        <v>43925</v>
      </c>
      <c r="AF4" s="13">
        <f t="shared" si="1"/>
        <v>43926</v>
      </c>
      <c r="AG4" s="13">
        <f t="shared" si="1"/>
        <v>43927</v>
      </c>
    </row>
    <row r="5" spans="1:51" x14ac:dyDescent="0.25">
      <c r="A5" s="4"/>
      <c r="B5" s="4" t="s">
        <v>1</v>
      </c>
      <c r="C5" s="7">
        <v>0.08</v>
      </c>
      <c r="D5" s="4">
        <v>1126</v>
      </c>
      <c r="E5" s="4">
        <v>1412</v>
      </c>
      <c r="F5" s="4">
        <v>1784</v>
      </c>
      <c r="G5" s="4">
        <v>2281</v>
      </c>
      <c r="H5" s="4">
        <v>2878</v>
      </c>
      <c r="I5" s="4">
        <v>3661</v>
      </c>
      <c r="J5" s="4">
        <v>4500</v>
      </c>
      <c r="K5" s="4">
        <v>5423</v>
      </c>
      <c r="L5" s="4">
        <v>6633</v>
      </c>
      <c r="M5" s="4">
        <v>7730</v>
      </c>
      <c r="N5" s="4">
        <v>9134</v>
      </c>
      <c r="O5" s="4">
        <v>10995</v>
      </c>
      <c r="P5" s="4">
        <v>12612</v>
      </c>
      <c r="Q5" s="4">
        <v>14459</v>
      </c>
      <c r="R5" s="4">
        <v>16689</v>
      </c>
      <c r="S5" s="4">
        <v>19856</v>
      </c>
      <c r="T5" s="4">
        <v>22302</v>
      </c>
      <c r="U5" s="4">
        <v>25233</v>
      </c>
      <c r="V5" s="4">
        <v>29155</v>
      </c>
      <c r="W5" s="4">
        <v>32964</v>
      </c>
      <c r="X5" s="4">
        <v>37575</v>
      </c>
      <c r="Y5" s="4">
        <v>40174</v>
      </c>
      <c r="Z5" s="4">
        <v>44550</v>
      </c>
      <c r="AA5" s="4">
        <v>52128</v>
      </c>
      <c r="AB5" s="4">
        <v>56989</v>
      </c>
      <c r="AC5" s="4">
        <v>59105</v>
      </c>
      <c r="AD5" s="8">
        <f t="shared" ref="AD5" si="2">AC5*(1+$C5)</f>
        <v>63833.4</v>
      </c>
      <c r="AE5" s="8">
        <f t="shared" ref="AE5" si="3">AD5*(1+$C5)</f>
        <v>68940.072</v>
      </c>
      <c r="AF5" s="8">
        <f t="shared" ref="AF5" si="4">AE5*(1+$C5)</f>
        <v>74455.277760000012</v>
      </c>
      <c r="AG5" s="8">
        <f t="shared" ref="AG5" si="5">AF5*(1+$C5)</f>
        <v>80411.699980800011</v>
      </c>
    </row>
    <row r="6" spans="1:51" s="27" customFormat="1" x14ac:dyDescent="0.25">
      <c r="A6" s="25"/>
      <c r="B6" s="25" t="s">
        <v>17</v>
      </c>
      <c r="C6" s="25"/>
      <c r="D6" s="25"/>
      <c r="E6" s="26">
        <f t="shared" ref="E6:AC6" si="6">(E5-D5)/D5</f>
        <v>0.25399644760213141</v>
      </c>
      <c r="F6" s="26">
        <f t="shared" si="6"/>
        <v>0.26345609065155806</v>
      </c>
      <c r="G6" s="26">
        <f t="shared" si="6"/>
        <v>0.27858744394618834</v>
      </c>
      <c r="H6" s="26">
        <f t="shared" si="6"/>
        <v>0.26172731258220078</v>
      </c>
      <c r="I6" s="26">
        <f t="shared" si="6"/>
        <v>0.27206393328700484</v>
      </c>
      <c r="J6" s="26">
        <f t="shared" si="6"/>
        <v>0.22917235727943186</v>
      </c>
      <c r="K6" s="26">
        <f t="shared" si="6"/>
        <v>0.20511111111111111</v>
      </c>
      <c r="L6" s="26">
        <f t="shared" si="6"/>
        <v>0.2231237322515213</v>
      </c>
      <c r="M6" s="26">
        <f t="shared" si="6"/>
        <v>0.1653851952359415</v>
      </c>
      <c r="N6" s="26">
        <f t="shared" si="6"/>
        <v>0.1816300129366106</v>
      </c>
      <c r="O6" s="26">
        <f t="shared" si="6"/>
        <v>0.20374425224436171</v>
      </c>
      <c r="P6" s="26">
        <f t="shared" si="6"/>
        <v>0.14706684856753069</v>
      </c>
      <c r="Q6" s="26">
        <f t="shared" si="6"/>
        <v>0.14644782746590548</v>
      </c>
      <c r="R6" s="26">
        <f t="shared" si="6"/>
        <v>0.154229199806349</v>
      </c>
      <c r="S6" s="26">
        <f t="shared" si="6"/>
        <v>0.18976571394331596</v>
      </c>
      <c r="T6" s="26">
        <f t="shared" si="6"/>
        <v>0.12318694601128123</v>
      </c>
      <c r="U6" s="26">
        <f t="shared" si="6"/>
        <v>0.13142319074522466</v>
      </c>
      <c r="V6" s="26">
        <f t="shared" si="6"/>
        <v>0.1554313795426624</v>
      </c>
      <c r="W6" s="26">
        <f t="shared" si="6"/>
        <v>0.13064654433201853</v>
      </c>
      <c r="X6" s="26">
        <f t="shared" si="6"/>
        <v>0.13987986894794321</v>
      </c>
      <c r="Y6" s="26">
        <f t="shared" si="6"/>
        <v>6.9168330006653359E-2</v>
      </c>
      <c r="Z6" s="26">
        <f t="shared" si="6"/>
        <v>0.10892617115547369</v>
      </c>
      <c r="AA6" s="26">
        <f t="shared" si="6"/>
        <v>0.17010101010101011</v>
      </c>
      <c r="AB6" s="26">
        <f t="shared" si="6"/>
        <v>9.3251227747084095E-2</v>
      </c>
      <c r="AC6" s="26">
        <f t="shared" si="6"/>
        <v>3.7129972450823841E-2</v>
      </c>
    </row>
    <row r="7" spans="1:51" x14ac:dyDescent="0.25">
      <c r="A7" s="4"/>
      <c r="B7" s="4" t="s">
        <v>3</v>
      </c>
      <c r="C7" s="4"/>
      <c r="D7" s="4">
        <v>19</v>
      </c>
      <c r="E7" s="4">
        <v>25</v>
      </c>
      <c r="F7" s="4">
        <v>33</v>
      </c>
      <c r="G7" s="4">
        <v>48</v>
      </c>
      <c r="H7" s="4">
        <v>61</v>
      </c>
      <c r="I7" s="4">
        <v>79</v>
      </c>
      <c r="J7" s="4">
        <v>91</v>
      </c>
      <c r="K7" s="4">
        <v>127</v>
      </c>
      <c r="L7" s="4">
        <v>148</v>
      </c>
      <c r="M7" s="4">
        <v>175</v>
      </c>
      <c r="N7" s="4">
        <v>264</v>
      </c>
      <c r="O7" s="4">
        <v>372</v>
      </c>
      <c r="P7" s="4">
        <v>450</v>
      </c>
      <c r="Q7" s="4">
        <v>562</v>
      </c>
      <c r="R7" s="4">
        <v>674</v>
      </c>
      <c r="S7" s="4">
        <v>860</v>
      </c>
      <c r="T7" s="4">
        <v>1100</v>
      </c>
      <c r="U7" s="4">
        <v>1331</v>
      </c>
      <c r="V7" s="4">
        <v>1696</v>
      </c>
      <c r="W7" s="4">
        <v>1995</v>
      </c>
      <c r="X7" s="4">
        <v>2314</v>
      </c>
      <c r="Y7" s="4">
        <v>2606</v>
      </c>
      <c r="Z7" s="4">
        <v>3024</v>
      </c>
      <c r="AA7" s="4">
        <v>3523</v>
      </c>
      <c r="AB7" s="4">
        <v>4032</v>
      </c>
      <c r="AC7" s="4">
        <v>4503</v>
      </c>
      <c r="AD7" s="10">
        <f t="shared" ref="AD7" si="7">X5*$C9</f>
        <v>4884.75</v>
      </c>
      <c r="AE7" s="10">
        <f t="shared" ref="AE7" si="8">Y5*$C9</f>
        <v>5222.62</v>
      </c>
      <c r="AF7" s="10">
        <f t="shared" ref="AF7" si="9">Z5*$C9</f>
        <v>5791.5</v>
      </c>
      <c r="AG7" s="10">
        <f t="shared" ref="AG7" si="10">AA5*$C9</f>
        <v>6776.64</v>
      </c>
    </row>
    <row r="8" spans="1:51" x14ac:dyDescent="0.25">
      <c r="A8" s="4"/>
      <c r="B8" s="4" t="s">
        <v>17</v>
      </c>
      <c r="C8" s="4"/>
      <c r="D8" s="4"/>
      <c r="E8" s="9">
        <f t="shared" ref="E8:AC8" si="11">(E7-D7)/D7</f>
        <v>0.31578947368421051</v>
      </c>
      <c r="F8" s="9">
        <f t="shared" si="11"/>
        <v>0.32</v>
      </c>
      <c r="G8" s="9">
        <f t="shared" si="11"/>
        <v>0.45454545454545453</v>
      </c>
      <c r="H8" s="9">
        <f t="shared" si="11"/>
        <v>0.27083333333333331</v>
      </c>
      <c r="I8" s="9">
        <f t="shared" si="11"/>
        <v>0.29508196721311475</v>
      </c>
      <c r="J8" s="9">
        <f t="shared" si="11"/>
        <v>0.15189873417721519</v>
      </c>
      <c r="K8" s="9">
        <f t="shared" si="11"/>
        <v>0.39560439560439559</v>
      </c>
      <c r="L8" s="9">
        <f t="shared" si="11"/>
        <v>0.16535433070866143</v>
      </c>
      <c r="M8" s="9">
        <f t="shared" si="11"/>
        <v>0.18243243243243243</v>
      </c>
      <c r="N8" s="9">
        <f t="shared" si="11"/>
        <v>0.50857142857142856</v>
      </c>
      <c r="O8" s="9">
        <f t="shared" si="11"/>
        <v>0.40909090909090912</v>
      </c>
      <c r="P8" s="9">
        <f t="shared" si="11"/>
        <v>0.20967741935483872</v>
      </c>
      <c r="Q8" s="9">
        <f t="shared" si="11"/>
        <v>0.24888888888888888</v>
      </c>
      <c r="R8" s="9">
        <f t="shared" si="11"/>
        <v>0.199288256227758</v>
      </c>
      <c r="S8" s="9">
        <f t="shared" si="11"/>
        <v>0.27596439169139464</v>
      </c>
      <c r="T8" s="9">
        <f t="shared" si="11"/>
        <v>0.27906976744186046</v>
      </c>
      <c r="U8" s="9">
        <f t="shared" si="11"/>
        <v>0.21</v>
      </c>
      <c r="V8" s="9">
        <f t="shared" si="11"/>
        <v>0.2742299023290759</v>
      </c>
      <c r="W8" s="9">
        <f t="shared" si="11"/>
        <v>0.17629716981132076</v>
      </c>
      <c r="X8" s="9">
        <f t="shared" si="11"/>
        <v>0.1598997493734336</v>
      </c>
      <c r="Y8" s="9">
        <f t="shared" si="11"/>
        <v>0.12618841832324978</v>
      </c>
      <c r="Z8" s="9">
        <f t="shared" si="11"/>
        <v>0.16039907904834996</v>
      </c>
      <c r="AA8" s="9">
        <f t="shared" si="11"/>
        <v>0.1650132275132275</v>
      </c>
      <c r="AB8" s="9">
        <f t="shared" si="11"/>
        <v>0.14447913709906329</v>
      </c>
      <c r="AC8" s="9">
        <f t="shared" si="11"/>
        <v>0.11681547619047619</v>
      </c>
    </row>
    <row r="9" spans="1:51" x14ac:dyDescent="0.25">
      <c r="A9" s="4"/>
      <c r="B9" s="4" t="s">
        <v>8</v>
      </c>
      <c r="C9" s="7">
        <v>0.13</v>
      </c>
      <c r="D9" s="4"/>
      <c r="E9" s="9"/>
      <c r="F9" s="9"/>
      <c r="G9" s="9"/>
      <c r="H9" s="9"/>
      <c r="I9" s="9" t="s">
        <v>9</v>
      </c>
      <c r="J9" s="11">
        <f t="shared" ref="J9:AC9" si="12">J7/D5</f>
        <v>8.0817051509769089E-2</v>
      </c>
      <c r="K9" s="11">
        <f t="shared" si="12"/>
        <v>8.9943342776203972E-2</v>
      </c>
      <c r="L9" s="11">
        <f t="shared" si="12"/>
        <v>8.2959641255605385E-2</v>
      </c>
      <c r="M9" s="11">
        <f t="shared" si="12"/>
        <v>7.672073651907059E-2</v>
      </c>
      <c r="N9" s="11">
        <f t="shared" si="12"/>
        <v>9.1730368311327304E-2</v>
      </c>
      <c r="O9" s="11">
        <f t="shared" si="12"/>
        <v>0.10161158153509969</v>
      </c>
      <c r="P9" s="11">
        <f t="shared" si="12"/>
        <v>0.1</v>
      </c>
      <c r="Q9" s="11">
        <f t="shared" si="12"/>
        <v>0.10363267564078923</v>
      </c>
      <c r="R9" s="11">
        <f t="shared" si="12"/>
        <v>0.10161314638926579</v>
      </c>
      <c r="S9" s="11">
        <f t="shared" si="12"/>
        <v>0.11125485122897801</v>
      </c>
      <c r="T9" s="11">
        <f t="shared" si="12"/>
        <v>0.1204291657543245</v>
      </c>
      <c r="U9" s="11">
        <f t="shared" si="12"/>
        <v>0.12105502501136881</v>
      </c>
      <c r="V9" s="11">
        <f t="shared" si="12"/>
        <v>0.13447510307643515</v>
      </c>
      <c r="W9" s="11">
        <f t="shared" si="12"/>
        <v>0.13797634691195795</v>
      </c>
      <c r="X9" s="11">
        <f t="shared" si="12"/>
        <v>0.13865420336748757</v>
      </c>
      <c r="Y9" s="11">
        <f t="shared" si="12"/>
        <v>0.13124496373892022</v>
      </c>
      <c r="Z9" s="11">
        <f t="shared" si="12"/>
        <v>0.13559322033898305</v>
      </c>
      <c r="AA9" s="11">
        <f t="shared" si="12"/>
        <v>0.13961875321998971</v>
      </c>
      <c r="AB9" s="11">
        <f t="shared" si="12"/>
        <v>0.1382953181272509</v>
      </c>
      <c r="AC9" s="11">
        <f t="shared" si="12"/>
        <v>0.13660356752821259</v>
      </c>
    </row>
    <row r="10" spans="1:51" x14ac:dyDescent="0.25">
      <c r="A10" s="20"/>
      <c r="B10" s="37" t="s">
        <v>36</v>
      </c>
      <c r="C10" s="33"/>
      <c r="D10" s="20"/>
      <c r="E10" s="21"/>
      <c r="F10" s="21"/>
      <c r="G10" s="21"/>
      <c r="H10" s="21"/>
      <c r="I10" s="21"/>
      <c r="J10" s="34"/>
      <c r="K10" s="38"/>
      <c r="L10" s="38">
        <f>(L7-I7)/(G5-D5)</f>
        <v>5.9740259740259739E-2</v>
      </c>
      <c r="M10" s="38">
        <f t="shared" ref="M10:AC10" si="13">(M7-J7)/(H5-E5)</f>
        <v>5.7298772169167803E-2</v>
      </c>
      <c r="N10" s="38">
        <f t="shared" si="13"/>
        <v>7.2988811933937137E-2</v>
      </c>
      <c r="O10" s="38">
        <f t="shared" si="13"/>
        <v>0.10094637223974763</v>
      </c>
      <c r="P10" s="38">
        <f t="shared" si="13"/>
        <v>0.10805500982318271</v>
      </c>
      <c r="Q10" s="38">
        <f t="shared" si="13"/>
        <v>0.10026917900403769</v>
      </c>
      <c r="R10" s="38">
        <f t="shared" si="13"/>
        <v>9.3498452012383895E-2</v>
      </c>
      <c r="S10" s="38">
        <f t="shared" si="13"/>
        <v>0.11048234977095123</v>
      </c>
      <c r="T10" s="38">
        <f t="shared" si="13"/>
        <v>0.12333791838606144</v>
      </c>
      <c r="U10" s="38">
        <f t="shared" si="13"/>
        <v>0.13457599344530929</v>
      </c>
      <c r="V10" s="38">
        <f t="shared" si="13"/>
        <v>0.15699530516431925</v>
      </c>
      <c r="W10" s="38">
        <f t="shared" si="13"/>
        <v>0.15718299964875307</v>
      </c>
      <c r="X10" s="38">
        <f t="shared" si="13"/>
        <v>0.13569850911098841</v>
      </c>
      <c r="Y10" s="38">
        <f t="shared" si="13"/>
        <v>0.11602703047303328</v>
      </c>
      <c r="Z10" s="38">
        <f t="shared" si="13"/>
        <v>0.12043539325842696</v>
      </c>
      <c r="AA10" s="38">
        <f t="shared" si="13"/>
        <v>0.13001397999784922</v>
      </c>
      <c r="AB10" s="38">
        <f t="shared" si="13"/>
        <v>0.13374601388107296</v>
      </c>
      <c r="AC10" s="38">
        <f t="shared" si="13"/>
        <v>0.11983471074380166</v>
      </c>
    </row>
    <row r="11" spans="1:51" x14ac:dyDescent="0.25">
      <c r="A11" s="20"/>
      <c r="B11" s="19" t="s">
        <v>35</v>
      </c>
      <c r="C11" s="33"/>
      <c r="D11" s="20"/>
      <c r="E11" s="21"/>
      <c r="F11" s="21"/>
      <c r="G11" s="21"/>
      <c r="H11" s="21"/>
      <c r="I11" s="21"/>
      <c r="J11" s="34"/>
      <c r="K11" s="34"/>
      <c r="L11" s="34"/>
      <c r="M11" s="34"/>
      <c r="N11" s="34"/>
      <c r="O11" s="34"/>
      <c r="P11" s="35">
        <f t="shared" ref="P11:AA11" si="14">P7-O7</f>
        <v>78</v>
      </c>
      <c r="Q11" s="35">
        <f t="shared" si="14"/>
        <v>112</v>
      </c>
      <c r="R11" s="35">
        <f t="shared" si="14"/>
        <v>112</v>
      </c>
      <c r="S11" s="35">
        <f t="shared" si="14"/>
        <v>186</v>
      </c>
      <c r="T11" s="35">
        <f t="shared" si="14"/>
        <v>240</v>
      </c>
      <c r="U11" s="35">
        <f t="shared" si="14"/>
        <v>231</v>
      </c>
      <c r="V11" s="35">
        <f t="shared" si="14"/>
        <v>365</v>
      </c>
      <c r="W11" s="35">
        <f t="shared" si="14"/>
        <v>299</v>
      </c>
      <c r="X11" s="35">
        <f t="shared" si="14"/>
        <v>319</v>
      </c>
      <c r="Y11" s="35">
        <f t="shared" si="14"/>
        <v>292</v>
      </c>
      <c r="Z11" s="35">
        <f t="shared" si="14"/>
        <v>418</v>
      </c>
      <c r="AA11" s="35">
        <f t="shared" si="14"/>
        <v>499</v>
      </c>
      <c r="AB11" s="35">
        <f t="shared" ref="AB11:AG11" si="15">AB7-AA7</f>
        <v>509</v>
      </c>
      <c r="AC11" s="35">
        <f t="shared" si="15"/>
        <v>471</v>
      </c>
      <c r="AD11" s="35">
        <f t="shared" si="15"/>
        <v>381.75</v>
      </c>
      <c r="AE11" s="35">
        <f t="shared" si="15"/>
        <v>337.86999999999989</v>
      </c>
      <c r="AF11" s="35">
        <f t="shared" si="15"/>
        <v>568.88000000000011</v>
      </c>
      <c r="AG11" s="35">
        <f t="shared" si="15"/>
        <v>985.14000000000033</v>
      </c>
    </row>
    <row r="13" spans="1:51" x14ac:dyDescent="0.25">
      <c r="A13" s="50" t="s">
        <v>4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64" t="s">
        <v>4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</row>
    <row r="14" spans="1:51" x14ac:dyDescent="0.25">
      <c r="A14" s="4" t="s">
        <v>4</v>
      </c>
      <c r="B14" s="4" t="s">
        <v>2</v>
      </c>
      <c r="C14" s="4"/>
      <c r="D14" s="12"/>
      <c r="E14" s="12"/>
      <c r="F14" s="6">
        <f t="shared" ref="F14:K14" si="16">G14-1</f>
        <v>43889</v>
      </c>
      <c r="G14" s="6">
        <f t="shared" si="16"/>
        <v>43890</v>
      </c>
      <c r="H14" s="6">
        <f t="shared" si="16"/>
        <v>43891</v>
      </c>
      <c r="I14" s="6">
        <f t="shared" si="16"/>
        <v>43892</v>
      </c>
      <c r="J14" s="6">
        <f t="shared" si="16"/>
        <v>43893</v>
      </c>
      <c r="K14" s="6">
        <f t="shared" si="16"/>
        <v>43894</v>
      </c>
      <c r="L14" s="13">
        <v>43895</v>
      </c>
      <c r="M14" s="13">
        <f t="shared" ref="M14:AQ14" si="17">L14+1</f>
        <v>43896</v>
      </c>
      <c r="N14" s="13">
        <f t="shared" si="17"/>
        <v>43897</v>
      </c>
      <c r="O14" s="13">
        <f t="shared" si="17"/>
        <v>43898</v>
      </c>
      <c r="P14" s="13">
        <f t="shared" si="17"/>
        <v>43899</v>
      </c>
      <c r="Q14" s="23">
        <f t="shared" si="17"/>
        <v>43900</v>
      </c>
      <c r="R14" s="13">
        <f t="shared" si="17"/>
        <v>43901</v>
      </c>
      <c r="S14" s="13">
        <f t="shared" si="17"/>
        <v>43902</v>
      </c>
      <c r="T14" s="13">
        <f t="shared" si="17"/>
        <v>43903</v>
      </c>
      <c r="U14" s="13">
        <f t="shared" si="17"/>
        <v>43904</v>
      </c>
      <c r="V14" s="13">
        <f t="shared" si="17"/>
        <v>43905</v>
      </c>
      <c r="W14" s="13">
        <f t="shared" si="17"/>
        <v>43906</v>
      </c>
      <c r="X14" s="13">
        <f t="shared" si="17"/>
        <v>43907</v>
      </c>
      <c r="Y14" s="13">
        <f t="shared" si="17"/>
        <v>43908</v>
      </c>
      <c r="Z14" s="13">
        <f t="shared" si="17"/>
        <v>43909</v>
      </c>
      <c r="AA14" s="13">
        <f t="shared" si="17"/>
        <v>43910</v>
      </c>
      <c r="AB14" s="13">
        <f t="shared" si="17"/>
        <v>43911</v>
      </c>
      <c r="AC14" s="13">
        <f t="shared" si="17"/>
        <v>43912</v>
      </c>
      <c r="AD14" s="13">
        <f t="shared" si="17"/>
        <v>43913</v>
      </c>
      <c r="AE14" s="13">
        <f t="shared" si="17"/>
        <v>43914</v>
      </c>
      <c r="AF14" s="13">
        <f t="shared" si="17"/>
        <v>43915</v>
      </c>
      <c r="AG14" s="13">
        <f t="shared" si="17"/>
        <v>43916</v>
      </c>
      <c r="AH14" s="13">
        <f t="shared" si="17"/>
        <v>43917</v>
      </c>
      <c r="AI14" s="13">
        <f t="shared" si="17"/>
        <v>43918</v>
      </c>
      <c r="AJ14" s="13">
        <f t="shared" si="17"/>
        <v>43919</v>
      </c>
      <c r="AK14" s="13">
        <f t="shared" si="17"/>
        <v>43920</v>
      </c>
      <c r="AL14" s="13">
        <f t="shared" si="17"/>
        <v>43921</v>
      </c>
      <c r="AM14" s="13">
        <f t="shared" si="17"/>
        <v>43922</v>
      </c>
      <c r="AN14" s="13">
        <f t="shared" si="17"/>
        <v>43923</v>
      </c>
      <c r="AO14" s="13">
        <f t="shared" si="17"/>
        <v>43924</v>
      </c>
      <c r="AP14" s="13">
        <f t="shared" si="17"/>
        <v>43925</v>
      </c>
      <c r="AQ14" s="13">
        <f t="shared" si="17"/>
        <v>43926</v>
      </c>
    </row>
    <row r="15" spans="1:51" x14ac:dyDescent="0.25">
      <c r="A15" s="4"/>
      <c r="B15" s="4" t="s">
        <v>1</v>
      </c>
      <c r="C15" s="7">
        <v>0.04</v>
      </c>
      <c r="D15" s="4"/>
      <c r="E15" s="4"/>
      <c r="F15" s="14"/>
      <c r="G15" s="14">
        <v>1228</v>
      </c>
      <c r="H15" s="14">
        <v>1694</v>
      </c>
      <c r="I15" s="14">
        <v>2036</v>
      </c>
      <c r="J15" s="14">
        <v>2502</v>
      </c>
      <c r="K15" s="14">
        <v>3089</v>
      </c>
      <c r="L15" s="14">
        <v>3858</v>
      </c>
      <c r="M15" s="14">
        <v>4636</v>
      </c>
      <c r="N15" s="14">
        <v>5883</v>
      </c>
      <c r="O15" s="14">
        <v>7375</v>
      </c>
      <c r="P15" s="14">
        <v>9172</v>
      </c>
      <c r="Q15" s="14">
        <v>10149</v>
      </c>
      <c r="R15" s="14">
        <v>12464</v>
      </c>
      <c r="S15" s="14">
        <v>15113</v>
      </c>
      <c r="T15" s="14">
        <v>17660</v>
      </c>
      <c r="U15" s="14">
        <v>21157</v>
      </c>
      <c r="V15" s="14">
        <v>24747</v>
      </c>
      <c r="W15" s="14">
        <v>27980</v>
      </c>
      <c r="X15" s="14">
        <v>31506</v>
      </c>
      <c r="Y15" s="14">
        <v>35713</v>
      </c>
      <c r="Z15" s="14">
        <v>41035</v>
      </c>
      <c r="AA15" s="18">
        <v>47021</v>
      </c>
      <c r="AB15" s="18">
        <v>53578</v>
      </c>
      <c r="AC15" s="18">
        <v>59138</v>
      </c>
      <c r="AD15" s="18">
        <v>63927</v>
      </c>
      <c r="AE15" s="18">
        <v>69176</v>
      </c>
      <c r="AF15" s="18">
        <v>74386</v>
      </c>
      <c r="AG15" s="18">
        <v>80539</v>
      </c>
      <c r="AH15" s="18">
        <v>86539</v>
      </c>
      <c r="AI15" s="18">
        <v>92472</v>
      </c>
      <c r="AJ15" s="18">
        <v>97689</v>
      </c>
      <c r="AK15" s="18">
        <v>101739</v>
      </c>
      <c r="AL15" s="18">
        <v>105792</v>
      </c>
      <c r="AM15" s="18">
        <v>110574</v>
      </c>
      <c r="AN15" s="18">
        <v>115242</v>
      </c>
      <c r="AO15" s="10">
        <f t="shared" ref="AO15" si="18">AN15*(1+$C15)</f>
        <v>119851.68000000001</v>
      </c>
      <c r="AP15" s="10">
        <f t="shared" ref="AP15" si="19">AO15*(1+$C15)</f>
        <v>124645.74720000001</v>
      </c>
      <c r="AQ15" s="10">
        <f t="shared" ref="AQ15" si="20">AP15*(1+$C15)</f>
        <v>129631.57708800002</v>
      </c>
    </row>
    <row r="16" spans="1:51" s="27" customFormat="1" x14ac:dyDescent="0.25">
      <c r="A16" s="25"/>
      <c r="B16" s="25" t="s">
        <v>17</v>
      </c>
      <c r="C16" s="25"/>
      <c r="D16" s="25"/>
      <c r="E16" s="25"/>
      <c r="F16" s="25"/>
      <c r="G16" s="25"/>
      <c r="H16" s="26">
        <f t="shared" ref="H16:V16" si="21">(H15-G15)/G15</f>
        <v>0.37947882736156352</v>
      </c>
      <c r="I16" s="26">
        <f t="shared" si="21"/>
        <v>0.20188902007083825</v>
      </c>
      <c r="J16" s="26">
        <f t="shared" si="21"/>
        <v>0.22888015717092339</v>
      </c>
      <c r="K16" s="26">
        <f t="shared" si="21"/>
        <v>0.2346123101518785</v>
      </c>
      <c r="L16" s="26">
        <f t="shared" si="21"/>
        <v>0.24894787957267725</v>
      </c>
      <c r="M16" s="26">
        <f t="shared" si="21"/>
        <v>0.20165889061689996</v>
      </c>
      <c r="N16" s="26">
        <f t="shared" si="21"/>
        <v>0.26898188093183778</v>
      </c>
      <c r="O16" s="26">
        <f t="shared" si="21"/>
        <v>0.25361210266870643</v>
      </c>
      <c r="P16" s="26">
        <f t="shared" si="21"/>
        <v>0.24366101694915254</v>
      </c>
      <c r="Q16" s="26">
        <f t="shared" si="21"/>
        <v>0.10651984300043611</v>
      </c>
      <c r="R16" s="26">
        <f t="shared" si="21"/>
        <v>0.2281012907675633</v>
      </c>
      <c r="S16" s="26">
        <f t="shared" si="21"/>
        <v>0.21253209242618742</v>
      </c>
      <c r="T16" s="26">
        <f t="shared" si="21"/>
        <v>0.16853040428769933</v>
      </c>
      <c r="U16" s="26">
        <f t="shared" si="21"/>
        <v>0.19801812004530012</v>
      </c>
      <c r="V16" s="26">
        <f t="shared" si="21"/>
        <v>0.16968379259819444</v>
      </c>
      <c r="W16" s="26">
        <f t="shared" ref="W16:AN16" si="22">(W15-V15)/V15</f>
        <v>0.13064209803208471</v>
      </c>
      <c r="X16" s="26">
        <f t="shared" si="22"/>
        <v>0.12601858470335955</v>
      </c>
      <c r="Y16" s="26">
        <f t="shared" si="22"/>
        <v>0.13353012124674665</v>
      </c>
      <c r="Z16" s="26">
        <f t="shared" si="22"/>
        <v>0.14902136476913169</v>
      </c>
      <c r="AA16" s="26">
        <f t="shared" si="22"/>
        <v>0.14587547215791397</v>
      </c>
      <c r="AB16" s="26">
        <f t="shared" si="22"/>
        <v>0.1394483315965207</v>
      </c>
      <c r="AC16" s="26">
        <f t="shared" si="22"/>
        <v>0.10377393706372018</v>
      </c>
      <c r="AD16" s="26">
        <f t="shared" si="22"/>
        <v>8.0980080489702053E-2</v>
      </c>
      <c r="AE16" s="26">
        <f t="shared" si="22"/>
        <v>8.2109280898524886E-2</v>
      </c>
      <c r="AF16" s="26">
        <f t="shared" si="22"/>
        <v>7.5315138198219042E-2</v>
      </c>
      <c r="AG16" s="26">
        <f t="shared" si="22"/>
        <v>8.2717177963595304E-2</v>
      </c>
      <c r="AH16" s="26">
        <f t="shared" si="22"/>
        <v>7.4498069258371727E-2</v>
      </c>
      <c r="AI16" s="26">
        <f t="shared" si="22"/>
        <v>6.855868452374074E-2</v>
      </c>
      <c r="AJ16" s="26">
        <f t="shared" si="22"/>
        <v>5.6417077601868676E-2</v>
      </c>
      <c r="AK16" s="26">
        <f t="shared" si="22"/>
        <v>4.1458096612719958E-2</v>
      </c>
      <c r="AL16" s="26">
        <f t="shared" si="22"/>
        <v>3.9837230560552002E-2</v>
      </c>
      <c r="AM16" s="26">
        <f t="shared" si="22"/>
        <v>4.5201905626134305E-2</v>
      </c>
      <c r="AN16" s="26">
        <f t="shared" si="22"/>
        <v>4.2216072494438116E-2</v>
      </c>
    </row>
    <row r="17" spans="1:43" x14ac:dyDescent="0.25">
      <c r="A17" s="4"/>
      <c r="B17" s="4" t="s">
        <v>3</v>
      </c>
      <c r="C17" s="4"/>
      <c r="D17" s="4"/>
      <c r="E17" s="4"/>
      <c r="F17" s="4"/>
      <c r="G17" s="4">
        <v>21</v>
      </c>
      <c r="H17" s="4">
        <v>29</v>
      </c>
      <c r="I17" s="4">
        <v>41</v>
      </c>
      <c r="J17" s="4">
        <v>79</v>
      </c>
      <c r="K17" s="4">
        <v>107</v>
      </c>
      <c r="L17" s="4">
        <v>148</v>
      </c>
      <c r="M17" s="4">
        <v>197</v>
      </c>
      <c r="N17" s="4">
        <v>233</v>
      </c>
      <c r="O17" s="4">
        <v>366</v>
      </c>
      <c r="P17" s="4">
        <v>463</v>
      </c>
      <c r="Q17" s="4">
        <v>631</v>
      </c>
      <c r="R17" s="4">
        <v>827</v>
      </c>
      <c r="S17" s="4">
        <v>1016</v>
      </c>
      <c r="T17" s="4">
        <v>1226</v>
      </c>
      <c r="U17" s="4">
        <v>1441</v>
      </c>
      <c r="V17" s="4">
        <v>1809</v>
      </c>
      <c r="W17" s="4">
        <v>2158</v>
      </c>
      <c r="X17" s="4">
        <v>2503</v>
      </c>
      <c r="Y17" s="4">
        <v>2978</v>
      </c>
      <c r="Z17" s="4">
        <v>3405</v>
      </c>
      <c r="AA17" s="19">
        <v>4032</v>
      </c>
      <c r="AB17" s="19">
        <v>4825</v>
      </c>
      <c r="AC17" s="19">
        <v>5476</v>
      </c>
      <c r="AD17" s="19">
        <v>6077</v>
      </c>
      <c r="AE17" s="19">
        <v>6820</v>
      </c>
      <c r="AF17" s="19">
        <v>7503</v>
      </c>
      <c r="AG17" s="19">
        <v>8165</v>
      </c>
      <c r="AH17" s="19">
        <v>9134</v>
      </c>
      <c r="AI17" s="19">
        <v>10023</v>
      </c>
      <c r="AJ17" s="19">
        <v>10779</v>
      </c>
      <c r="AK17" s="19">
        <v>11591</v>
      </c>
      <c r="AL17" s="19">
        <v>12428</v>
      </c>
      <c r="AM17" s="19">
        <v>13155</v>
      </c>
      <c r="AN17" s="19">
        <v>13915</v>
      </c>
      <c r="AO17" s="10">
        <f t="shared" ref="AN17:AQ17" si="23">AI15*$C19</f>
        <v>14795.52</v>
      </c>
      <c r="AP17" s="10">
        <f t="shared" si="23"/>
        <v>15630.24</v>
      </c>
      <c r="AQ17" s="10">
        <f t="shared" si="23"/>
        <v>16278.24</v>
      </c>
    </row>
    <row r="18" spans="1:43" x14ac:dyDescent="0.25">
      <c r="A18" s="4"/>
      <c r="B18" s="4" t="s">
        <v>17</v>
      </c>
      <c r="C18" s="4"/>
      <c r="D18" s="4"/>
      <c r="E18" s="4"/>
      <c r="F18" s="4"/>
      <c r="G18" s="4"/>
      <c r="H18" s="9">
        <f t="shared" ref="H18:AN18" si="24">(H17-G17)/G17</f>
        <v>0.38095238095238093</v>
      </c>
      <c r="I18" s="9">
        <f t="shared" si="24"/>
        <v>0.41379310344827586</v>
      </c>
      <c r="J18" s="9">
        <f t="shared" si="24"/>
        <v>0.92682926829268297</v>
      </c>
      <c r="K18" s="9">
        <f t="shared" si="24"/>
        <v>0.35443037974683544</v>
      </c>
      <c r="L18" s="9">
        <f t="shared" si="24"/>
        <v>0.38317757009345793</v>
      </c>
      <c r="M18" s="9">
        <f t="shared" si="24"/>
        <v>0.33108108108108109</v>
      </c>
      <c r="N18" s="9">
        <f t="shared" si="24"/>
        <v>0.18274111675126903</v>
      </c>
      <c r="O18" s="9">
        <f t="shared" si="24"/>
        <v>0.57081545064377681</v>
      </c>
      <c r="P18" s="9">
        <f t="shared" si="24"/>
        <v>0.2650273224043716</v>
      </c>
      <c r="Q18" s="9">
        <f t="shared" si="24"/>
        <v>0.36285097192224625</v>
      </c>
      <c r="R18" s="9">
        <f t="shared" si="24"/>
        <v>0.31061806656101426</v>
      </c>
      <c r="S18" s="9">
        <f t="shared" si="24"/>
        <v>0.22853688029020555</v>
      </c>
      <c r="T18" s="9">
        <f t="shared" si="24"/>
        <v>0.20669291338582677</v>
      </c>
      <c r="U18" s="9">
        <f t="shared" si="24"/>
        <v>0.17536704730831973</v>
      </c>
      <c r="V18" s="9">
        <f t="shared" si="24"/>
        <v>0.25537820957668284</v>
      </c>
      <c r="W18" s="9">
        <f t="shared" si="24"/>
        <v>0.19292426755113323</v>
      </c>
      <c r="X18" s="9">
        <f t="shared" si="24"/>
        <v>0.15987025023169602</v>
      </c>
      <c r="Y18" s="9">
        <f t="shared" si="24"/>
        <v>0.18977227327207352</v>
      </c>
      <c r="Z18" s="9">
        <f t="shared" si="24"/>
        <v>0.14338482202820685</v>
      </c>
      <c r="AA18" s="9">
        <f t="shared" si="24"/>
        <v>0.1841409691629956</v>
      </c>
      <c r="AB18" s="9">
        <f t="shared" si="24"/>
        <v>0.1966765873015873</v>
      </c>
      <c r="AC18" s="9">
        <f t="shared" si="24"/>
        <v>0.13492227979274612</v>
      </c>
      <c r="AD18" s="9">
        <f t="shared" si="24"/>
        <v>0.10975164353542732</v>
      </c>
      <c r="AE18" s="9">
        <f t="shared" si="24"/>
        <v>0.12226427513575777</v>
      </c>
      <c r="AF18" s="9">
        <f t="shared" si="24"/>
        <v>0.1001466275659824</v>
      </c>
      <c r="AG18" s="9">
        <f t="shared" si="24"/>
        <v>8.8231374117019853E-2</v>
      </c>
      <c r="AH18" s="9">
        <f t="shared" si="24"/>
        <v>0.11867728107777098</v>
      </c>
      <c r="AI18" s="9">
        <f t="shared" si="24"/>
        <v>9.7328662141449529E-2</v>
      </c>
      <c r="AJ18" s="9">
        <f t="shared" si="24"/>
        <v>7.5426519006285539E-2</v>
      </c>
      <c r="AK18" s="9">
        <f t="shared" si="24"/>
        <v>7.5331663419612213E-2</v>
      </c>
      <c r="AL18" s="9">
        <f t="shared" si="24"/>
        <v>7.2211198343542407E-2</v>
      </c>
      <c r="AM18" s="9">
        <f t="shared" si="24"/>
        <v>5.8496942388155775E-2</v>
      </c>
      <c r="AN18" s="9">
        <f t="shared" si="24"/>
        <v>5.7772709996199163E-2</v>
      </c>
    </row>
    <row r="19" spans="1:43" x14ac:dyDescent="0.25">
      <c r="A19" s="4"/>
      <c r="B19" s="4" t="s">
        <v>8</v>
      </c>
      <c r="C19" s="7">
        <v>0.16</v>
      </c>
      <c r="D19" s="4"/>
      <c r="E19" s="4"/>
      <c r="F19" s="4"/>
      <c r="G19" s="4"/>
      <c r="H19" s="4"/>
      <c r="I19" s="4"/>
      <c r="J19" s="4"/>
      <c r="K19" s="4"/>
      <c r="L19" s="4"/>
      <c r="M19" s="15">
        <f t="shared" ref="M19:AN19" si="25">M17/G15</f>
        <v>0.16042345276872963</v>
      </c>
      <c r="N19" s="15">
        <f t="shared" si="25"/>
        <v>0.13754427390791027</v>
      </c>
      <c r="O19" s="15">
        <f t="shared" si="25"/>
        <v>0.17976424361493124</v>
      </c>
      <c r="P19" s="15">
        <f t="shared" si="25"/>
        <v>0.18505195843325339</v>
      </c>
      <c r="Q19" s="15">
        <f t="shared" si="25"/>
        <v>0.20427322758174166</v>
      </c>
      <c r="R19" s="15">
        <f t="shared" si="25"/>
        <v>0.21435977190254019</v>
      </c>
      <c r="S19" s="15">
        <f t="shared" si="25"/>
        <v>0.2191544434857636</v>
      </c>
      <c r="T19" s="15">
        <f t="shared" si="25"/>
        <v>0.20839707632160462</v>
      </c>
      <c r="U19" s="15">
        <f t="shared" si="25"/>
        <v>0.19538983050847458</v>
      </c>
      <c r="V19" s="15">
        <f t="shared" si="25"/>
        <v>0.1972307021369385</v>
      </c>
      <c r="W19" s="15">
        <f t="shared" si="25"/>
        <v>0.21263178638289487</v>
      </c>
      <c r="X19" s="15">
        <f t="shared" si="25"/>
        <v>0.20081835686777921</v>
      </c>
      <c r="Y19" s="15">
        <f t="shared" si="25"/>
        <v>0.19704889829947728</v>
      </c>
      <c r="Z19" s="15">
        <f t="shared" si="25"/>
        <v>0.19280860702151756</v>
      </c>
      <c r="AA19" s="15">
        <f t="shared" si="25"/>
        <v>0.19057522333033983</v>
      </c>
      <c r="AB19" s="15">
        <f t="shared" si="25"/>
        <v>0.19497312805592598</v>
      </c>
      <c r="AC19" s="15">
        <f t="shared" si="25"/>
        <v>0.19571122230164403</v>
      </c>
      <c r="AD19" s="15">
        <f t="shared" si="25"/>
        <v>0.19288389513108614</v>
      </c>
      <c r="AE19" s="15">
        <f t="shared" si="25"/>
        <v>0.19096687480749308</v>
      </c>
      <c r="AF19" s="15">
        <f t="shared" si="25"/>
        <v>0.18284391373217984</v>
      </c>
      <c r="AG19" s="15">
        <f t="shared" si="25"/>
        <v>0.17364581782607771</v>
      </c>
      <c r="AH19" s="15">
        <f t="shared" si="25"/>
        <v>0.17048042106834896</v>
      </c>
      <c r="AI19" s="15">
        <f t="shared" si="25"/>
        <v>0.169484933545267</v>
      </c>
      <c r="AJ19" s="15">
        <f t="shared" si="25"/>
        <v>0.16861420057252804</v>
      </c>
      <c r="AK19" s="15">
        <f t="shared" si="25"/>
        <v>0.16755811264022205</v>
      </c>
      <c r="AL19" s="15">
        <f t="shared" si="25"/>
        <v>0.1670744494931842</v>
      </c>
      <c r="AM19" s="15">
        <f t="shared" si="25"/>
        <v>0.16333701684898</v>
      </c>
      <c r="AN19" s="15">
        <f t="shared" si="25"/>
        <v>0.16079455505610188</v>
      </c>
    </row>
    <row r="20" spans="1:43" x14ac:dyDescent="0.25">
      <c r="A20" s="20"/>
      <c r="B20" s="37" t="s">
        <v>36</v>
      </c>
      <c r="C20" s="33"/>
      <c r="D20" s="20"/>
      <c r="E20" s="20"/>
      <c r="F20" s="20"/>
      <c r="G20" s="20"/>
      <c r="H20" s="20"/>
      <c r="I20" s="20"/>
      <c r="J20" s="20"/>
      <c r="K20" s="20"/>
      <c r="L20" s="20"/>
      <c r="M20" s="39"/>
      <c r="N20" s="39"/>
      <c r="O20" s="39"/>
      <c r="P20" s="39"/>
      <c r="Q20" s="38">
        <f t="shared" ref="Q20:AN20" si="26">(Q17-N17)/(L15-I15)</f>
        <v>0.21844127332601537</v>
      </c>
      <c r="R20" s="38">
        <f t="shared" si="26"/>
        <v>0.21602624179943766</v>
      </c>
      <c r="S20" s="38">
        <f t="shared" si="26"/>
        <v>0.19792412312097352</v>
      </c>
      <c r="T20" s="38">
        <f t="shared" si="26"/>
        <v>0.16917827694057436</v>
      </c>
      <c r="U20" s="38">
        <f t="shared" si="26"/>
        <v>0.1353615520282187</v>
      </c>
      <c r="V20" s="38">
        <f t="shared" si="26"/>
        <v>0.18588842006563525</v>
      </c>
      <c r="W20" s="38">
        <f t="shared" si="26"/>
        <v>0.18314010611122028</v>
      </c>
      <c r="X20" s="38">
        <f t="shared" si="26"/>
        <v>0.17875778488469954</v>
      </c>
      <c r="Y20" s="38">
        <f t="shared" si="26"/>
        <v>0.15563839701770738</v>
      </c>
      <c r="Z20" s="38">
        <f t="shared" si="26"/>
        <v>0.14344875186932013</v>
      </c>
      <c r="AA20" s="38">
        <f t="shared" si="26"/>
        <v>0.15870873987959311</v>
      </c>
      <c r="AB20" s="38">
        <f t="shared" si="26"/>
        <v>0.17897286821705427</v>
      </c>
      <c r="AC20" s="38">
        <f t="shared" si="26"/>
        <v>0.20011595323219636</v>
      </c>
      <c r="AD20" s="38">
        <f t="shared" si="26"/>
        <v>0.18648550063833669</v>
      </c>
      <c r="AE20" s="38">
        <f t="shared" si="26"/>
        <v>0.15281501340482573</v>
      </c>
      <c r="AF20" s="38">
        <f t="shared" si="26"/>
        <v>0.13064776023203351</v>
      </c>
      <c r="AG20" s="38">
        <f t="shared" si="26"/>
        <v>0.11687657430730479</v>
      </c>
      <c r="AH20" s="38">
        <f t="shared" si="26"/>
        <v>0.12782411754957743</v>
      </c>
      <c r="AI20" s="38">
        <f t="shared" si="26"/>
        <v>0.14905950550100555</v>
      </c>
      <c r="AJ20" s="38">
        <f t="shared" si="26"/>
        <v>0.1675855878958841</v>
      </c>
      <c r="AK20" s="38">
        <f t="shared" si="26"/>
        <v>0.16113588667366213</v>
      </c>
      <c r="AL20" s="38">
        <f t="shared" si="26"/>
        <v>0.14477486154587046</v>
      </c>
      <c r="AM20" s="38">
        <f t="shared" si="26"/>
        <v>0.13684271151298738</v>
      </c>
      <c r="AN20" s="38">
        <f t="shared" si="26"/>
        <v>0.12849718013933428</v>
      </c>
    </row>
    <row r="21" spans="1:43" x14ac:dyDescent="0.25">
      <c r="P21" s="3"/>
      <c r="Q21" s="3"/>
      <c r="R21" s="3"/>
      <c r="S21" s="3"/>
      <c r="T21" s="3"/>
      <c r="U21" s="3"/>
      <c r="V21" s="3"/>
      <c r="W21" s="3"/>
    </row>
    <row r="22" spans="1:43" x14ac:dyDescent="0.25">
      <c r="A22" s="4" t="s">
        <v>5</v>
      </c>
      <c r="B22" s="4" t="s">
        <v>2</v>
      </c>
      <c r="C22" s="4"/>
      <c r="D22" s="13">
        <v>43856</v>
      </c>
      <c r="E22" s="13">
        <f>D22+4</f>
        <v>43860</v>
      </c>
      <c r="F22" s="13">
        <v>43863</v>
      </c>
      <c r="G22" s="13">
        <v>43866</v>
      </c>
      <c r="H22" s="13">
        <v>43869</v>
      </c>
      <c r="I22" s="13">
        <v>43872</v>
      </c>
      <c r="J22" s="13">
        <v>43875</v>
      </c>
      <c r="K22" s="13">
        <v>43878</v>
      </c>
      <c r="L22" s="13">
        <f>K22+3</f>
        <v>43881</v>
      </c>
      <c r="M22" s="13">
        <v>43885</v>
      </c>
      <c r="N22" s="13">
        <v>43897</v>
      </c>
      <c r="O22" s="2"/>
      <c r="P22" s="2"/>
      <c r="Q22" s="2"/>
      <c r="R22" s="2"/>
      <c r="S22" s="2"/>
      <c r="T22" s="2"/>
      <c r="U22" s="2"/>
      <c r="V22" s="2"/>
      <c r="W22" s="2"/>
    </row>
    <row r="23" spans="1:43" x14ac:dyDescent="0.25">
      <c r="A23" s="4"/>
      <c r="B23" s="4" t="s">
        <v>1</v>
      </c>
      <c r="C23" s="4"/>
      <c r="D23" s="4">
        <v>2000</v>
      </c>
      <c r="E23" s="4">
        <v>7711</v>
      </c>
      <c r="F23" s="4">
        <v>14380</v>
      </c>
      <c r="G23" s="4">
        <v>24324</v>
      </c>
      <c r="H23" s="4">
        <v>34546</v>
      </c>
      <c r="I23" s="4">
        <v>42638</v>
      </c>
      <c r="J23" s="4">
        <v>62000</v>
      </c>
      <c r="K23" s="4">
        <v>70548</v>
      </c>
      <c r="L23" s="4">
        <v>74576</v>
      </c>
      <c r="M23" s="4">
        <v>77262</v>
      </c>
      <c r="N23" s="4">
        <v>80651</v>
      </c>
    </row>
    <row r="24" spans="1:43" x14ac:dyDescent="0.25">
      <c r="A24" s="4"/>
      <c r="B24" s="4" t="s">
        <v>18</v>
      </c>
      <c r="C24" s="4"/>
      <c r="D24" s="4"/>
      <c r="E24" s="17">
        <f t="shared" ref="E24:M24" si="27">(E23-D23)/(D23*(E22-D22))</f>
        <v>0.71387500000000004</v>
      </c>
      <c r="F24" s="17">
        <f t="shared" si="27"/>
        <v>0.28828945662041239</v>
      </c>
      <c r="G24" s="17">
        <f t="shared" si="27"/>
        <v>0.23050533147890589</v>
      </c>
      <c r="H24" s="17">
        <f t="shared" si="27"/>
        <v>0.14008112700761935</v>
      </c>
      <c r="I24" s="17">
        <f t="shared" si="27"/>
        <v>7.8079468920666167E-2</v>
      </c>
      <c r="J24" s="17">
        <f t="shared" si="27"/>
        <v>0.1513673249214316</v>
      </c>
      <c r="K24" s="17">
        <f t="shared" si="27"/>
        <v>4.5956989247311827E-2</v>
      </c>
      <c r="L24" s="17">
        <f t="shared" si="27"/>
        <v>1.903195932792803E-2</v>
      </c>
      <c r="M24" s="17">
        <f t="shared" si="27"/>
        <v>9.0042372881355935E-3</v>
      </c>
      <c r="N24" s="4"/>
    </row>
    <row r="25" spans="1:43" x14ac:dyDescent="0.25">
      <c r="A25" s="4"/>
      <c r="B25" s="4" t="s">
        <v>3</v>
      </c>
      <c r="C25" s="4"/>
      <c r="D25" s="4">
        <v>56</v>
      </c>
      <c r="E25" s="4">
        <v>170</v>
      </c>
      <c r="F25" s="4">
        <v>304</v>
      </c>
      <c r="G25" s="4">
        <v>490</v>
      </c>
      <c r="H25" s="4">
        <v>722</v>
      </c>
      <c r="I25" s="4">
        <v>1016</v>
      </c>
      <c r="J25" s="4">
        <v>1400</v>
      </c>
      <c r="K25" s="4">
        <v>1770</v>
      </c>
      <c r="L25" s="4">
        <v>2118</v>
      </c>
      <c r="M25" s="4">
        <v>2595</v>
      </c>
      <c r="N25" s="4"/>
    </row>
    <row r="26" spans="1:43" x14ac:dyDescent="0.25">
      <c r="A26" s="4"/>
      <c r="B26" s="4" t="s">
        <v>18</v>
      </c>
      <c r="C26" s="4"/>
      <c r="D26" s="4"/>
      <c r="E26" s="17">
        <f t="shared" ref="E26:M26" si="28">(E25-D25)/(D25*(E22-D22))</f>
        <v>0.5089285714285714</v>
      </c>
      <c r="F26" s="17">
        <f t="shared" si="28"/>
        <v>0.2627450980392157</v>
      </c>
      <c r="G26" s="17">
        <f t="shared" si="28"/>
        <v>0.20394736842105263</v>
      </c>
      <c r="H26" s="17">
        <f t="shared" si="28"/>
        <v>0.15782312925170067</v>
      </c>
      <c r="I26" s="17">
        <f t="shared" si="28"/>
        <v>0.13573407202216067</v>
      </c>
      <c r="J26" s="17">
        <f t="shared" si="28"/>
        <v>0.12598425196850394</v>
      </c>
      <c r="K26" s="17">
        <f t="shared" si="28"/>
        <v>8.8095238095238101E-2</v>
      </c>
      <c r="L26" s="17">
        <f t="shared" si="28"/>
        <v>6.5536723163841806E-2</v>
      </c>
      <c r="M26" s="17">
        <f t="shared" si="28"/>
        <v>5.6303116147308784E-2</v>
      </c>
      <c r="N26" s="4"/>
    </row>
    <row r="28" spans="1:43" x14ac:dyDescent="0.25">
      <c r="A28" s="51" t="s">
        <v>6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</row>
    <row r="29" spans="1:43" x14ac:dyDescent="0.25">
      <c r="A29" s="4" t="s">
        <v>6</v>
      </c>
      <c r="B29" s="12" t="s">
        <v>7</v>
      </c>
      <c r="C29" s="12"/>
      <c r="D29" s="6">
        <f>E29-1</f>
        <v>43901</v>
      </c>
      <c r="E29" s="6">
        <f>F29-1</f>
        <v>43902</v>
      </c>
      <c r="F29" s="6">
        <f>G29-1</f>
        <v>43903</v>
      </c>
      <c r="G29" s="6">
        <f>H29-1</f>
        <v>43904</v>
      </c>
      <c r="H29" s="6">
        <f>I29-1</f>
        <v>43905</v>
      </c>
      <c r="I29" s="13">
        <v>43906</v>
      </c>
      <c r="J29" s="13">
        <f t="shared" ref="J29:X29" si="29">I29+1</f>
        <v>43907</v>
      </c>
      <c r="K29" s="13">
        <f t="shared" si="29"/>
        <v>43908</v>
      </c>
      <c r="L29" s="13">
        <f t="shared" si="29"/>
        <v>43909</v>
      </c>
      <c r="M29" s="23">
        <f t="shared" si="29"/>
        <v>43910</v>
      </c>
      <c r="N29" s="13">
        <f t="shared" si="29"/>
        <v>43911</v>
      </c>
      <c r="O29" s="13">
        <f t="shared" si="29"/>
        <v>43912</v>
      </c>
      <c r="P29" s="13">
        <f t="shared" si="29"/>
        <v>43913</v>
      </c>
      <c r="Q29" s="13">
        <f t="shared" si="29"/>
        <v>43914</v>
      </c>
      <c r="R29" s="13">
        <f t="shared" si="29"/>
        <v>43915</v>
      </c>
      <c r="S29" s="13">
        <f t="shared" si="29"/>
        <v>43916</v>
      </c>
      <c r="T29" s="13">
        <f t="shared" si="29"/>
        <v>43917</v>
      </c>
      <c r="U29" s="13">
        <f t="shared" si="29"/>
        <v>43918</v>
      </c>
      <c r="V29" s="13">
        <f t="shared" si="29"/>
        <v>43919</v>
      </c>
      <c r="W29" s="13">
        <f t="shared" si="29"/>
        <v>43920</v>
      </c>
      <c r="X29" s="13">
        <f t="shared" si="29"/>
        <v>43921</v>
      </c>
      <c r="Y29" s="13">
        <f t="shared" ref="Y29" si="30">X29+1</f>
        <v>43922</v>
      </c>
      <c r="Z29" s="13">
        <f t="shared" ref="Z29" si="31">Y29+1</f>
        <v>43923</v>
      </c>
      <c r="AA29" s="13">
        <f t="shared" ref="AA29" si="32">Z29+1</f>
        <v>43924</v>
      </c>
      <c r="AB29" s="13">
        <f t="shared" ref="AB29" si="33">AA29+1</f>
        <v>43925</v>
      </c>
      <c r="AC29" s="13">
        <f t="shared" ref="AC29" si="34">AB29+1</f>
        <v>43926</v>
      </c>
      <c r="AD29" s="13">
        <f t="shared" ref="AD29" si="35">AC29+1</f>
        <v>43927</v>
      </c>
    </row>
    <row r="30" spans="1:43" x14ac:dyDescent="0.25">
      <c r="A30" s="4"/>
      <c r="B30" s="4" t="s">
        <v>1</v>
      </c>
      <c r="C30" s="7">
        <v>0.18</v>
      </c>
      <c r="D30" s="4">
        <v>932</v>
      </c>
      <c r="E30" s="4">
        <v>1203</v>
      </c>
      <c r="F30" s="4">
        <v>1598</v>
      </c>
      <c r="G30" s="4">
        <v>1922</v>
      </c>
      <c r="H30" s="4">
        <v>3774</v>
      </c>
      <c r="I30" s="4">
        <v>4372</v>
      </c>
      <c r="J30" s="4">
        <v>5656</v>
      </c>
      <c r="K30" s="4">
        <v>8074</v>
      </c>
      <c r="L30" s="4">
        <v>12018</v>
      </c>
      <c r="M30" s="4">
        <v>17438</v>
      </c>
      <c r="N30" s="4">
        <v>23632</v>
      </c>
      <c r="O30" s="4">
        <v>32876</v>
      </c>
      <c r="P30" s="4">
        <v>42751</v>
      </c>
      <c r="Q30" s="4">
        <v>52690</v>
      </c>
      <c r="R30" s="4">
        <v>64916</v>
      </c>
      <c r="S30" s="4">
        <v>81966</v>
      </c>
      <c r="T30" s="4">
        <v>100997</v>
      </c>
      <c r="U30" s="4">
        <v>121105</v>
      </c>
      <c r="V30" s="4">
        <v>141288</v>
      </c>
      <c r="W30" s="4">
        <v>160689</v>
      </c>
      <c r="X30" s="4">
        <v>186082</v>
      </c>
      <c r="Y30" s="4">
        <v>212747</v>
      </c>
      <c r="Z30" s="4">
        <v>241626</v>
      </c>
      <c r="AA30" s="48">
        <f t="shared" ref="AA30" si="36">Z30*(1+$C30)</f>
        <v>285118.68</v>
      </c>
      <c r="AB30" s="48">
        <f t="shared" ref="AB30" si="37">AA30*(1+$C30)</f>
        <v>336440.04239999998</v>
      </c>
      <c r="AC30" s="48">
        <f t="shared" ref="AC30" si="38">AB30*(1+$C30)</f>
        <v>396999.25003199995</v>
      </c>
      <c r="AD30" s="48">
        <f t="shared" ref="AD30" si="39">AC30*(1+$C30)</f>
        <v>468459.11503775994</v>
      </c>
    </row>
    <row r="31" spans="1:43" s="27" customFormat="1" x14ac:dyDescent="0.25">
      <c r="A31" s="25"/>
      <c r="B31" s="25" t="s">
        <v>17</v>
      </c>
      <c r="C31" s="25"/>
      <c r="D31" s="25"/>
      <c r="E31" s="26">
        <f t="shared" ref="E31:R31" si="40">(E30-D30)/D30</f>
        <v>0.29077253218884119</v>
      </c>
      <c r="F31" s="26">
        <f t="shared" si="40"/>
        <v>0.32834580216126352</v>
      </c>
      <c r="G31" s="26">
        <f t="shared" si="40"/>
        <v>0.20275344180225283</v>
      </c>
      <c r="H31" s="26">
        <f t="shared" si="40"/>
        <v>0.96357960457856395</v>
      </c>
      <c r="I31" s="26">
        <f t="shared" si="40"/>
        <v>0.1584525702172761</v>
      </c>
      <c r="J31" s="26">
        <f t="shared" si="40"/>
        <v>0.29368709972552609</v>
      </c>
      <c r="K31" s="26">
        <f t="shared" si="40"/>
        <v>0.42751060820367753</v>
      </c>
      <c r="L31" s="26">
        <f t="shared" si="40"/>
        <v>0.48848154570225416</v>
      </c>
      <c r="M31" s="26">
        <f t="shared" si="40"/>
        <v>0.45099018139457481</v>
      </c>
      <c r="N31" s="26">
        <f t="shared" si="40"/>
        <v>0.3552012845509806</v>
      </c>
      <c r="O31" s="26">
        <f t="shared" si="40"/>
        <v>0.39116452268111035</v>
      </c>
      <c r="P31" s="26">
        <f t="shared" si="40"/>
        <v>0.30037109137364643</v>
      </c>
      <c r="Q31" s="26">
        <f t="shared" si="40"/>
        <v>0.23248578980608642</v>
      </c>
      <c r="R31" s="26">
        <f t="shared" si="40"/>
        <v>0.23203643955209718</v>
      </c>
      <c r="S31" s="26">
        <f t="shared" ref="S31" si="41">(S30-R30)/R30</f>
        <v>0.26264711319243328</v>
      </c>
      <c r="T31" s="26">
        <f t="shared" ref="T31:Z31" si="42">(T30-S30)/S30</f>
        <v>0.23218163628821706</v>
      </c>
      <c r="U31" s="26">
        <f t="shared" si="42"/>
        <v>0.19909502262443438</v>
      </c>
      <c r="V31" s="26">
        <f t="shared" si="42"/>
        <v>0.166657033153049</v>
      </c>
      <c r="W31" s="26">
        <f t="shared" si="42"/>
        <v>0.1373152709359606</v>
      </c>
      <c r="X31" s="26">
        <f t="shared" si="42"/>
        <v>0.15802575160714175</v>
      </c>
      <c r="Y31" s="26">
        <f t="shared" si="42"/>
        <v>0.14329704108941219</v>
      </c>
      <c r="Z31" s="26">
        <f t="shared" si="42"/>
        <v>0.13574339473647101</v>
      </c>
    </row>
    <row r="32" spans="1:43" x14ac:dyDescent="0.25">
      <c r="A32" s="4"/>
      <c r="B32" s="4" t="s">
        <v>3</v>
      </c>
      <c r="C32" s="4"/>
      <c r="D32" s="4">
        <v>32</v>
      </c>
      <c r="E32" s="4">
        <v>42</v>
      </c>
      <c r="F32" s="4">
        <v>50</v>
      </c>
      <c r="G32" s="4">
        <v>56</v>
      </c>
      <c r="H32" s="4">
        <v>62</v>
      </c>
      <c r="I32" s="4">
        <v>75</v>
      </c>
      <c r="J32" s="4">
        <v>96</v>
      </c>
      <c r="K32" s="4">
        <v>122</v>
      </c>
      <c r="L32" s="4">
        <v>172</v>
      </c>
      <c r="M32" s="4">
        <v>229</v>
      </c>
      <c r="N32" s="4">
        <v>268</v>
      </c>
      <c r="O32" s="4">
        <v>414</v>
      </c>
      <c r="P32" s="4">
        <v>519</v>
      </c>
      <c r="Q32" s="4">
        <v>681</v>
      </c>
      <c r="R32" s="4">
        <v>906</v>
      </c>
      <c r="S32" s="4">
        <v>1159</v>
      </c>
      <c r="T32" s="4">
        <v>1592</v>
      </c>
      <c r="U32" s="4">
        <v>2039</v>
      </c>
      <c r="V32" s="4">
        <v>2452</v>
      </c>
      <c r="W32" s="4">
        <v>2985</v>
      </c>
      <c r="X32" s="4">
        <v>3806</v>
      </c>
      <c r="Y32" s="4">
        <v>4745</v>
      </c>
      <c r="Z32" s="4">
        <v>5821</v>
      </c>
      <c r="AA32" s="10">
        <f t="shared" ref="AA32" si="43">U30*$C34</f>
        <v>7266.3</v>
      </c>
      <c r="AB32" s="10">
        <f t="shared" ref="AB32" si="44">V30*$C34</f>
        <v>8477.2799999999988</v>
      </c>
      <c r="AC32" s="10">
        <f t="shared" ref="AC32" si="45">W30*$C34</f>
        <v>9641.34</v>
      </c>
      <c r="AD32" s="10">
        <f t="shared" ref="AD32" si="46">X30*$C34</f>
        <v>11164.92</v>
      </c>
    </row>
    <row r="33" spans="1:38" x14ac:dyDescent="0.25">
      <c r="A33" s="4"/>
      <c r="B33" s="4"/>
      <c r="C33" s="4"/>
      <c r="D33" s="9"/>
      <c r="E33" s="9">
        <f t="shared" ref="E33:R33" si="47">(E32-D32)/D32</f>
        <v>0.3125</v>
      </c>
      <c r="F33" s="9">
        <f t="shared" si="47"/>
        <v>0.19047619047619047</v>
      </c>
      <c r="G33" s="9">
        <f t="shared" si="47"/>
        <v>0.12</v>
      </c>
      <c r="H33" s="9">
        <f t="shared" si="47"/>
        <v>0.10714285714285714</v>
      </c>
      <c r="I33" s="9">
        <f t="shared" si="47"/>
        <v>0.20967741935483872</v>
      </c>
      <c r="J33" s="9">
        <f t="shared" si="47"/>
        <v>0.28000000000000003</v>
      </c>
      <c r="K33" s="9">
        <f t="shared" si="47"/>
        <v>0.27083333333333331</v>
      </c>
      <c r="L33" s="9">
        <f t="shared" si="47"/>
        <v>0.4098360655737705</v>
      </c>
      <c r="M33" s="9">
        <f t="shared" si="47"/>
        <v>0.33139534883720928</v>
      </c>
      <c r="N33" s="9">
        <f t="shared" si="47"/>
        <v>0.1703056768558952</v>
      </c>
      <c r="O33" s="9">
        <f t="shared" si="47"/>
        <v>0.54477611940298509</v>
      </c>
      <c r="P33" s="9">
        <f t="shared" si="47"/>
        <v>0.25362318840579712</v>
      </c>
      <c r="Q33" s="9">
        <f t="shared" si="47"/>
        <v>0.31213872832369943</v>
      </c>
      <c r="R33" s="9">
        <f t="shared" si="47"/>
        <v>0.33039647577092512</v>
      </c>
      <c r="S33" s="9">
        <f t="shared" ref="S33" si="48">(S32-R32)/R32</f>
        <v>0.27924944812362029</v>
      </c>
      <c r="T33" s="9">
        <f t="shared" ref="T33:Z33" si="49">(T32-S32)/S32</f>
        <v>0.37359792924935287</v>
      </c>
      <c r="U33" s="9">
        <f t="shared" si="49"/>
        <v>0.28077889447236182</v>
      </c>
      <c r="V33" s="9">
        <f t="shared" si="49"/>
        <v>0.20255026974006865</v>
      </c>
      <c r="W33" s="9">
        <f t="shared" si="49"/>
        <v>0.21737357259380097</v>
      </c>
      <c r="X33" s="9">
        <f t="shared" si="49"/>
        <v>0.27504187604690117</v>
      </c>
      <c r="Y33" s="9">
        <f t="shared" si="49"/>
        <v>0.2467157120336311</v>
      </c>
      <c r="Z33" s="9">
        <f t="shared" si="49"/>
        <v>0.22676501580611169</v>
      </c>
    </row>
    <row r="34" spans="1:38" x14ac:dyDescent="0.25">
      <c r="A34" s="4"/>
      <c r="B34" s="4" t="s">
        <v>8</v>
      </c>
      <c r="C34" s="7">
        <v>0.06</v>
      </c>
      <c r="D34" s="4"/>
      <c r="E34" s="4"/>
      <c r="F34" s="4"/>
      <c r="G34" s="4"/>
      <c r="H34" s="4"/>
      <c r="I34" s="4"/>
      <c r="J34" s="15">
        <f t="shared" ref="J34:R34" si="50">J32/D30</f>
        <v>0.10300429184549356</v>
      </c>
      <c r="K34" s="15">
        <f t="shared" si="50"/>
        <v>0.10141313383208644</v>
      </c>
      <c r="L34" s="15">
        <f t="shared" si="50"/>
        <v>0.10763454317897372</v>
      </c>
      <c r="M34" s="15">
        <f t="shared" si="50"/>
        <v>0.11914672216441206</v>
      </c>
      <c r="N34" s="15">
        <f t="shared" si="50"/>
        <v>7.101218865924748E-2</v>
      </c>
      <c r="O34" s="15">
        <f t="shared" si="50"/>
        <v>9.4693504117108876E-2</v>
      </c>
      <c r="P34" s="15">
        <f t="shared" si="50"/>
        <v>9.1760961810466765E-2</v>
      </c>
      <c r="Q34" s="15">
        <f t="shared" si="50"/>
        <v>8.4344810502848644E-2</v>
      </c>
      <c r="R34" s="15">
        <f t="shared" si="50"/>
        <v>7.5386919620569148E-2</v>
      </c>
      <c r="S34" s="15">
        <f t="shared" ref="S34" si="51">S32/M30</f>
        <v>6.6464044041747911E-2</v>
      </c>
      <c r="T34" s="15">
        <f t="shared" ref="T34:Z34" si="52">T32/N30</f>
        <v>6.736628300609343E-2</v>
      </c>
      <c r="U34" s="15">
        <f t="shared" si="52"/>
        <v>6.2020927120087603E-2</v>
      </c>
      <c r="V34" s="15">
        <f t="shared" si="52"/>
        <v>5.7355383499801176E-2</v>
      </c>
      <c r="W34" s="15">
        <f t="shared" si="52"/>
        <v>5.665211615107231E-2</v>
      </c>
      <c r="X34" s="15">
        <f t="shared" si="52"/>
        <v>5.8629613654568979E-2</v>
      </c>
      <c r="Y34" s="15">
        <f t="shared" si="52"/>
        <v>5.7889856769880191E-2</v>
      </c>
      <c r="Z34" s="15">
        <f t="shared" si="52"/>
        <v>5.7635375308177472E-2</v>
      </c>
    </row>
    <row r="35" spans="1:38" x14ac:dyDescent="0.25">
      <c r="A35" s="20"/>
      <c r="B35" s="37" t="s">
        <v>36</v>
      </c>
      <c r="C35" s="33"/>
      <c r="D35" s="20"/>
      <c r="E35" s="20"/>
      <c r="F35" s="20"/>
      <c r="G35" s="20"/>
      <c r="H35" s="20"/>
      <c r="I35" s="20"/>
      <c r="J35" s="39"/>
      <c r="K35" s="39"/>
      <c r="L35" s="39"/>
      <c r="M35" s="38">
        <f t="shared" ref="M35" si="53">(M32-J32)/(H30-E30)</f>
        <v>5.1730844029560484E-2</v>
      </c>
      <c r="N35" s="38">
        <f t="shared" ref="N35" si="54">(N32-K32)/(I30-F30)</f>
        <v>5.2631578947368418E-2</v>
      </c>
      <c r="O35" s="38">
        <f t="shared" ref="O35" si="55">(O32-L32)/(J30-G30)</f>
        <v>6.4809855382967324E-2</v>
      </c>
      <c r="P35" s="38">
        <f t="shared" ref="P35" si="56">(P32-M32)/(K30-H30)</f>
        <v>6.7441860465116285E-2</v>
      </c>
      <c r="Q35" s="38">
        <f t="shared" ref="Q35" si="57">(Q32-N32)/(L30-I30)</f>
        <v>5.4015171331415118E-2</v>
      </c>
      <c r="R35" s="38">
        <f t="shared" ref="R35" si="58">(R32-O32)/(M30-J30)</f>
        <v>4.1758614836190797E-2</v>
      </c>
      <c r="S35" s="38">
        <f t="shared" ref="S35" si="59">(S32-P32)/(N30-K30)</f>
        <v>4.1136392852551745E-2</v>
      </c>
      <c r="T35" s="38">
        <f t="shared" ref="T35:Z35" si="60">(T32-Q32)/(O30-L30)</f>
        <v>4.3676287275865373E-2</v>
      </c>
      <c r="U35" s="38">
        <f t="shared" si="60"/>
        <v>4.475960968672224E-2</v>
      </c>
      <c r="V35" s="38">
        <f t="shared" si="60"/>
        <v>4.449721247160851E-2</v>
      </c>
      <c r="W35" s="38">
        <f t="shared" si="60"/>
        <v>4.3476903870162294E-2</v>
      </c>
      <c r="X35" s="38">
        <f t="shared" si="60"/>
        <v>4.5059288537549404E-2</v>
      </c>
      <c r="Y35" s="38">
        <f t="shared" si="60"/>
        <v>4.7467240772558844E-2</v>
      </c>
      <c r="Z35" s="38">
        <f t="shared" si="60"/>
        <v>5.0472512413461706E-2</v>
      </c>
    </row>
    <row r="37" spans="1:38" x14ac:dyDescent="0.25">
      <c r="A37" s="52" t="s">
        <v>10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</row>
    <row r="38" spans="1:38" x14ac:dyDescent="0.25">
      <c r="A38" s="4" t="s">
        <v>10</v>
      </c>
      <c r="B38" s="5" t="s">
        <v>2</v>
      </c>
      <c r="C38" s="5"/>
      <c r="D38" s="5"/>
      <c r="E38" s="5"/>
      <c r="F38" s="5"/>
      <c r="G38" s="5"/>
      <c r="H38" s="6">
        <f>I38-1</f>
        <v>43902</v>
      </c>
      <c r="I38" s="6">
        <f>J38-1</f>
        <v>43903</v>
      </c>
      <c r="J38" s="6">
        <f>K38-1</f>
        <v>43904</v>
      </c>
      <c r="K38" s="6">
        <f>L38-1</f>
        <v>43905</v>
      </c>
      <c r="L38" s="6">
        <v>43906</v>
      </c>
      <c r="M38" s="13">
        <f t="shared" ref="M38:AD38" si="61">L38+1</f>
        <v>43907</v>
      </c>
      <c r="N38" s="13">
        <f t="shared" si="61"/>
        <v>43908</v>
      </c>
      <c r="O38" s="13">
        <f t="shared" si="61"/>
        <v>43909</v>
      </c>
      <c r="P38" s="13">
        <f t="shared" si="61"/>
        <v>43910</v>
      </c>
      <c r="Q38" s="13">
        <f t="shared" si="61"/>
        <v>43911</v>
      </c>
      <c r="R38" s="13">
        <f t="shared" si="61"/>
        <v>43912</v>
      </c>
      <c r="S38" s="13">
        <f t="shared" si="61"/>
        <v>43913</v>
      </c>
      <c r="T38" s="13">
        <f t="shared" si="61"/>
        <v>43914</v>
      </c>
      <c r="U38" s="13">
        <f t="shared" si="61"/>
        <v>43915</v>
      </c>
      <c r="V38" s="13">
        <f t="shared" si="61"/>
        <v>43916</v>
      </c>
      <c r="W38" s="13">
        <f t="shared" si="61"/>
        <v>43917</v>
      </c>
      <c r="X38" s="13">
        <f t="shared" si="61"/>
        <v>43918</v>
      </c>
      <c r="Y38" s="13">
        <f t="shared" si="61"/>
        <v>43919</v>
      </c>
      <c r="Z38" s="13">
        <f t="shared" si="61"/>
        <v>43920</v>
      </c>
      <c r="AA38" s="13">
        <f t="shared" si="61"/>
        <v>43921</v>
      </c>
      <c r="AB38" s="13">
        <f t="shared" si="61"/>
        <v>43922</v>
      </c>
      <c r="AC38" s="13">
        <f t="shared" si="61"/>
        <v>43923</v>
      </c>
      <c r="AD38" s="13">
        <f t="shared" si="61"/>
        <v>43924</v>
      </c>
    </row>
    <row r="39" spans="1:38" x14ac:dyDescent="0.25">
      <c r="A39" s="4"/>
      <c r="B39" s="4" t="s">
        <v>1</v>
      </c>
      <c r="C39" s="4"/>
      <c r="D39" s="4"/>
      <c r="E39" s="4"/>
      <c r="F39" s="4"/>
      <c r="G39" s="4"/>
      <c r="H39" s="4">
        <v>1567</v>
      </c>
      <c r="I39" s="4">
        <v>2369</v>
      </c>
      <c r="J39" s="4">
        <v>3795</v>
      </c>
      <c r="K39" s="4">
        <v>4838</v>
      </c>
      <c r="L39" s="4">
        <v>6012</v>
      </c>
      <c r="M39" s="4">
        <v>7156</v>
      </c>
      <c r="N39" s="4">
        <v>10999</v>
      </c>
      <c r="O39" s="4">
        <v>13957</v>
      </c>
      <c r="P39" s="19">
        <v>16662</v>
      </c>
      <c r="Q39" s="4">
        <v>18610</v>
      </c>
      <c r="R39" s="4">
        <v>20000</v>
      </c>
      <c r="S39" s="4">
        <v>22672</v>
      </c>
      <c r="T39" s="4">
        <v>27436</v>
      </c>
      <c r="U39" s="4">
        <v>31544</v>
      </c>
      <c r="V39" s="19">
        <v>36508</v>
      </c>
      <c r="W39" s="19">
        <v>42288</v>
      </c>
      <c r="X39" s="19">
        <v>48582</v>
      </c>
      <c r="Y39" s="19">
        <v>52547</v>
      </c>
      <c r="Z39" s="19">
        <v>57898</v>
      </c>
      <c r="AA39" s="19">
        <v>61913</v>
      </c>
      <c r="AB39" s="19">
        <v>67366</v>
      </c>
    </row>
    <row r="40" spans="1:38" x14ac:dyDescent="0.25">
      <c r="A40" s="4"/>
      <c r="B40" s="25" t="s">
        <v>17</v>
      </c>
      <c r="C40" s="4"/>
      <c r="D40" s="4"/>
      <c r="E40" s="4"/>
      <c r="F40" s="4"/>
      <c r="G40" s="4"/>
      <c r="H40" s="4"/>
      <c r="I40" s="9">
        <f t="shared" ref="I40" si="62">(I39-H39)/H39</f>
        <v>0.51180599872367583</v>
      </c>
      <c r="J40" s="9">
        <f t="shared" ref="J40" si="63">(J39-I39)/I39</f>
        <v>0.60194174757281549</v>
      </c>
      <c r="K40" s="9">
        <f t="shared" ref="K40" si="64">(K39-J39)/J39</f>
        <v>0.2748353096179183</v>
      </c>
      <c r="L40" s="9">
        <f t="shared" ref="L40" si="65">(L39-K39)/K39</f>
        <v>0.24266225713104589</v>
      </c>
      <c r="M40" s="9">
        <f t="shared" ref="M40" si="66">(M39-L39)/L39</f>
        <v>0.19028609447771125</v>
      </c>
      <c r="N40" s="9">
        <f t="shared" ref="N40:AB40" si="67">(N39-M39)/M39</f>
        <v>0.53703186137506986</v>
      </c>
      <c r="O40" s="9">
        <f t="shared" si="67"/>
        <v>0.26893353941267389</v>
      </c>
      <c r="P40" s="9">
        <f t="shared" si="67"/>
        <v>0.19380955792792148</v>
      </c>
      <c r="Q40" s="9">
        <f>(Q39-O39)/O39</f>
        <v>0.33338109909006236</v>
      </c>
      <c r="R40" s="9">
        <f t="shared" si="67"/>
        <v>7.4691026329930146E-2</v>
      </c>
      <c r="S40" s="9">
        <f t="shared" si="67"/>
        <v>0.1336</v>
      </c>
      <c r="T40" s="9">
        <f t="shared" si="67"/>
        <v>0.21012702893436838</v>
      </c>
      <c r="U40" s="9">
        <f t="shared" si="67"/>
        <v>0.14973028138212569</v>
      </c>
      <c r="V40" s="9">
        <f t="shared" si="67"/>
        <v>0.15736748668526504</v>
      </c>
      <c r="W40" s="9">
        <f t="shared" si="67"/>
        <v>0.15832146378875864</v>
      </c>
      <c r="X40" s="9">
        <f t="shared" si="67"/>
        <v>0.14883654937570942</v>
      </c>
      <c r="Y40" s="9">
        <f t="shared" si="67"/>
        <v>8.1614589765756862E-2</v>
      </c>
      <c r="Z40" s="9">
        <f t="shared" si="67"/>
        <v>0.1018326450606124</v>
      </c>
      <c r="AA40" s="9">
        <f t="shared" si="67"/>
        <v>6.9346091402120974E-2</v>
      </c>
      <c r="AB40" s="9">
        <f t="shared" si="67"/>
        <v>8.8075202300001612E-2</v>
      </c>
    </row>
    <row r="41" spans="1:38" x14ac:dyDescent="0.25">
      <c r="A41" s="4"/>
      <c r="B41" s="4" t="s">
        <v>3</v>
      </c>
      <c r="C41" s="4"/>
      <c r="D41" s="4"/>
      <c r="E41" s="4"/>
      <c r="F41" s="4"/>
      <c r="G41" s="4"/>
      <c r="H41" s="4"/>
      <c r="I41" s="4"/>
      <c r="J41" s="4">
        <v>8</v>
      </c>
      <c r="K41" s="4">
        <v>12</v>
      </c>
      <c r="L41" s="4">
        <v>14</v>
      </c>
      <c r="M41" s="4">
        <v>26</v>
      </c>
      <c r="N41" s="4">
        <v>28</v>
      </c>
      <c r="O41" s="4">
        <v>44</v>
      </c>
      <c r="P41" s="4">
        <v>52</v>
      </c>
      <c r="Q41" s="4">
        <v>68</v>
      </c>
      <c r="R41" s="4">
        <v>75</v>
      </c>
      <c r="S41" s="4">
        <v>86</v>
      </c>
      <c r="T41" s="4">
        <v>114</v>
      </c>
      <c r="U41" s="4">
        <v>149</v>
      </c>
      <c r="V41" s="19">
        <v>198</v>
      </c>
      <c r="W41" s="19">
        <v>253</v>
      </c>
      <c r="X41" s="19">
        <v>325</v>
      </c>
      <c r="Y41" s="19">
        <v>389</v>
      </c>
      <c r="Z41" s="19">
        <v>455</v>
      </c>
      <c r="AA41" s="19">
        <v>583</v>
      </c>
      <c r="AB41" s="19">
        <v>732</v>
      </c>
    </row>
    <row r="42" spans="1:3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9">
        <f t="shared" ref="K42:W42" si="68">(K41-J41)/J41</f>
        <v>0.5</v>
      </c>
      <c r="L42" s="9">
        <f t="shared" si="68"/>
        <v>0.16666666666666666</v>
      </c>
      <c r="M42" s="9">
        <f t="shared" si="68"/>
        <v>0.8571428571428571</v>
      </c>
      <c r="N42" s="9">
        <f t="shared" si="68"/>
        <v>7.6923076923076927E-2</v>
      </c>
      <c r="O42" s="9">
        <f t="shared" si="68"/>
        <v>0.5714285714285714</v>
      </c>
      <c r="P42" s="9">
        <f t="shared" si="68"/>
        <v>0.18181818181818182</v>
      </c>
      <c r="Q42" s="9">
        <f t="shared" si="68"/>
        <v>0.30769230769230771</v>
      </c>
      <c r="R42" s="9">
        <f t="shared" si="68"/>
        <v>0.10294117647058823</v>
      </c>
      <c r="S42" s="9">
        <f t="shared" si="68"/>
        <v>0.14666666666666667</v>
      </c>
      <c r="T42" s="9">
        <f t="shared" si="68"/>
        <v>0.32558139534883723</v>
      </c>
      <c r="U42" s="9">
        <f t="shared" si="68"/>
        <v>0.30701754385964913</v>
      </c>
      <c r="V42" s="9">
        <f t="shared" si="68"/>
        <v>0.32885906040268459</v>
      </c>
      <c r="W42" s="9">
        <f t="shared" si="68"/>
        <v>0.27777777777777779</v>
      </c>
      <c r="X42" s="9">
        <f t="shared" ref="X42" si="69">(X41-W41)/W41</f>
        <v>0.28458498023715417</v>
      </c>
      <c r="Y42" s="9">
        <f t="shared" ref="Y42:AB42" si="70">(Y41-X41)/X41</f>
        <v>0.19692307692307692</v>
      </c>
      <c r="Z42" s="9">
        <f t="shared" si="70"/>
        <v>0.16966580976863754</v>
      </c>
      <c r="AA42" s="9">
        <f t="shared" si="70"/>
        <v>0.28131868131868132</v>
      </c>
      <c r="AB42" s="9">
        <f t="shared" si="70"/>
        <v>0.25557461406518012</v>
      </c>
    </row>
    <row r="43" spans="1:38" x14ac:dyDescent="0.25">
      <c r="A43" s="4"/>
      <c r="B43" s="4" t="s">
        <v>8</v>
      </c>
      <c r="C43" s="4"/>
      <c r="D43" s="4"/>
      <c r="E43" s="4"/>
      <c r="F43" s="4"/>
      <c r="G43" s="4"/>
      <c r="H43" s="4"/>
      <c r="I43" s="4"/>
      <c r="J43" s="4"/>
      <c r="K43" s="9"/>
      <c r="L43" s="9"/>
      <c r="M43" s="9"/>
      <c r="N43" s="11">
        <f t="shared" ref="N43:W43" si="71">N41/H39</f>
        <v>1.7868538608806637E-2</v>
      </c>
      <c r="O43" s="11">
        <f t="shared" si="71"/>
        <v>1.8573237653018153E-2</v>
      </c>
      <c r="P43" s="11">
        <f t="shared" si="71"/>
        <v>1.370223978919631E-2</v>
      </c>
      <c r="Q43" s="11">
        <f t="shared" si="71"/>
        <v>1.4055394791236048E-2</v>
      </c>
      <c r="R43" s="11">
        <f t="shared" si="71"/>
        <v>1.2475049900199601E-2</v>
      </c>
      <c r="S43" s="11">
        <f t="shared" si="71"/>
        <v>1.2017887087758524E-2</v>
      </c>
      <c r="T43" s="11">
        <f t="shared" si="71"/>
        <v>1.0364578598054369E-2</v>
      </c>
      <c r="U43" s="11">
        <f t="shared" si="71"/>
        <v>1.067564662893172E-2</v>
      </c>
      <c r="V43" s="11">
        <f t="shared" si="71"/>
        <v>1.1883327331652862E-2</v>
      </c>
      <c r="W43" s="11">
        <f t="shared" si="71"/>
        <v>1.3594841483073616E-2</v>
      </c>
      <c r="X43" s="11">
        <f t="shared" ref="X43" si="72">X41/R39</f>
        <v>1.6250000000000001E-2</v>
      </c>
      <c r="Y43" s="11">
        <f t="shared" ref="Y43:AB43" si="73">Y41/S39</f>
        <v>1.7157727593507411E-2</v>
      </c>
      <c r="Z43" s="11">
        <f t="shared" si="73"/>
        <v>1.6584050153083538E-2</v>
      </c>
      <c r="AA43" s="11">
        <f t="shared" si="73"/>
        <v>1.848212021303576E-2</v>
      </c>
      <c r="AB43" s="11">
        <f t="shared" si="73"/>
        <v>2.0050399912347978E-2</v>
      </c>
    </row>
    <row r="44" spans="1:38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1"/>
      <c r="L44" s="21"/>
      <c r="M44" s="21"/>
      <c r="N44" s="34"/>
      <c r="O44" s="38">
        <f t="shared" ref="O44" si="74">(O41-L41)/(J39-G39)</f>
        <v>7.9051383399209481E-3</v>
      </c>
      <c r="P44" s="38">
        <f t="shared" ref="P44" si="75">(P41-M41)/(K39-H39)</f>
        <v>7.9486395597676545E-3</v>
      </c>
      <c r="Q44" s="38">
        <f t="shared" ref="Q44" si="76">(Q41-N41)/(L39-I39)</f>
        <v>1.0979961570134504E-2</v>
      </c>
      <c r="R44" s="38">
        <f t="shared" ref="R44" si="77">(R41-O41)/(M39-J39)</f>
        <v>9.2234454031538231E-3</v>
      </c>
      <c r="S44" s="38">
        <f t="shared" ref="S44" si="78">(S41-P41)/(N39-K39)</f>
        <v>5.5185846453497805E-3</v>
      </c>
      <c r="T44" s="38">
        <f t="shared" ref="T44" si="79">(T41-Q41)/(O39-L39)</f>
        <v>5.7898049087476396E-3</v>
      </c>
      <c r="U44" s="38">
        <f t="shared" ref="U44" si="80">(U41-R41)/(P39-M39)</f>
        <v>7.784557121817799E-3</v>
      </c>
      <c r="V44" s="38">
        <f t="shared" ref="V44:W44" si="81">(V41-S41)/(Q39-N39)</f>
        <v>1.4715543292602811E-2</v>
      </c>
      <c r="W44" s="38">
        <f t="shared" si="81"/>
        <v>2.3001820287936455E-2</v>
      </c>
      <c r="X44" s="38">
        <f t="shared" ref="X44" si="82">(X41-U41)/(S39-P39)</f>
        <v>2.9284525790349417E-2</v>
      </c>
      <c r="Y44" s="38">
        <f t="shared" ref="Y44:AB44" si="83">(Y41-V41)/(T39-Q39)</f>
        <v>2.1640607296623614E-2</v>
      </c>
      <c r="Z44" s="38">
        <f t="shared" si="83"/>
        <v>1.7498267498267498E-2</v>
      </c>
      <c r="AA44" s="38">
        <f t="shared" si="83"/>
        <v>1.8647007805724199E-2</v>
      </c>
      <c r="AB44" s="38">
        <f t="shared" si="83"/>
        <v>2.3094532722865609E-2</v>
      </c>
    </row>
    <row r="45" spans="1:38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1"/>
      <c r="L45" s="21"/>
      <c r="M45" s="21"/>
      <c r="N45" s="34"/>
      <c r="O45" s="34"/>
      <c r="P45" s="34"/>
      <c r="Q45" s="34"/>
      <c r="R45" s="34"/>
      <c r="S45" s="34"/>
      <c r="T45" s="34"/>
      <c r="U45" s="34"/>
      <c r="V45" s="34"/>
    </row>
    <row r="46" spans="1:38" x14ac:dyDescent="0.25">
      <c r="A46" s="55" t="s">
        <v>15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</row>
    <row r="47" spans="1:38" x14ac:dyDescent="0.25">
      <c r="A47" s="4" t="s">
        <v>15</v>
      </c>
      <c r="B47" s="5" t="s">
        <v>2</v>
      </c>
      <c r="C47" s="5"/>
      <c r="D47" s="6">
        <f>E47-1</f>
        <v>43902</v>
      </c>
      <c r="E47" s="6">
        <f>F47-1</f>
        <v>43903</v>
      </c>
      <c r="F47" s="6">
        <f>G47-1</f>
        <v>43904</v>
      </c>
      <c r="G47" s="6">
        <f>H47-1</f>
        <v>43905</v>
      </c>
      <c r="H47" s="6">
        <f>I47-1</f>
        <v>43906</v>
      </c>
      <c r="I47" s="6">
        <v>43907</v>
      </c>
      <c r="J47" s="36">
        <f t="shared" ref="J47:Y47" si="84">I47+1</f>
        <v>43908</v>
      </c>
      <c r="K47" s="23">
        <f t="shared" si="84"/>
        <v>43909</v>
      </c>
      <c r="L47" s="13">
        <f t="shared" si="84"/>
        <v>43910</v>
      </c>
      <c r="M47" s="13">
        <f t="shared" si="84"/>
        <v>43911</v>
      </c>
      <c r="N47" s="13">
        <f t="shared" si="84"/>
        <v>43912</v>
      </c>
      <c r="O47" s="13">
        <f t="shared" si="84"/>
        <v>43913</v>
      </c>
      <c r="P47" s="13">
        <f t="shared" si="84"/>
        <v>43914</v>
      </c>
      <c r="Q47" s="13">
        <f t="shared" si="84"/>
        <v>43915</v>
      </c>
      <c r="R47" s="13">
        <f t="shared" si="84"/>
        <v>43916</v>
      </c>
      <c r="S47" s="13">
        <f t="shared" si="84"/>
        <v>43917</v>
      </c>
      <c r="T47" s="13">
        <f t="shared" si="84"/>
        <v>43918</v>
      </c>
      <c r="U47" s="13">
        <f t="shared" si="84"/>
        <v>43919</v>
      </c>
      <c r="V47" s="13">
        <f t="shared" si="84"/>
        <v>43920</v>
      </c>
      <c r="W47" s="13">
        <f t="shared" si="84"/>
        <v>43921</v>
      </c>
      <c r="X47" s="13">
        <f t="shared" si="84"/>
        <v>43922</v>
      </c>
      <c r="Y47" s="13">
        <f t="shared" si="84"/>
        <v>43923</v>
      </c>
    </row>
    <row r="48" spans="1:38" x14ac:dyDescent="0.25">
      <c r="A48" s="4"/>
      <c r="B48" s="4" t="s">
        <v>1</v>
      </c>
      <c r="C48" s="4"/>
      <c r="D48" s="4"/>
      <c r="E48" s="4">
        <v>590</v>
      </c>
      <c r="F48" s="4">
        <v>798</v>
      </c>
      <c r="G48" s="4">
        <v>1391</v>
      </c>
      <c r="H48" s="4">
        <v>1543</v>
      </c>
      <c r="I48" s="4">
        <v>1950</v>
      </c>
      <c r="J48" s="4">
        <v>2626</v>
      </c>
      <c r="K48" s="4">
        <v>3269</v>
      </c>
      <c r="L48" s="4">
        <v>3983</v>
      </c>
      <c r="M48" s="4">
        <v>5018</v>
      </c>
      <c r="N48" s="4">
        <v>5683</v>
      </c>
      <c r="O48" s="4">
        <v>6650</v>
      </c>
      <c r="P48" s="4">
        <v>8077</v>
      </c>
      <c r="Q48" s="4">
        <v>9529</v>
      </c>
      <c r="R48" s="4">
        <v>11568</v>
      </c>
      <c r="S48" s="4">
        <v>14579</v>
      </c>
      <c r="T48" s="4">
        <v>17089</v>
      </c>
      <c r="U48" s="19">
        <v>19522</v>
      </c>
      <c r="V48" s="19">
        <v>22142</v>
      </c>
      <c r="W48" s="19">
        <v>25150</v>
      </c>
      <c r="X48" s="19">
        <v>29474</v>
      </c>
      <c r="Y48" s="19">
        <v>33718</v>
      </c>
    </row>
    <row r="49" spans="1:38" x14ac:dyDescent="0.25">
      <c r="A49" s="4"/>
      <c r="B49" s="4"/>
      <c r="C49" s="4"/>
      <c r="D49" s="4"/>
      <c r="E49" s="4"/>
      <c r="F49" s="9">
        <f t="shared" ref="F49:S49" si="85">(F48-E48)/E48</f>
        <v>0.35254237288135593</v>
      </c>
      <c r="G49" s="9">
        <f t="shared" si="85"/>
        <v>0.74310776942355894</v>
      </c>
      <c r="H49" s="9">
        <f t="shared" si="85"/>
        <v>0.10927390366642703</v>
      </c>
      <c r="I49" s="9">
        <f t="shared" si="85"/>
        <v>0.26377187297472454</v>
      </c>
      <c r="J49" s="9">
        <f t="shared" si="85"/>
        <v>0.34666666666666668</v>
      </c>
      <c r="K49" s="9">
        <f t="shared" si="85"/>
        <v>0.24485910129474486</v>
      </c>
      <c r="L49" s="9">
        <f t="shared" si="85"/>
        <v>0.21841541755888652</v>
      </c>
      <c r="M49" s="9">
        <f t="shared" si="85"/>
        <v>0.25985438111975895</v>
      </c>
      <c r="N49" s="9">
        <f t="shared" si="85"/>
        <v>0.13252291749701076</v>
      </c>
      <c r="O49" s="9">
        <f t="shared" si="85"/>
        <v>0.17015660742565547</v>
      </c>
      <c r="P49" s="9">
        <f t="shared" si="85"/>
        <v>0.21458646616541355</v>
      </c>
      <c r="Q49" s="9">
        <f t="shared" si="85"/>
        <v>0.17976971647889067</v>
      </c>
      <c r="R49" s="9">
        <f t="shared" si="85"/>
        <v>0.21397838178192885</v>
      </c>
      <c r="S49" s="9">
        <f t="shared" si="85"/>
        <v>0.26028699861687415</v>
      </c>
      <c r="T49" s="9">
        <f t="shared" ref="T49" si="86">(T48-S48)/S48</f>
        <v>0.17216544344605253</v>
      </c>
      <c r="U49" s="9">
        <f t="shared" ref="U49:Y49" si="87">(U48-T48)/T48</f>
        <v>0.14237228626601908</v>
      </c>
      <c r="V49" s="9">
        <f t="shared" si="87"/>
        <v>0.13420756070074788</v>
      </c>
      <c r="W49" s="9">
        <f t="shared" si="87"/>
        <v>0.13585042001625869</v>
      </c>
      <c r="X49" s="9">
        <f t="shared" si="87"/>
        <v>0.17192842942345923</v>
      </c>
      <c r="Y49" s="9">
        <f t="shared" si="87"/>
        <v>0.14399131437877452</v>
      </c>
    </row>
    <row r="50" spans="1:38" x14ac:dyDescent="0.25">
      <c r="A50" s="4"/>
      <c r="B50" s="4" t="s">
        <v>3</v>
      </c>
      <c r="C50" s="4"/>
      <c r="D50" s="4"/>
      <c r="E50" s="4"/>
      <c r="F50" s="4">
        <v>21</v>
      </c>
      <c r="G50" s="4">
        <v>25</v>
      </c>
      <c r="H50" s="4">
        <v>55</v>
      </c>
      <c r="I50" s="4">
        <v>60</v>
      </c>
      <c r="J50" s="4">
        <v>103</v>
      </c>
      <c r="K50" s="4">
        <v>144</v>
      </c>
      <c r="L50" s="4">
        <v>177</v>
      </c>
      <c r="M50" s="4">
        <v>233</v>
      </c>
      <c r="N50" s="4">
        <v>281</v>
      </c>
      <c r="O50" s="4">
        <v>335</v>
      </c>
      <c r="P50" s="4">
        <v>422</v>
      </c>
      <c r="Q50" s="4">
        <v>465</v>
      </c>
      <c r="R50" s="4">
        <v>578</v>
      </c>
      <c r="S50" s="4">
        <v>759</v>
      </c>
      <c r="T50" s="4">
        <v>1019</v>
      </c>
      <c r="U50" s="19">
        <v>1228</v>
      </c>
      <c r="V50" s="19">
        <v>1408</v>
      </c>
      <c r="W50" s="19">
        <v>1789</v>
      </c>
      <c r="X50" s="19">
        <v>2352</v>
      </c>
      <c r="Y50" s="19">
        <v>2921</v>
      </c>
    </row>
    <row r="51" spans="1:38" x14ac:dyDescent="0.25">
      <c r="A51" s="4"/>
      <c r="B51" s="4"/>
      <c r="C51" s="4"/>
      <c r="D51" s="4"/>
      <c r="E51" s="4"/>
      <c r="F51" s="9"/>
      <c r="G51" s="9">
        <f t="shared" ref="G51:S51" si="88">(G50-F50)/F50</f>
        <v>0.19047619047619047</v>
      </c>
      <c r="H51" s="9">
        <f t="shared" si="88"/>
        <v>1.2</v>
      </c>
      <c r="I51" s="9">
        <f t="shared" si="88"/>
        <v>9.0909090909090912E-2</v>
      </c>
      <c r="J51" s="9">
        <f t="shared" si="88"/>
        <v>0.71666666666666667</v>
      </c>
      <c r="K51" s="9">
        <f t="shared" si="88"/>
        <v>0.39805825242718446</v>
      </c>
      <c r="L51" s="9">
        <f t="shared" si="88"/>
        <v>0.22916666666666666</v>
      </c>
      <c r="M51" s="9">
        <f t="shared" si="88"/>
        <v>0.31638418079096048</v>
      </c>
      <c r="N51" s="9">
        <f t="shared" si="88"/>
        <v>0.20600858369098712</v>
      </c>
      <c r="O51" s="9">
        <f t="shared" si="88"/>
        <v>0.19217081850533807</v>
      </c>
      <c r="P51" s="9">
        <f t="shared" si="88"/>
        <v>0.25970149253731345</v>
      </c>
      <c r="Q51" s="9">
        <f t="shared" si="88"/>
        <v>0.1018957345971564</v>
      </c>
      <c r="R51" s="9">
        <f t="shared" si="88"/>
        <v>0.24301075268817204</v>
      </c>
      <c r="S51" s="9">
        <f t="shared" si="88"/>
        <v>0.31314878892733566</v>
      </c>
      <c r="T51" s="9">
        <f t="shared" ref="T51" si="89">(T50-S50)/S50</f>
        <v>0.34255599472990778</v>
      </c>
      <c r="U51" s="9">
        <f t="shared" ref="U51:Y51" si="90">(U50-T50)/T50</f>
        <v>0.20510304219823355</v>
      </c>
      <c r="V51" s="9">
        <f t="shared" si="90"/>
        <v>0.1465798045602606</v>
      </c>
      <c r="W51" s="9">
        <f t="shared" si="90"/>
        <v>0.27059659090909088</v>
      </c>
      <c r="X51" s="9">
        <f t="shared" si="90"/>
        <v>0.31470095025153716</v>
      </c>
      <c r="Y51" s="9">
        <f t="shared" si="90"/>
        <v>0.241921768707483</v>
      </c>
    </row>
    <row r="52" spans="1:38" x14ac:dyDescent="0.25">
      <c r="A52" s="4"/>
      <c r="B52" s="4" t="s">
        <v>8</v>
      </c>
      <c r="C52" s="4"/>
      <c r="D52" s="4"/>
      <c r="E52" s="4"/>
      <c r="F52" s="9"/>
      <c r="G52" s="9"/>
      <c r="H52" s="9"/>
      <c r="I52" s="9"/>
      <c r="J52" s="9"/>
      <c r="K52" s="16">
        <f t="shared" ref="K52:S52" si="91">K50/E48</f>
        <v>0.2440677966101695</v>
      </c>
      <c r="L52" s="16">
        <f t="shared" si="91"/>
        <v>0.22180451127819548</v>
      </c>
      <c r="M52" s="16">
        <f t="shared" si="91"/>
        <v>0.16750539180445723</v>
      </c>
      <c r="N52" s="16">
        <f t="shared" si="91"/>
        <v>0.18211276733635776</v>
      </c>
      <c r="O52" s="16">
        <f t="shared" si="91"/>
        <v>0.1717948717948718</v>
      </c>
      <c r="P52" s="16">
        <f t="shared" si="91"/>
        <v>0.16070068545316071</v>
      </c>
      <c r="Q52" s="16">
        <f t="shared" si="91"/>
        <v>0.14224533496482106</v>
      </c>
      <c r="R52" s="16">
        <f t="shared" si="91"/>
        <v>0.14511674617122772</v>
      </c>
      <c r="S52" s="16">
        <f t="shared" si="91"/>
        <v>0.15125548027102431</v>
      </c>
      <c r="T52" s="16">
        <f t="shared" ref="T52" si="92">T50/N48</f>
        <v>0.17930670420552525</v>
      </c>
      <c r="U52" s="16">
        <f t="shared" ref="U52:Y52" si="93">U50/O48</f>
        <v>0.18466165413533833</v>
      </c>
      <c r="V52" s="16">
        <f t="shared" si="93"/>
        <v>0.17432214931286369</v>
      </c>
      <c r="W52" s="16">
        <f t="shared" si="93"/>
        <v>0.1877426802392696</v>
      </c>
      <c r="X52" s="16">
        <f t="shared" si="93"/>
        <v>0.2033195020746888</v>
      </c>
      <c r="Y52" s="16">
        <f t="shared" si="93"/>
        <v>0.20035667741271693</v>
      </c>
    </row>
    <row r="53" spans="1:38" x14ac:dyDescent="0.25">
      <c r="A53" s="20"/>
      <c r="B53" s="20"/>
      <c r="C53" s="20"/>
      <c r="D53" s="20"/>
      <c r="E53" s="20"/>
      <c r="F53" s="21"/>
      <c r="G53" s="21"/>
      <c r="H53" s="21"/>
      <c r="I53" s="21"/>
      <c r="J53" s="21"/>
      <c r="K53" s="22"/>
      <c r="L53" s="38">
        <f t="shared" ref="L53" si="94">(L50-I50)/(G48-D48)</f>
        <v>8.4112149532710276E-2</v>
      </c>
      <c r="M53" s="38">
        <f t="shared" ref="M53" si="95">(M50-J50)/(H48-E48)</f>
        <v>0.13641133263378805</v>
      </c>
      <c r="N53" s="38">
        <f t="shared" ref="N53" si="96">(N50-K50)/(I48-F48)</f>
        <v>0.1189236111111111</v>
      </c>
      <c r="O53" s="38">
        <f t="shared" ref="O53" si="97">(O50-L50)/(J48-G48)</f>
        <v>0.12793522267206478</v>
      </c>
      <c r="P53" s="38">
        <f t="shared" ref="P53" si="98">(P50-M50)/(K48-H48)</f>
        <v>0.10950173812282735</v>
      </c>
      <c r="Q53" s="38">
        <f t="shared" ref="Q53" si="99">(Q50-N50)/(L48-I48)</f>
        <v>9.0506640432857846E-2</v>
      </c>
      <c r="R53" s="38">
        <f t="shared" ref="R53" si="100">(R50-O50)/(M48-J48)</f>
        <v>0.10158862876254181</v>
      </c>
      <c r="S53" s="38">
        <f t="shared" ref="S53" si="101">(S50-P50)/(N48-K48)</f>
        <v>0.13960231980115989</v>
      </c>
      <c r="T53" s="38">
        <f t="shared" ref="T53" si="102">(T50-Q50)/(O48-L48)</f>
        <v>0.20772403449568805</v>
      </c>
      <c r="U53" s="38">
        <f t="shared" ref="U53:Y53" si="103">(U50-R50)/(P48-M48)</f>
        <v>0.21248774109186008</v>
      </c>
      <c r="V53" s="38">
        <f t="shared" si="103"/>
        <v>0.1687467498699948</v>
      </c>
      <c r="W53" s="38">
        <f t="shared" si="103"/>
        <v>0.156567710451403</v>
      </c>
      <c r="X53" s="38">
        <f t="shared" si="103"/>
        <v>0.17286988618886495</v>
      </c>
      <c r="Y53" s="38">
        <f t="shared" si="103"/>
        <v>0.20013227513227513</v>
      </c>
    </row>
    <row r="54" spans="1:38" x14ac:dyDescent="0.25">
      <c r="A54" s="20"/>
      <c r="B54" s="20"/>
      <c r="C54" s="20"/>
      <c r="D54" s="20"/>
      <c r="E54" s="20"/>
      <c r="F54" s="21"/>
      <c r="G54" s="21"/>
      <c r="H54" s="21"/>
      <c r="I54" s="21"/>
      <c r="J54" s="21"/>
      <c r="K54" s="22"/>
      <c r="L54" s="22"/>
      <c r="M54" s="20"/>
      <c r="N54" s="20"/>
      <c r="O54" s="20"/>
      <c r="P54" s="20"/>
      <c r="Q54" s="20"/>
      <c r="R54" s="20"/>
      <c r="S54" s="20"/>
      <c r="T54" s="20"/>
    </row>
    <row r="55" spans="1:38" x14ac:dyDescent="0.25">
      <c r="A55" s="54" t="s">
        <v>19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</row>
    <row r="56" spans="1:38" x14ac:dyDescent="0.25">
      <c r="A56" s="4" t="s">
        <v>19</v>
      </c>
      <c r="B56" s="4" t="s">
        <v>2</v>
      </c>
      <c r="C56" s="4"/>
      <c r="D56" s="6">
        <f t="shared" ref="D56:K56" si="104">E56-1</f>
        <v>43898</v>
      </c>
      <c r="E56" s="6">
        <f t="shared" si="104"/>
        <v>43899</v>
      </c>
      <c r="F56" s="6">
        <f t="shared" si="104"/>
        <v>43900</v>
      </c>
      <c r="G56" s="6">
        <f t="shared" si="104"/>
        <v>43901</v>
      </c>
      <c r="H56" s="6">
        <f t="shared" si="104"/>
        <v>43902</v>
      </c>
      <c r="I56" s="6">
        <f t="shared" si="104"/>
        <v>43903</v>
      </c>
      <c r="J56" s="6">
        <f t="shared" si="104"/>
        <v>43904</v>
      </c>
      <c r="K56" s="6">
        <f t="shared" si="104"/>
        <v>43905</v>
      </c>
      <c r="L56" s="6">
        <v>43906</v>
      </c>
      <c r="M56" s="6">
        <f t="shared" ref="M56:AB56" si="105">L56+1</f>
        <v>43907</v>
      </c>
      <c r="N56" s="6">
        <f t="shared" si="105"/>
        <v>43908</v>
      </c>
      <c r="O56" s="6">
        <f t="shared" si="105"/>
        <v>43909</v>
      </c>
      <c r="P56" s="6">
        <f t="shared" si="105"/>
        <v>43910</v>
      </c>
      <c r="Q56" s="6">
        <f t="shared" si="105"/>
        <v>43911</v>
      </c>
      <c r="R56" s="6">
        <f t="shared" si="105"/>
        <v>43912</v>
      </c>
      <c r="S56" s="6">
        <f t="shared" si="105"/>
        <v>43913</v>
      </c>
      <c r="T56" s="6">
        <f t="shared" si="105"/>
        <v>43914</v>
      </c>
      <c r="U56" s="6">
        <f t="shared" si="105"/>
        <v>43915</v>
      </c>
      <c r="V56" s="6">
        <f t="shared" si="105"/>
        <v>43916</v>
      </c>
      <c r="W56" s="6">
        <f t="shared" si="105"/>
        <v>43917</v>
      </c>
      <c r="X56" s="6">
        <f t="shared" si="105"/>
        <v>43918</v>
      </c>
      <c r="Y56" s="6">
        <f t="shared" si="105"/>
        <v>43919</v>
      </c>
      <c r="Z56" s="13">
        <f t="shared" si="105"/>
        <v>43920</v>
      </c>
      <c r="AA56" s="13">
        <f t="shared" si="105"/>
        <v>43921</v>
      </c>
      <c r="AB56" s="13">
        <f t="shared" si="105"/>
        <v>43922</v>
      </c>
      <c r="AC56" s="13">
        <f t="shared" ref="AC56" si="106">AB56+1</f>
        <v>43923</v>
      </c>
      <c r="AD56" s="13">
        <f t="shared" ref="AD56" si="107">AC56+1</f>
        <v>43924</v>
      </c>
      <c r="AE56" s="13">
        <f t="shared" ref="AE56" si="108">AD56+1</f>
        <v>43925</v>
      </c>
      <c r="AF56" s="13">
        <f t="shared" ref="AF56" si="109">AE56+1</f>
        <v>43926</v>
      </c>
    </row>
    <row r="57" spans="1:38" x14ac:dyDescent="0.25">
      <c r="A57" s="4"/>
      <c r="B57" s="28" t="s">
        <v>1</v>
      </c>
      <c r="C57" s="7">
        <v>0.15</v>
      </c>
      <c r="D57" s="4"/>
      <c r="E57" s="4">
        <v>1231</v>
      </c>
      <c r="F57" s="4">
        <v>1695</v>
      </c>
      <c r="G57" s="4">
        <v>2277</v>
      </c>
      <c r="H57" s="4">
        <v>3146</v>
      </c>
      <c r="I57" s="29">
        <v>5232</v>
      </c>
      <c r="J57" s="4">
        <v>6391</v>
      </c>
      <c r="K57" s="4">
        <v>7553</v>
      </c>
      <c r="L57" s="4">
        <v>9191</v>
      </c>
      <c r="M57" s="4">
        <v>11178</v>
      </c>
      <c r="N57" s="4">
        <v>13716</v>
      </c>
      <c r="O57" s="4">
        <v>17213</v>
      </c>
      <c r="P57" s="4">
        <v>20071</v>
      </c>
      <c r="Q57" s="28">
        <v>23000</v>
      </c>
      <c r="R57" s="4">
        <v>29843</v>
      </c>
      <c r="S57" s="4">
        <v>33089</v>
      </c>
      <c r="T57" s="4">
        <v>39669</v>
      </c>
      <c r="U57" s="4">
        <v>47610</v>
      </c>
      <c r="V57" s="4">
        <v>56188</v>
      </c>
      <c r="W57" s="4">
        <v>64059</v>
      </c>
      <c r="X57" s="4">
        <v>72248</v>
      </c>
      <c r="Y57" s="4">
        <v>78795</v>
      </c>
      <c r="Z57" s="4">
        <v>85195</v>
      </c>
      <c r="AA57" s="4">
        <v>94417</v>
      </c>
      <c r="AB57" s="4">
        <v>102136</v>
      </c>
      <c r="AC57" s="4">
        <v>110238</v>
      </c>
      <c r="AD57" s="10">
        <f t="shared" ref="AC57:AF57" si="110">AC57*(1+$C57)</f>
        <v>126773.7</v>
      </c>
      <c r="AE57" s="10">
        <f t="shared" si="110"/>
        <v>145789.75499999998</v>
      </c>
      <c r="AF57" s="10">
        <f t="shared" si="110"/>
        <v>167658.21824999995</v>
      </c>
    </row>
    <row r="58" spans="1:38" x14ac:dyDescent="0.25">
      <c r="A58" s="4"/>
      <c r="B58" s="4"/>
      <c r="C58" s="4"/>
      <c r="D58" s="4"/>
      <c r="E58" s="4"/>
      <c r="F58" s="9">
        <f t="shared" ref="F58:N58" si="111">(F57-E57)/E57</f>
        <v>0.37692932575142163</v>
      </c>
      <c r="G58" s="9">
        <f t="shared" si="111"/>
        <v>0.3433628318584071</v>
      </c>
      <c r="H58" s="9">
        <f t="shared" si="111"/>
        <v>0.38164251207729466</v>
      </c>
      <c r="I58" s="9">
        <f t="shared" si="111"/>
        <v>0.66306420851875403</v>
      </c>
      <c r="J58" s="9">
        <f t="shared" si="111"/>
        <v>0.22152140672782875</v>
      </c>
      <c r="K58" s="9">
        <f t="shared" si="111"/>
        <v>0.18181818181818182</v>
      </c>
      <c r="L58" s="9">
        <f t="shared" si="111"/>
        <v>0.21686746987951808</v>
      </c>
      <c r="M58" s="9">
        <f t="shared" si="111"/>
        <v>0.21618975084321618</v>
      </c>
      <c r="N58" s="9">
        <f t="shared" si="111"/>
        <v>0.22705314009661837</v>
      </c>
      <c r="O58" s="9">
        <f t="shared" ref="O58" si="112">(O57-N57)/N57</f>
        <v>0.25495771361913094</v>
      </c>
      <c r="P58" s="9">
        <f t="shared" ref="P58:AC58" si="113">(P57-O57)/O57</f>
        <v>0.16603729739150641</v>
      </c>
      <c r="Q58" s="9">
        <f t="shared" si="113"/>
        <v>0.14593194160729411</v>
      </c>
      <c r="R58" s="9">
        <f t="shared" si="113"/>
        <v>0.29752173913043478</v>
      </c>
      <c r="S58" s="9">
        <f t="shared" si="113"/>
        <v>0.10876922561404684</v>
      </c>
      <c r="T58" s="9">
        <f t="shared" si="113"/>
        <v>0.19885762640152316</v>
      </c>
      <c r="U58" s="9">
        <f t="shared" si="113"/>
        <v>0.20018150192845799</v>
      </c>
      <c r="V58" s="9">
        <f t="shared" si="113"/>
        <v>0.18017223272421759</v>
      </c>
      <c r="W58" s="9">
        <f t="shared" si="113"/>
        <v>0.14008329180607959</v>
      </c>
      <c r="X58" s="9">
        <f t="shared" si="113"/>
        <v>0.12783527685415008</v>
      </c>
      <c r="Y58" s="9">
        <f t="shared" si="113"/>
        <v>9.0618425423541135E-2</v>
      </c>
      <c r="Z58" s="9">
        <f t="shared" si="113"/>
        <v>8.1223427882479854E-2</v>
      </c>
      <c r="AA58" s="9">
        <f t="shared" si="113"/>
        <v>0.10824578907212865</v>
      </c>
      <c r="AB58" s="9">
        <f t="shared" si="113"/>
        <v>8.1754345086160335E-2</v>
      </c>
      <c r="AC58" s="9">
        <f t="shared" si="113"/>
        <v>7.932560507558549E-2</v>
      </c>
    </row>
    <row r="59" spans="1:38" x14ac:dyDescent="0.25">
      <c r="A59" s="4"/>
      <c r="B59" s="28" t="s">
        <v>21</v>
      </c>
      <c r="C59" s="4"/>
      <c r="D59" s="4"/>
      <c r="E59" s="4"/>
      <c r="F59" s="9"/>
      <c r="G59" s="9"/>
      <c r="H59" s="9"/>
      <c r="I59" s="4">
        <v>133</v>
      </c>
      <c r="J59" s="4">
        <v>196</v>
      </c>
      <c r="K59" s="4">
        <v>288</v>
      </c>
      <c r="L59" s="4">
        <v>309</v>
      </c>
      <c r="M59" s="4">
        <v>491</v>
      </c>
      <c r="N59" s="4">
        <v>598</v>
      </c>
      <c r="O59" s="4">
        <v>767</v>
      </c>
      <c r="P59" s="4">
        <v>1002</v>
      </c>
      <c r="Q59" s="28">
        <v>1378</v>
      </c>
      <c r="R59" s="4">
        <v>1772</v>
      </c>
      <c r="S59" s="4">
        <v>2182</v>
      </c>
      <c r="T59" s="4">
        <v>2692</v>
      </c>
      <c r="U59" s="4">
        <v>3434</v>
      </c>
      <c r="V59" s="4">
        <v>4089</v>
      </c>
      <c r="W59" s="4">
        <v>4858</v>
      </c>
      <c r="X59" s="4">
        <v>5690</v>
      </c>
      <c r="Y59" s="4">
        <v>6528</v>
      </c>
      <c r="Z59" s="4">
        <v>7340</v>
      </c>
      <c r="AA59" s="4">
        <v>8189</v>
      </c>
      <c r="AB59" s="4">
        <v>9053</v>
      </c>
      <c r="AC59" s="4">
        <v>10003</v>
      </c>
      <c r="AD59" s="10">
        <f t="shared" ref="AC59:AF59" si="114">X57*$C61</f>
        <v>13004.64</v>
      </c>
      <c r="AE59" s="10">
        <f t="shared" si="114"/>
        <v>14183.1</v>
      </c>
      <c r="AF59" s="10">
        <f t="shared" si="114"/>
        <v>15335.099999999999</v>
      </c>
    </row>
    <row r="60" spans="1:38" x14ac:dyDescent="0.25">
      <c r="A60" s="4"/>
      <c r="B60" s="4"/>
      <c r="C60" s="4"/>
      <c r="D60" s="4"/>
      <c r="E60" s="4"/>
      <c r="F60" s="9"/>
      <c r="G60" s="9"/>
      <c r="H60" s="9"/>
      <c r="I60" s="9"/>
      <c r="J60" s="9">
        <f t="shared" ref="J60:AC60" si="115">(J59-I59)/I59</f>
        <v>0.47368421052631576</v>
      </c>
      <c r="K60" s="9">
        <f t="shared" si="115"/>
        <v>0.46938775510204084</v>
      </c>
      <c r="L60" s="9">
        <f t="shared" si="115"/>
        <v>7.2916666666666671E-2</v>
      </c>
      <c r="M60" s="9">
        <f t="shared" si="115"/>
        <v>0.5889967637540453</v>
      </c>
      <c r="N60" s="9">
        <f t="shared" si="115"/>
        <v>0.21792260692464357</v>
      </c>
      <c r="O60" s="9">
        <f t="shared" si="115"/>
        <v>0.28260869565217389</v>
      </c>
      <c r="P60" s="9">
        <f t="shared" si="115"/>
        <v>0.30638852672750977</v>
      </c>
      <c r="Q60" s="9">
        <f t="shared" si="115"/>
        <v>0.37524950099800397</v>
      </c>
      <c r="R60" s="9">
        <f t="shared" si="115"/>
        <v>0.28592162554426703</v>
      </c>
      <c r="S60" s="9">
        <f t="shared" si="115"/>
        <v>0.23137697516930023</v>
      </c>
      <c r="T60" s="9">
        <f t="shared" si="115"/>
        <v>0.23373052245646195</v>
      </c>
      <c r="U60" s="9">
        <f t="shared" si="115"/>
        <v>0.27563150074294207</v>
      </c>
      <c r="V60" s="9">
        <f t="shared" si="115"/>
        <v>0.19073966220151428</v>
      </c>
      <c r="W60" s="9">
        <f t="shared" si="115"/>
        <v>0.18806554169723649</v>
      </c>
      <c r="X60" s="9">
        <f t="shared" si="115"/>
        <v>0.17126389460683408</v>
      </c>
      <c r="Y60" s="9">
        <f t="shared" si="115"/>
        <v>0.14727592267135325</v>
      </c>
      <c r="Z60" s="9">
        <f t="shared" si="115"/>
        <v>0.12438725490196079</v>
      </c>
      <c r="AA60" s="9">
        <f t="shared" si="115"/>
        <v>0.11566757493188011</v>
      </c>
      <c r="AB60" s="9">
        <f t="shared" si="115"/>
        <v>0.10550738795945781</v>
      </c>
      <c r="AC60" s="9">
        <f t="shared" si="115"/>
        <v>0.10493758974925439</v>
      </c>
    </row>
    <row r="61" spans="1:38" x14ac:dyDescent="0.25">
      <c r="A61" s="4"/>
      <c r="B61" s="4"/>
      <c r="C61" s="7">
        <v>0.18</v>
      </c>
      <c r="D61" s="4"/>
      <c r="E61" s="4"/>
      <c r="F61" s="9"/>
      <c r="G61" s="9"/>
      <c r="H61" s="9"/>
      <c r="I61" s="9"/>
      <c r="J61" s="9"/>
      <c r="K61" s="11">
        <f t="shared" ref="K61:AC61" si="116">K59/E57</f>
        <v>0.23395613322502032</v>
      </c>
      <c r="L61" s="11">
        <f t="shared" si="116"/>
        <v>0.18230088495575222</v>
      </c>
      <c r="M61" s="11">
        <f t="shared" si="116"/>
        <v>0.21563460693895475</v>
      </c>
      <c r="N61" s="11">
        <f t="shared" si="116"/>
        <v>0.19008264462809918</v>
      </c>
      <c r="O61" s="11">
        <f t="shared" si="116"/>
        <v>0.14659785932721711</v>
      </c>
      <c r="P61" s="11">
        <f t="shared" si="116"/>
        <v>0.15678297606008448</v>
      </c>
      <c r="Q61" s="11">
        <f t="shared" si="116"/>
        <v>0.18244406196213425</v>
      </c>
      <c r="R61" s="11">
        <f t="shared" si="116"/>
        <v>0.19279730170819279</v>
      </c>
      <c r="S61" s="11">
        <f t="shared" si="116"/>
        <v>0.19520486670245124</v>
      </c>
      <c r="T61" s="11">
        <f t="shared" si="116"/>
        <v>0.19626713327500728</v>
      </c>
      <c r="U61" s="11">
        <f t="shared" si="116"/>
        <v>0.19950037762156508</v>
      </c>
      <c r="V61" s="11">
        <f t="shared" si="116"/>
        <v>0.20372676996661851</v>
      </c>
      <c r="W61" s="11">
        <f t="shared" si="116"/>
        <v>0.21121739130434783</v>
      </c>
      <c r="X61" s="11">
        <f t="shared" si="116"/>
        <v>0.19066447743189358</v>
      </c>
      <c r="Y61" s="11">
        <f t="shared" si="116"/>
        <v>0.19728610716552328</v>
      </c>
      <c r="Z61" s="11">
        <f t="shared" si="116"/>
        <v>0.18503113262245077</v>
      </c>
      <c r="AA61" s="11">
        <f t="shared" si="116"/>
        <v>0.17200168031926066</v>
      </c>
      <c r="AB61" s="11">
        <f t="shared" si="116"/>
        <v>0.16111981205951448</v>
      </c>
      <c r="AC61" s="11">
        <f t="shared" si="116"/>
        <v>0.1561529215254687</v>
      </c>
    </row>
    <row r="62" spans="1:38" x14ac:dyDescent="0.25">
      <c r="A62" s="20"/>
      <c r="B62" s="20"/>
      <c r="C62" s="33"/>
      <c r="D62" s="20"/>
      <c r="E62" s="20"/>
      <c r="F62" s="21"/>
      <c r="G62" s="21"/>
      <c r="H62" s="21"/>
      <c r="I62" s="21"/>
      <c r="J62" s="21"/>
      <c r="K62" s="34"/>
      <c r="L62" s="38">
        <f t="shared" ref="L62:M62" si="117">(L59-I59)/(G57-D57)</f>
        <v>7.7294685990338161E-2</v>
      </c>
      <c r="M62" s="38">
        <f t="shared" si="117"/>
        <v>0.15404699738903394</v>
      </c>
      <c r="N62" s="38">
        <f t="shared" ref="N62" si="118">(N59-K59)/(I57-F57)</f>
        <v>8.7644896805202155E-2</v>
      </c>
      <c r="O62" s="38">
        <f t="shared" ref="O62" si="119">(O59-L59)/(J57-G57)</f>
        <v>0.11132717549829849</v>
      </c>
      <c r="P62" s="38">
        <f t="shared" ref="P62" si="120">(P59-M59)/(K57-H57)</f>
        <v>0.11595189471295667</v>
      </c>
      <c r="Q62" s="38">
        <f t="shared" ref="Q62" si="121">(Q59-N59)/(L57-I57)</f>
        <v>0.19701944935589796</v>
      </c>
      <c r="R62" s="38">
        <f t="shared" ref="R62" si="122">(R59-O59)/(M57-J57)</f>
        <v>0.20994359724253187</v>
      </c>
      <c r="S62" s="38">
        <f t="shared" ref="S62" si="123">(S59-P59)/(N57-K57)</f>
        <v>0.19146519552166152</v>
      </c>
      <c r="T62" s="38">
        <f t="shared" ref="T62" si="124">(T59-Q59)/(O57-L57)</f>
        <v>0.16379955123410619</v>
      </c>
      <c r="U62" s="38">
        <f t="shared" ref="U62" si="125">(U59-R59)/(P57-M57)</f>
        <v>0.1868885640391319</v>
      </c>
      <c r="V62" s="38">
        <f t="shared" ref="V62" si="126">(V59-S59)/(Q57-N57)</f>
        <v>0.20540715208961655</v>
      </c>
      <c r="W62" s="38">
        <f t="shared" ref="W62:AC62" si="127">(W59-T59)/(R57-O57)</f>
        <v>0.17149643705463183</v>
      </c>
      <c r="X62" s="38">
        <f t="shared" si="127"/>
        <v>0.17329850975572283</v>
      </c>
      <c r="Y62" s="38">
        <f t="shared" si="127"/>
        <v>0.14631951526786249</v>
      </c>
      <c r="Z62" s="38">
        <f t="shared" si="127"/>
        <v>0.13969719142229978</v>
      </c>
      <c r="AA62" s="38">
        <f t="shared" si="127"/>
        <v>0.10818650158015498</v>
      </c>
      <c r="AB62" s="38">
        <f t="shared" si="127"/>
        <v>0.1035260352603526</v>
      </c>
      <c r="AC62" s="38">
        <f t="shared" si="127"/>
        <v>0.10808507184024678</v>
      </c>
    </row>
    <row r="63" spans="1:38" x14ac:dyDescent="0.25">
      <c r="A63" s="20"/>
      <c r="B63" s="20"/>
      <c r="C63" s="33"/>
      <c r="D63" s="20"/>
      <c r="E63" s="20"/>
      <c r="F63" s="21"/>
      <c r="G63" s="21"/>
      <c r="H63" s="21"/>
      <c r="I63" s="21"/>
      <c r="J63" s="21"/>
      <c r="K63" s="34"/>
      <c r="L63" s="34"/>
      <c r="M63" s="34"/>
      <c r="N63" s="34"/>
      <c r="O63" s="34"/>
      <c r="P63" s="34"/>
      <c r="Q63" s="34"/>
      <c r="R63" s="34"/>
      <c r="S63" s="20"/>
      <c r="T63" s="20"/>
    </row>
    <row r="64" spans="1:38" x14ac:dyDescent="0.25">
      <c r="A64" s="4" t="s">
        <v>33</v>
      </c>
      <c r="B64" s="4" t="s">
        <v>2</v>
      </c>
      <c r="C64" s="7"/>
      <c r="D64" s="13">
        <v>43896</v>
      </c>
      <c r="E64" s="13">
        <f>D64+1</f>
        <v>43897</v>
      </c>
      <c r="F64" s="13">
        <f t="shared" ref="F64:V64" si="128">E64+1</f>
        <v>43898</v>
      </c>
      <c r="G64" s="13">
        <f t="shared" si="128"/>
        <v>43899</v>
      </c>
      <c r="H64" s="13">
        <f t="shared" si="128"/>
        <v>43900</v>
      </c>
      <c r="I64" s="13">
        <f t="shared" si="128"/>
        <v>43901</v>
      </c>
      <c r="J64" s="13">
        <f t="shared" si="128"/>
        <v>43902</v>
      </c>
      <c r="K64" s="13">
        <f t="shared" si="128"/>
        <v>43903</v>
      </c>
      <c r="L64" s="13">
        <f t="shared" si="128"/>
        <v>43904</v>
      </c>
      <c r="M64" s="13">
        <f t="shared" si="128"/>
        <v>43905</v>
      </c>
      <c r="N64" s="13">
        <f t="shared" si="128"/>
        <v>43906</v>
      </c>
      <c r="O64" s="13">
        <f t="shared" si="128"/>
        <v>43907</v>
      </c>
      <c r="P64" s="13">
        <f t="shared" si="128"/>
        <v>43908</v>
      </c>
      <c r="Q64" s="13">
        <f t="shared" si="128"/>
        <v>43909</v>
      </c>
      <c r="R64" s="13">
        <f t="shared" si="128"/>
        <v>43910</v>
      </c>
      <c r="S64" s="13">
        <f t="shared" si="128"/>
        <v>43911</v>
      </c>
      <c r="T64" s="13">
        <f t="shared" si="128"/>
        <v>43912</v>
      </c>
      <c r="U64" s="13">
        <f t="shared" si="128"/>
        <v>43913</v>
      </c>
      <c r="V64" s="13">
        <f t="shared" si="128"/>
        <v>43914</v>
      </c>
      <c r="W64" s="13">
        <f t="shared" ref="W64" si="129">V64+1</f>
        <v>43915</v>
      </c>
      <c r="X64" s="13">
        <f t="shared" ref="X64" si="130">W64+1</f>
        <v>43916</v>
      </c>
      <c r="Y64" s="13">
        <f t="shared" ref="Y64" si="131">X64+1</f>
        <v>43917</v>
      </c>
      <c r="Z64" s="13">
        <f t="shared" ref="Z64" si="132">Y64+1</f>
        <v>43918</v>
      </c>
      <c r="AA64" s="13">
        <f t="shared" ref="AA64" si="133">Z64+1</f>
        <v>43919</v>
      </c>
      <c r="AB64" s="13">
        <f t="shared" ref="AB64" si="134">AA64+1</f>
        <v>43920</v>
      </c>
      <c r="AC64" s="13">
        <f t="shared" ref="AC64:AE64" si="135">AB64+1</f>
        <v>43921</v>
      </c>
      <c r="AD64" s="13">
        <f t="shared" si="135"/>
        <v>43922</v>
      </c>
      <c r="AE64" s="13">
        <f t="shared" si="135"/>
        <v>43923</v>
      </c>
    </row>
    <row r="65" spans="1:22" x14ac:dyDescent="0.25">
      <c r="A65" s="4"/>
      <c r="B65" s="4" t="s">
        <v>1</v>
      </c>
      <c r="C65" s="7"/>
      <c r="D65" s="4">
        <v>6767</v>
      </c>
      <c r="E65" s="4">
        <v>7134</v>
      </c>
      <c r="F65" s="4">
        <v>7382</v>
      </c>
      <c r="G65" s="4">
        <v>7513</v>
      </c>
      <c r="H65" s="4">
        <v>7755</v>
      </c>
      <c r="I65" s="4">
        <v>7869</v>
      </c>
      <c r="J65" s="4">
        <v>7979</v>
      </c>
      <c r="K65" s="4">
        <v>8086</v>
      </c>
      <c r="L65" s="4">
        <v>8162</v>
      </c>
      <c r="M65" s="4">
        <v>8236</v>
      </c>
      <c r="N65" s="4">
        <v>8320</v>
      </c>
      <c r="O65" s="4">
        <v>8413</v>
      </c>
      <c r="P65" s="4">
        <v>8565</v>
      </c>
      <c r="Q65" s="4">
        <v>8652</v>
      </c>
      <c r="R65" s="4">
        <v>8799</v>
      </c>
      <c r="S65" s="4">
        <v>8897</v>
      </c>
      <c r="T65" s="4">
        <v>8961</v>
      </c>
      <c r="U65" s="4">
        <v>9037</v>
      </c>
      <c r="V65" s="4">
        <v>9137</v>
      </c>
    </row>
    <row r="66" spans="1:22" x14ac:dyDescent="0.25">
      <c r="A66" s="4"/>
      <c r="B66" s="4"/>
      <c r="C66" s="7"/>
      <c r="D66" s="9"/>
      <c r="E66" s="9">
        <f t="shared" ref="E66" si="136">(E65-D65)/D65</f>
        <v>5.4233781587113936E-2</v>
      </c>
      <c r="F66" s="9">
        <f t="shared" ref="F66" si="137">(F65-E65)/E65</f>
        <v>3.476310625175217E-2</v>
      </c>
      <c r="G66" s="9">
        <f t="shared" ref="G66" si="138">(G65-F65)/F65</f>
        <v>1.7745868328366297E-2</v>
      </c>
      <c r="H66" s="9">
        <f t="shared" ref="H66" si="139">(H65-G65)/G65</f>
        <v>3.2210834553440704E-2</v>
      </c>
      <c r="I66" s="9">
        <f t="shared" ref="I66" si="140">(I65-H65)/H65</f>
        <v>1.4700193423597678E-2</v>
      </c>
      <c r="J66" s="9">
        <f t="shared" ref="J66" si="141">(J65-I65)/I65</f>
        <v>1.3978904562206126E-2</v>
      </c>
      <c r="K66" s="9">
        <f t="shared" ref="K66:Q66" si="142">(K65-J65)/J65</f>
        <v>1.3410201779671638E-2</v>
      </c>
      <c r="L66" s="9">
        <f t="shared" si="142"/>
        <v>9.3989611674499141E-3</v>
      </c>
      <c r="M66" s="9">
        <f t="shared" si="142"/>
        <v>9.0664052928203873E-3</v>
      </c>
      <c r="N66" s="9">
        <f t="shared" si="142"/>
        <v>1.0199125789218067E-2</v>
      </c>
      <c r="O66" s="9">
        <f t="shared" si="142"/>
        <v>1.1177884615384616E-2</v>
      </c>
      <c r="P66" s="9">
        <f t="shared" si="142"/>
        <v>1.8067276833472007E-2</v>
      </c>
      <c r="Q66" s="9">
        <f t="shared" si="142"/>
        <v>1.0157618213660246E-2</v>
      </c>
      <c r="R66" s="9">
        <f t="shared" ref="R66" si="143">(R65-Q65)/Q65</f>
        <v>1.6990291262135922E-2</v>
      </c>
      <c r="S66" s="9">
        <f t="shared" ref="S66" si="144">(S65-R65)/R65</f>
        <v>1.1137629276054098E-2</v>
      </c>
      <c r="T66" s="9">
        <f t="shared" ref="T66:V66" si="145">(T65-S65)/S65</f>
        <v>7.1934359896594358E-3</v>
      </c>
      <c r="U66" s="9">
        <f t="shared" si="145"/>
        <v>8.481196295056356E-3</v>
      </c>
      <c r="V66" s="9">
        <f t="shared" si="145"/>
        <v>1.1065619121389841E-2</v>
      </c>
    </row>
    <row r="67" spans="1:22" x14ac:dyDescent="0.25">
      <c r="A67" s="4"/>
      <c r="B67" s="4" t="s">
        <v>21</v>
      </c>
      <c r="C67" s="7"/>
      <c r="D67" s="4"/>
      <c r="E67" s="4"/>
      <c r="F67" s="9"/>
      <c r="G67" s="9"/>
      <c r="H67" s="9"/>
      <c r="I67" s="4">
        <v>66</v>
      </c>
      <c r="J67" s="4">
        <v>67</v>
      </c>
      <c r="K67" s="4">
        <v>72</v>
      </c>
      <c r="L67" s="4">
        <v>75</v>
      </c>
      <c r="M67" s="4">
        <v>75</v>
      </c>
      <c r="N67" s="4">
        <v>81</v>
      </c>
      <c r="O67" s="4">
        <v>84</v>
      </c>
      <c r="P67" s="4">
        <v>91</v>
      </c>
      <c r="Q67" s="4">
        <v>94</v>
      </c>
      <c r="R67" s="4">
        <v>102</v>
      </c>
      <c r="S67" s="4">
        <v>104</v>
      </c>
      <c r="T67" s="4">
        <v>111</v>
      </c>
      <c r="U67" s="4">
        <v>120</v>
      </c>
      <c r="V67" s="4">
        <v>126</v>
      </c>
    </row>
    <row r="68" spans="1:22" x14ac:dyDescent="0.25">
      <c r="A68" s="4"/>
      <c r="B68" s="4"/>
      <c r="C68" s="7"/>
      <c r="D68" s="4"/>
      <c r="E68" s="4"/>
      <c r="F68" s="9"/>
      <c r="G68" s="9"/>
      <c r="H68" s="9"/>
      <c r="I68" s="9"/>
      <c r="J68" s="9">
        <f t="shared" ref="J68" si="146">(J67-I67)/I67</f>
        <v>1.5151515151515152E-2</v>
      </c>
      <c r="K68" s="9">
        <f t="shared" ref="K68" si="147">(K67-J67)/J67</f>
        <v>7.4626865671641784E-2</v>
      </c>
      <c r="L68" s="9">
        <f t="shared" ref="L68" si="148">(L67-K67)/K67</f>
        <v>4.1666666666666664E-2</v>
      </c>
      <c r="M68" s="9">
        <f t="shared" ref="M68" si="149">(M67-L67)/L67</f>
        <v>0</v>
      </c>
      <c r="N68" s="9">
        <f t="shared" ref="N68" si="150">(N67-M67)/M67</f>
        <v>0.08</v>
      </c>
      <c r="O68" s="9">
        <f t="shared" ref="O68" si="151">(O67-N67)/N67</f>
        <v>3.7037037037037035E-2</v>
      </c>
      <c r="P68" s="9">
        <f t="shared" ref="P68" si="152">(P67-O67)/O67</f>
        <v>8.3333333333333329E-2</v>
      </c>
      <c r="Q68" s="9">
        <f t="shared" ref="Q68" si="153">(Q67-P67)/P67</f>
        <v>3.2967032967032968E-2</v>
      </c>
      <c r="R68" s="9">
        <f t="shared" ref="R68" si="154">(R67-Q67)/Q67</f>
        <v>8.5106382978723402E-2</v>
      </c>
      <c r="S68" s="9">
        <f t="shared" ref="S68" si="155">(S67-R67)/R67</f>
        <v>1.9607843137254902E-2</v>
      </c>
      <c r="T68" s="9">
        <f t="shared" ref="T68:V68" si="156">(T67-S67)/S67</f>
        <v>6.7307692307692304E-2</v>
      </c>
      <c r="U68" s="9">
        <f t="shared" si="156"/>
        <v>8.1081081081081086E-2</v>
      </c>
      <c r="V68" s="9">
        <f t="shared" si="156"/>
        <v>0.05</v>
      </c>
    </row>
    <row r="69" spans="1:22" x14ac:dyDescent="0.25">
      <c r="A69" s="4"/>
      <c r="B69" s="4"/>
      <c r="C69" s="7"/>
      <c r="D69" s="4"/>
      <c r="E69" s="4"/>
      <c r="F69" s="9"/>
      <c r="G69" s="9"/>
      <c r="H69" s="9"/>
      <c r="I69" s="9"/>
      <c r="J69" s="11">
        <f t="shared" ref="J69:K69" si="157">J67/D65</f>
        <v>9.9009900990099011E-3</v>
      </c>
      <c r="K69" s="11">
        <f t="shared" si="157"/>
        <v>1.0092514718250631E-2</v>
      </c>
      <c r="L69" s="11">
        <f t="shared" ref="L69" si="158">L67/F65</f>
        <v>1.0159848279599025E-2</v>
      </c>
      <c r="M69" s="11">
        <f t="shared" ref="M69" si="159">M67/G65</f>
        <v>9.982696659124185E-3</v>
      </c>
      <c r="N69" s="11">
        <f t="shared" ref="N69" si="160">N67/H65</f>
        <v>1.0444874274661509E-2</v>
      </c>
      <c r="O69" s="11">
        <f t="shared" ref="O69" si="161">O67/I65</f>
        <v>1.067479984750286E-2</v>
      </c>
      <c r="P69" s="11">
        <f t="shared" ref="P69" si="162">P67/J65</f>
        <v>1.1404937962150646E-2</v>
      </c>
      <c r="Q69" s="11">
        <f t="shared" ref="Q69" si="163">Q67/K65</f>
        <v>1.1625030917635419E-2</v>
      </c>
      <c r="R69" s="11">
        <f t="shared" ref="R69" si="164">R67/L65</f>
        <v>1.2496937025238911E-2</v>
      </c>
      <c r="S69" s="11">
        <f t="shared" ref="S69" si="165">S67/M65</f>
        <v>1.2627489072365225E-2</v>
      </c>
      <c r="T69" s="11">
        <f t="shared" ref="T69:V69" si="166">T67/N65</f>
        <v>1.3341346153846153E-2</v>
      </c>
      <c r="U69" s="11">
        <f t="shared" si="166"/>
        <v>1.4263639605372637E-2</v>
      </c>
      <c r="V69" s="11">
        <f t="shared" si="166"/>
        <v>1.4711033274956218E-2</v>
      </c>
    </row>
    <row r="70" spans="1:22" x14ac:dyDescent="0.25">
      <c r="A70" s="20"/>
      <c r="B70" s="20"/>
      <c r="C70" s="33"/>
      <c r="D70" s="20"/>
      <c r="E70" s="20"/>
      <c r="F70" s="21"/>
      <c r="G70" s="21"/>
      <c r="H70" s="21"/>
      <c r="I70" s="21"/>
      <c r="J70" s="21"/>
      <c r="K70" s="34"/>
      <c r="L70" s="34"/>
      <c r="M70" s="34"/>
      <c r="N70" s="34"/>
      <c r="O70" s="34"/>
      <c r="P70" s="34"/>
      <c r="Q70" s="34"/>
      <c r="R70" s="34"/>
      <c r="S70" s="20"/>
      <c r="T70" s="20"/>
    </row>
    <row r="72" spans="1:22" x14ac:dyDescent="0.25">
      <c r="A72" t="s">
        <v>11</v>
      </c>
      <c r="B72" s="53" t="s">
        <v>10</v>
      </c>
      <c r="C72" s="47" t="s">
        <v>12</v>
      </c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</row>
    <row r="73" spans="1:22" x14ac:dyDescent="0.25">
      <c r="B73" s="60" t="s">
        <v>0</v>
      </c>
      <c r="C73" s="41" t="s">
        <v>13</v>
      </c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1:22" x14ac:dyDescent="0.25">
      <c r="B74" s="59" t="s">
        <v>4</v>
      </c>
      <c r="C74" s="41" t="s">
        <v>14</v>
      </c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1:22" x14ac:dyDescent="0.25">
      <c r="B75" s="58" t="s">
        <v>6</v>
      </c>
      <c r="C75" s="41" t="s">
        <v>44</v>
      </c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</row>
    <row r="76" spans="1:22" x14ac:dyDescent="0.25">
      <c r="B76" s="56" t="s">
        <v>15</v>
      </c>
      <c r="C76" s="41" t="s">
        <v>16</v>
      </c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</row>
    <row r="77" spans="1:22" x14ac:dyDescent="0.25">
      <c r="B77" s="57" t="s">
        <v>19</v>
      </c>
      <c r="C77" s="41" t="s">
        <v>20</v>
      </c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</row>
    <row r="78" spans="1:22" x14ac:dyDescent="0.25">
      <c r="B78" t="s">
        <v>33</v>
      </c>
      <c r="C78" s="41" t="s">
        <v>34</v>
      </c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1:22" x14ac:dyDescent="0.25">
      <c r="B79" t="s">
        <v>45</v>
      </c>
      <c r="C79" s="41" t="s">
        <v>46</v>
      </c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0"/>
    </row>
    <row r="81" spans="1:25" x14ac:dyDescent="0.25">
      <c r="E81" s="42" t="s">
        <v>43</v>
      </c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</row>
    <row r="83" spans="1:25" x14ac:dyDescent="0.25">
      <c r="E83" s="4"/>
      <c r="F83" s="6">
        <f t="shared" ref="F83:M83" si="167">G83-1</f>
        <v>43904</v>
      </c>
      <c r="G83" s="6">
        <f t="shared" si="167"/>
        <v>43905</v>
      </c>
      <c r="H83" s="6">
        <f t="shared" si="167"/>
        <v>43906</v>
      </c>
      <c r="I83" s="6">
        <f t="shared" si="167"/>
        <v>43907</v>
      </c>
      <c r="J83" s="6">
        <f t="shared" si="167"/>
        <v>43908</v>
      </c>
      <c r="K83" s="6">
        <f t="shared" si="167"/>
        <v>43909</v>
      </c>
      <c r="L83" s="6">
        <f t="shared" si="167"/>
        <v>43910</v>
      </c>
      <c r="M83" s="6">
        <f t="shared" si="167"/>
        <v>43911</v>
      </c>
      <c r="N83" s="6">
        <v>43912</v>
      </c>
      <c r="O83" s="6">
        <f>N83+1</f>
        <v>43913</v>
      </c>
      <c r="P83" s="6">
        <f t="shared" ref="P83:S83" si="168">O83+1</f>
        <v>43914</v>
      </c>
      <c r="Q83" s="6">
        <f t="shared" si="168"/>
        <v>43915</v>
      </c>
      <c r="R83" s="6">
        <f t="shared" si="168"/>
        <v>43916</v>
      </c>
      <c r="S83" s="6">
        <f t="shared" si="168"/>
        <v>43917</v>
      </c>
      <c r="T83" s="6">
        <f t="shared" ref="T83" si="169">S83+1</f>
        <v>43918</v>
      </c>
      <c r="U83" s="6">
        <f t="shared" ref="U83:Y83" si="170">T83+1</f>
        <v>43919</v>
      </c>
      <c r="V83" s="6">
        <f t="shared" si="170"/>
        <v>43920</v>
      </c>
      <c r="W83" s="6">
        <f t="shared" si="170"/>
        <v>43921</v>
      </c>
      <c r="X83" s="6">
        <f t="shared" si="170"/>
        <v>43922</v>
      </c>
      <c r="Y83" s="6">
        <f t="shared" si="170"/>
        <v>43923</v>
      </c>
    </row>
    <row r="84" spans="1:25" x14ac:dyDescent="0.25">
      <c r="E84" s="4" t="s">
        <v>0</v>
      </c>
      <c r="F84" s="17">
        <f>J6</f>
        <v>0.22917235727943186</v>
      </c>
      <c r="G84" s="17">
        <f>K6</f>
        <v>0.20511111111111111</v>
      </c>
      <c r="H84" s="17">
        <f>L6</f>
        <v>0.2231237322515213</v>
      </c>
      <c r="I84" s="17">
        <f>M6</f>
        <v>0.1653851952359415</v>
      </c>
      <c r="J84" s="17">
        <f>N6</f>
        <v>0.1816300129366106</v>
      </c>
      <c r="K84" s="17">
        <f>O6</f>
        <v>0.20374425224436171</v>
      </c>
      <c r="L84" s="17">
        <f>P6</f>
        <v>0.14706684856753069</v>
      </c>
      <c r="M84" s="17">
        <f>Q6</f>
        <v>0.14644782746590548</v>
      </c>
      <c r="N84" s="17">
        <f>R6</f>
        <v>0.154229199806349</v>
      </c>
      <c r="O84" s="17">
        <f>S6</f>
        <v>0.18976571394331596</v>
      </c>
      <c r="P84" s="17">
        <f>T6</f>
        <v>0.12318694601128123</v>
      </c>
      <c r="Q84" s="17">
        <f>U6</f>
        <v>0.13142319074522466</v>
      </c>
      <c r="R84" s="17">
        <f>V6</f>
        <v>0.1554313795426624</v>
      </c>
      <c r="S84" s="17">
        <f>W6</f>
        <v>0.13064654433201853</v>
      </c>
      <c r="T84" s="17">
        <f>X6</f>
        <v>0.13987986894794321</v>
      </c>
      <c r="U84" s="17">
        <f>Y6</f>
        <v>6.9168330006653359E-2</v>
      </c>
      <c r="V84" s="17">
        <f>Z6</f>
        <v>0.10892617115547369</v>
      </c>
      <c r="W84" s="17">
        <f>AA6</f>
        <v>0.17010101010101011</v>
      </c>
      <c r="X84" s="17">
        <f>AB6</f>
        <v>9.3251227747084095E-2</v>
      </c>
      <c r="Y84" s="17">
        <f>AC6</f>
        <v>3.7129972450823841E-2</v>
      </c>
    </row>
    <row r="85" spans="1:25" x14ac:dyDescent="0.25">
      <c r="E85" s="4" t="s">
        <v>10</v>
      </c>
      <c r="F85" s="4"/>
      <c r="G85" s="4"/>
      <c r="H85" s="4"/>
      <c r="I85" s="17">
        <f>K40</f>
        <v>0.2748353096179183</v>
      </c>
      <c r="J85" s="17">
        <f>L40</f>
        <v>0.24266225713104589</v>
      </c>
      <c r="K85" s="17">
        <f>M40</f>
        <v>0.19028609447771125</v>
      </c>
      <c r="L85" s="17">
        <f>N40</f>
        <v>0.53703186137506986</v>
      </c>
      <c r="M85" s="17">
        <f>O40</f>
        <v>0.26893353941267389</v>
      </c>
      <c r="N85" s="17">
        <f>P40</f>
        <v>0.19380955792792148</v>
      </c>
      <c r="O85" s="17">
        <f>Q40</f>
        <v>0.33338109909006236</v>
      </c>
      <c r="P85" s="17">
        <f>R40</f>
        <v>7.4691026329930146E-2</v>
      </c>
      <c r="Q85" s="17">
        <f>S40</f>
        <v>0.1336</v>
      </c>
      <c r="R85" s="17">
        <f>T40</f>
        <v>0.21012702893436838</v>
      </c>
      <c r="S85" s="17">
        <f>U40</f>
        <v>0.14973028138212569</v>
      </c>
      <c r="T85" s="17">
        <f>V40</f>
        <v>0.15736748668526504</v>
      </c>
      <c r="U85" s="17">
        <f>W40</f>
        <v>0.15832146378875864</v>
      </c>
      <c r="V85" s="17">
        <f>X40</f>
        <v>0.14883654937570942</v>
      </c>
      <c r="W85" s="17">
        <f>Y40</f>
        <v>8.1614589765756862E-2</v>
      </c>
      <c r="X85" s="17">
        <f>Z40</f>
        <v>0.1018326450606124</v>
      </c>
      <c r="Y85" s="17"/>
    </row>
    <row r="86" spans="1:25" x14ac:dyDescent="0.25">
      <c r="A86" s="42" t="s">
        <v>22</v>
      </c>
      <c r="B86" s="42"/>
      <c r="E86" s="4" t="s">
        <v>4</v>
      </c>
      <c r="F86" s="65">
        <f>U16</f>
        <v>0.19801812004530012</v>
      </c>
      <c r="G86" s="65">
        <f>V16</f>
        <v>0.16968379259819444</v>
      </c>
      <c r="H86" s="65">
        <f>W16</f>
        <v>0.13064209803208471</v>
      </c>
      <c r="I86" s="65">
        <f>X16</f>
        <v>0.12601858470335955</v>
      </c>
      <c r="J86" s="65">
        <f>Y16</f>
        <v>0.13353012124674665</v>
      </c>
      <c r="K86" s="65">
        <f>Z16</f>
        <v>0.14902136476913169</v>
      </c>
      <c r="L86" s="65">
        <f>AA16</f>
        <v>0.14587547215791397</v>
      </c>
      <c r="M86" s="65">
        <f>AB16</f>
        <v>0.1394483315965207</v>
      </c>
      <c r="N86" s="65">
        <f>AC16</f>
        <v>0.10377393706372018</v>
      </c>
      <c r="O86" s="65">
        <f>AD16</f>
        <v>8.0980080489702053E-2</v>
      </c>
      <c r="P86" s="65">
        <f>AE16</f>
        <v>8.2109280898524886E-2</v>
      </c>
      <c r="Q86" s="65">
        <f>AF16</f>
        <v>7.5315138198219042E-2</v>
      </c>
      <c r="R86" s="65">
        <f>AG16</f>
        <v>8.2717177963595304E-2</v>
      </c>
      <c r="S86" s="65">
        <f>AH16</f>
        <v>7.4498069258371727E-2</v>
      </c>
      <c r="T86" s="65">
        <f>AI16</f>
        <v>6.855868452374074E-2</v>
      </c>
      <c r="U86" s="65">
        <f>AJ16</f>
        <v>5.6417077601868676E-2</v>
      </c>
      <c r="V86" s="65">
        <f>AK16</f>
        <v>4.1458096612719958E-2</v>
      </c>
      <c r="W86" s="65">
        <f>AL16</f>
        <v>3.9837230560552002E-2</v>
      </c>
      <c r="X86" s="65">
        <f>AM16</f>
        <v>4.5201905626134305E-2</v>
      </c>
      <c r="Y86" s="65">
        <f>AN16</f>
        <v>4.2216072494438116E-2</v>
      </c>
    </row>
    <row r="87" spans="1:25" x14ac:dyDescent="0.25">
      <c r="E87" s="4" t="s">
        <v>6</v>
      </c>
      <c r="F87" s="4"/>
      <c r="G87" s="4"/>
      <c r="H87" s="65"/>
      <c r="I87" s="65">
        <f>J31</f>
        <v>0.29368709972552609</v>
      </c>
      <c r="J87" s="65">
        <f>K31</f>
        <v>0.42751060820367753</v>
      </c>
      <c r="K87" s="65">
        <f>L31</f>
        <v>0.48848154570225416</v>
      </c>
      <c r="L87" s="65">
        <f>M31</f>
        <v>0.45099018139457481</v>
      </c>
      <c r="M87" s="65">
        <f>N31</f>
        <v>0.3552012845509806</v>
      </c>
      <c r="N87" s="65">
        <f>O31</f>
        <v>0.39116452268111035</v>
      </c>
      <c r="O87" s="65">
        <f>P31</f>
        <v>0.30037109137364643</v>
      </c>
      <c r="P87" s="65">
        <f>Q31</f>
        <v>0.23248578980608642</v>
      </c>
      <c r="Q87" s="65">
        <f>R31</f>
        <v>0.23203643955209718</v>
      </c>
      <c r="R87" s="65">
        <f>S31</f>
        <v>0.26264711319243328</v>
      </c>
      <c r="S87" s="65">
        <f>T31</f>
        <v>0.23218163628821706</v>
      </c>
      <c r="T87" s="65">
        <f>U31</f>
        <v>0.19909502262443438</v>
      </c>
      <c r="U87" s="65">
        <f>V31</f>
        <v>0.166657033153049</v>
      </c>
      <c r="V87" s="65">
        <f>W31</f>
        <v>0.1373152709359606</v>
      </c>
      <c r="W87" s="65">
        <f>X31</f>
        <v>0.15802575160714175</v>
      </c>
      <c r="X87" s="65">
        <f>Y31</f>
        <v>0.14329704108941219</v>
      </c>
      <c r="Y87" s="65">
        <f>Z31</f>
        <v>0.13574339473647101</v>
      </c>
    </row>
    <row r="88" spans="1:25" x14ac:dyDescent="0.25">
      <c r="E88" s="4" t="s">
        <v>15</v>
      </c>
      <c r="F88" s="4"/>
      <c r="G88" s="4"/>
      <c r="H88" s="17">
        <f>H49</f>
        <v>0.10927390366642703</v>
      </c>
      <c r="I88" s="17">
        <f>I49</f>
        <v>0.26377187297472454</v>
      </c>
      <c r="J88" s="17">
        <f>J49</f>
        <v>0.34666666666666668</v>
      </c>
      <c r="K88" s="17">
        <f>K49</f>
        <v>0.24485910129474486</v>
      </c>
      <c r="L88" s="17">
        <f>L49</f>
        <v>0.21841541755888652</v>
      </c>
      <c r="M88" s="17">
        <f>M49</f>
        <v>0.25985438111975895</v>
      </c>
      <c r="N88" s="17">
        <f>N49</f>
        <v>0.13252291749701076</v>
      </c>
      <c r="O88" s="17">
        <f>O49</f>
        <v>0.17015660742565547</v>
      </c>
      <c r="P88" s="17">
        <f>P49</f>
        <v>0.21458646616541355</v>
      </c>
      <c r="Q88" s="17">
        <f>Q49</f>
        <v>0.17976971647889067</v>
      </c>
      <c r="R88" s="17">
        <f>R49</f>
        <v>0.21397838178192885</v>
      </c>
      <c r="S88" s="17">
        <f>S49</f>
        <v>0.26028699861687415</v>
      </c>
      <c r="T88" s="17">
        <f>T49</f>
        <v>0.17216544344605253</v>
      </c>
      <c r="U88" s="17">
        <f>U49</f>
        <v>0.14237228626601908</v>
      </c>
      <c r="V88" s="17">
        <f>V49</f>
        <v>0.13420756070074788</v>
      </c>
      <c r="W88" s="17">
        <f>W49</f>
        <v>0.13585042001625869</v>
      </c>
      <c r="X88" s="17">
        <f>X49</f>
        <v>0.17192842942345923</v>
      </c>
      <c r="Y88" s="17">
        <f>Y49</f>
        <v>0.14399131437877452</v>
      </c>
    </row>
    <row r="89" spans="1:25" x14ac:dyDescent="0.25">
      <c r="E89" s="4" t="s">
        <v>19</v>
      </c>
      <c r="F89" s="4"/>
      <c r="G89" s="17">
        <f>K58</f>
        <v>0.18181818181818182</v>
      </c>
      <c r="H89" s="17">
        <f>L58</f>
        <v>0.21686746987951808</v>
      </c>
      <c r="I89" s="17">
        <f>M58</f>
        <v>0.21618975084321618</v>
      </c>
      <c r="J89" s="17">
        <f>N58</f>
        <v>0.22705314009661837</v>
      </c>
      <c r="K89" s="17">
        <f>O58</f>
        <v>0.25495771361913094</v>
      </c>
      <c r="L89" s="17">
        <f>P58</f>
        <v>0.16603729739150641</v>
      </c>
      <c r="M89" s="17">
        <f>Q58</f>
        <v>0.14593194160729411</v>
      </c>
      <c r="N89" s="17">
        <f>R58</f>
        <v>0.29752173913043478</v>
      </c>
      <c r="O89" s="17">
        <f>S58</f>
        <v>0.10876922561404684</v>
      </c>
      <c r="P89" s="17">
        <f>T58</f>
        <v>0.19885762640152316</v>
      </c>
      <c r="Q89" s="17">
        <f>U58</f>
        <v>0.20018150192845799</v>
      </c>
      <c r="R89" s="17">
        <f>V58</f>
        <v>0.18017223272421759</v>
      </c>
      <c r="S89" s="17">
        <f>W58</f>
        <v>0.14008329180607959</v>
      </c>
      <c r="T89" s="17">
        <f>X58</f>
        <v>0.12783527685415008</v>
      </c>
      <c r="U89" s="17">
        <f>Y58</f>
        <v>9.0618425423541135E-2</v>
      </c>
      <c r="V89" s="17">
        <f>Z58</f>
        <v>8.1223427882479854E-2</v>
      </c>
      <c r="W89" s="17">
        <f>AA58</f>
        <v>0.10824578907212865</v>
      </c>
      <c r="X89" s="17">
        <f>AB58</f>
        <v>8.1754345086160335E-2</v>
      </c>
      <c r="Y89" s="17">
        <f>AC58</f>
        <v>7.932560507558549E-2</v>
      </c>
    </row>
    <row r="90" spans="1:25" x14ac:dyDescent="0.25">
      <c r="E90" s="4" t="s">
        <v>33</v>
      </c>
      <c r="F90" s="17">
        <f>L66</f>
        <v>9.3989611674499141E-3</v>
      </c>
      <c r="G90" s="17">
        <f>M66</f>
        <v>9.0664052928203873E-3</v>
      </c>
      <c r="H90" s="17">
        <f>N66</f>
        <v>1.0199125789218067E-2</v>
      </c>
      <c r="I90" s="17">
        <f>O66</f>
        <v>1.1177884615384616E-2</v>
      </c>
      <c r="J90" s="17">
        <f>P66</f>
        <v>1.8067276833472007E-2</v>
      </c>
      <c r="K90" s="17">
        <f>Q66</f>
        <v>1.0157618213660246E-2</v>
      </c>
      <c r="L90" s="17">
        <f>R66</f>
        <v>1.6990291262135922E-2</v>
      </c>
      <c r="M90" s="17">
        <f>S66</f>
        <v>1.1137629276054098E-2</v>
      </c>
      <c r="N90" s="17">
        <f>T66</f>
        <v>7.1934359896594358E-3</v>
      </c>
      <c r="O90" s="17">
        <f>U66</f>
        <v>8.481196295056356E-3</v>
      </c>
      <c r="P90" s="17">
        <f>V66</f>
        <v>1.1065619121389841E-2</v>
      </c>
      <c r="Q90" s="17">
        <f>W66</f>
        <v>0</v>
      </c>
      <c r="R90" s="17">
        <f>X66</f>
        <v>0</v>
      </c>
      <c r="S90" s="17">
        <f>Y66</f>
        <v>0</v>
      </c>
      <c r="T90" s="17">
        <f>Z66</f>
        <v>0</v>
      </c>
      <c r="U90" s="17">
        <f>AA66</f>
        <v>0</v>
      </c>
      <c r="V90" s="17">
        <f>AB66</f>
        <v>0</v>
      </c>
      <c r="W90" s="17">
        <f>AC66</f>
        <v>0</v>
      </c>
      <c r="X90" s="17">
        <f>AD66</f>
        <v>0</v>
      </c>
      <c r="Y90" s="17">
        <f>AE66</f>
        <v>0</v>
      </c>
    </row>
    <row r="93" spans="1:25" x14ac:dyDescent="0.25">
      <c r="E93" s="4"/>
      <c r="F93" s="6">
        <f t="shared" ref="F93:M93" si="171">G93-1</f>
        <v>43904</v>
      </c>
      <c r="G93" s="6">
        <f t="shared" si="171"/>
        <v>43905</v>
      </c>
      <c r="H93" s="6">
        <f t="shared" si="171"/>
        <v>43906</v>
      </c>
      <c r="I93" s="6">
        <f t="shared" si="171"/>
        <v>43907</v>
      </c>
      <c r="J93" s="6">
        <f t="shared" si="171"/>
        <v>43908</v>
      </c>
      <c r="K93" s="6">
        <f t="shared" si="171"/>
        <v>43909</v>
      </c>
      <c r="L93" s="6">
        <f t="shared" si="171"/>
        <v>43910</v>
      </c>
      <c r="M93" s="6">
        <f t="shared" si="171"/>
        <v>43911</v>
      </c>
      <c r="N93" s="6">
        <v>43912</v>
      </c>
      <c r="O93" s="6">
        <f>N93+1</f>
        <v>43913</v>
      </c>
      <c r="P93" s="6">
        <f>O93+1</f>
        <v>43914</v>
      </c>
      <c r="Q93" s="6">
        <f>P93+1</f>
        <v>43915</v>
      </c>
      <c r="R93" s="6">
        <f>Q93+1</f>
        <v>43916</v>
      </c>
      <c r="S93" s="6">
        <f>R93+1</f>
        <v>43917</v>
      </c>
      <c r="T93" s="6">
        <f>S93+1</f>
        <v>43918</v>
      </c>
      <c r="U93" s="6">
        <f>T93+1</f>
        <v>43919</v>
      </c>
      <c r="V93" s="6">
        <f>U93+1</f>
        <v>43920</v>
      </c>
      <c r="W93" s="6">
        <f>V93+1</f>
        <v>43921</v>
      </c>
      <c r="X93" s="6">
        <f>W93+1</f>
        <v>43922</v>
      </c>
      <c r="Y93" s="6">
        <f>X93+1</f>
        <v>43923</v>
      </c>
    </row>
    <row r="94" spans="1:25" x14ac:dyDescent="0.25">
      <c r="A94" s="42" t="s">
        <v>23</v>
      </c>
      <c r="B94" s="42"/>
      <c r="E94" s="4" t="s">
        <v>0</v>
      </c>
      <c r="F94" s="17">
        <f>J9</f>
        <v>8.0817051509769089E-2</v>
      </c>
      <c r="G94" s="17">
        <f>K9</f>
        <v>8.9943342776203972E-2</v>
      </c>
      <c r="H94" s="17">
        <f>L9</f>
        <v>8.2959641255605385E-2</v>
      </c>
      <c r="I94" s="17">
        <f>M9</f>
        <v>7.672073651907059E-2</v>
      </c>
      <c r="J94" s="17">
        <f>N9</f>
        <v>9.1730368311327304E-2</v>
      </c>
      <c r="K94" s="17">
        <f>O9</f>
        <v>0.10161158153509969</v>
      </c>
      <c r="L94" s="17">
        <f>P9</f>
        <v>0.1</v>
      </c>
      <c r="M94" s="17">
        <f>Q9</f>
        <v>0.10363267564078923</v>
      </c>
      <c r="N94" s="17">
        <f>R9</f>
        <v>0.10161314638926579</v>
      </c>
      <c r="O94" s="17">
        <f>S9</f>
        <v>0.11125485122897801</v>
      </c>
      <c r="P94" s="17">
        <f>T9</f>
        <v>0.1204291657543245</v>
      </c>
      <c r="Q94" s="17">
        <f>U9</f>
        <v>0.12105502501136881</v>
      </c>
      <c r="R94" s="17">
        <f t="shared" ref="Q94:Y94" si="172">V9</f>
        <v>0.13447510307643515</v>
      </c>
      <c r="S94" s="17">
        <f t="shared" si="172"/>
        <v>0.13797634691195795</v>
      </c>
      <c r="T94" s="17">
        <f t="shared" si="172"/>
        <v>0.13865420336748757</v>
      </c>
      <c r="U94" s="17">
        <f t="shared" si="172"/>
        <v>0.13124496373892022</v>
      </c>
      <c r="V94" s="17">
        <f t="shared" si="172"/>
        <v>0.13559322033898305</v>
      </c>
      <c r="W94" s="17">
        <f t="shared" si="172"/>
        <v>0.13961875321998971</v>
      </c>
      <c r="X94" s="17">
        <f t="shared" si="172"/>
        <v>0.1382953181272509</v>
      </c>
      <c r="Y94" s="17">
        <f t="shared" si="172"/>
        <v>0.13660356752821259</v>
      </c>
    </row>
    <row r="95" spans="1:25" x14ac:dyDescent="0.25">
      <c r="A95" s="42" t="s">
        <v>41</v>
      </c>
      <c r="B95" s="42"/>
      <c r="E95" s="4" t="s">
        <v>10</v>
      </c>
      <c r="F95" s="4"/>
      <c r="G95" s="4"/>
      <c r="H95" s="4"/>
      <c r="I95" s="4"/>
      <c r="J95" s="17">
        <f>N43</f>
        <v>1.7868538608806637E-2</v>
      </c>
      <c r="K95" s="17">
        <f>O43</f>
        <v>1.8573237653018153E-2</v>
      </c>
      <c r="L95" s="17">
        <f>P43</f>
        <v>1.370223978919631E-2</v>
      </c>
      <c r="M95" s="17">
        <f>Q43</f>
        <v>1.4055394791236048E-2</v>
      </c>
      <c r="N95" s="17">
        <f>R43</f>
        <v>1.2475049900199601E-2</v>
      </c>
      <c r="O95" s="17">
        <f>S43</f>
        <v>1.2017887087758524E-2</v>
      </c>
      <c r="P95" s="17">
        <f>T43</f>
        <v>1.0364578598054369E-2</v>
      </c>
      <c r="Q95" s="17">
        <f>U43</f>
        <v>1.067564662893172E-2</v>
      </c>
      <c r="R95" s="17">
        <f>V43</f>
        <v>1.1883327331652862E-2</v>
      </c>
      <c r="S95" s="17">
        <f>W43</f>
        <v>1.3594841483073616E-2</v>
      </c>
      <c r="T95" s="17">
        <f>X43</f>
        <v>1.6250000000000001E-2</v>
      </c>
      <c r="U95" s="17">
        <f>Y43</f>
        <v>1.7157727593507411E-2</v>
      </c>
      <c r="V95" s="17">
        <f>Z43</f>
        <v>1.6584050153083538E-2</v>
      </c>
      <c r="W95" s="17">
        <f>AA43</f>
        <v>1.848212021303576E-2</v>
      </c>
      <c r="X95" s="17">
        <f>AB43</f>
        <v>2.0050399912347978E-2</v>
      </c>
      <c r="Y95" s="17"/>
    </row>
    <row r="96" spans="1:25" x14ac:dyDescent="0.25">
      <c r="E96" s="4" t="s">
        <v>4</v>
      </c>
      <c r="F96" s="17">
        <f>U19</f>
        <v>0.19538983050847458</v>
      </c>
      <c r="G96" s="17">
        <f>V19</f>
        <v>0.1972307021369385</v>
      </c>
      <c r="H96" s="17">
        <f>W19</f>
        <v>0.21263178638289487</v>
      </c>
      <c r="I96" s="17">
        <f>X19</f>
        <v>0.20081835686777921</v>
      </c>
      <c r="J96" s="17">
        <f>Y19</f>
        <v>0.19704889829947728</v>
      </c>
      <c r="K96" s="17">
        <f>Z19</f>
        <v>0.19280860702151756</v>
      </c>
      <c r="L96" s="17">
        <f>AA19</f>
        <v>0.19057522333033983</v>
      </c>
      <c r="M96" s="17">
        <f>AB19</f>
        <v>0.19497312805592598</v>
      </c>
      <c r="N96" s="17">
        <f>AC19</f>
        <v>0.19571122230164403</v>
      </c>
      <c r="O96" s="17">
        <f>AD19</f>
        <v>0.19288389513108614</v>
      </c>
      <c r="P96" s="17">
        <f>AE19</f>
        <v>0.19096687480749308</v>
      </c>
      <c r="Q96" s="17">
        <f>AF19</f>
        <v>0.18284391373217984</v>
      </c>
      <c r="R96" s="17">
        <f>AG19</f>
        <v>0.17364581782607771</v>
      </c>
      <c r="S96" s="17">
        <f>AH19</f>
        <v>0.17048042106834896</v>
      </c>
      <c r="T96" s="17">
        <f>AI19</f>
        <v>0.169484933545267</v>
      </c>
      <c r="U96" s="17">
        <f>AJ19</f>
        <v>0.16861420057252804</v>
      </c>
      <c r="V96" s="17">
        <f>AK19</f>
        <v>0.16755811264022205</v>
      </c>
      <c r="W96" s="17">
        <f>AL19</f>
        <v>0.1670744494931842</v>
      </c>
      <c r="X96" s="17">
        <f>AM19</f>
        <v>0.16333701684898</v>
      </c>
      <c r="Y96" s="17">
        <f>AN19</f>
        <v>0.16079455505610188</v>
      </c>
    </row>
    <row r="97" spans="1:25" x14ac:dyDescent="0.25">
      <c r="E97" s="4" t="s">
        <v>6</v>
      </c>
      <c r="F97" s="4"/>
      <c r="G97" s="4"/>
      <c r="H97" s="17"/>
      <c r="I97" s="17">
        <f>J34</f>
        <v>0.10300429184549356</v>
      </c>
      <c r="J97" s="17">
        <f>K34</f>
        <v>0.10141313383208644</v>
      </c>
      <c r="K97" s="17">
        <f>L34</f>
        <v>0.10763454317897372</v>
      </c>
      <c r="L97" s="17">
        <f>M34</f>
        <v>0.11914672216441206</v>
      </c>
      <c r="M97" s="17">
        <f>N34</f>
        <v>7.101218865924748E-2</v>
      </c>
      <c r="N97" s="17">
        <f>O34</f>
        <v>9.4693504117108876E-2</v>
      </c>
      <c r="O97" s="17">
        <f>P34</f>
        <v>9.1760961810466765E-2</v>
      </c>
      <c r="P97" s="17">
        <f>Q34</f>
        <v>8.4344810502848644E-2</v>
      </c>
      <c r="Q97" s="17">
        <f>R34</f>
        <v>7.5386919620569148E-2</v>
      </c>
      <c r="R97" s="17">
        <f>S34</f>
        <v>6.6464044041747911E-2</v>
      </c>
      <c r="S97" s="17">
        <f>T34</f>
        <v>6.736628300609343E-2</v>
      </c>
      <c r="T97" s="17">
        <f>U34</f>
        <v>6.2020927120087603E-2</v>
      </c>
      <c r="U97" s="17">
        <f>V34</f>
        <v>5.7355383499801176E-2</v>
      </c>
      <c r="V97" s="17">
        <f>W34</f>
        <v>5.665211615107231E-2</v>
      </c>
      <c r="W97" s="17">
        <f>X34</f>
        <v>5.8629613654568979E-2</v>
      </c>
      <c r="X97" s="17">
        <f>Y34</f>
        <v>5.7889856769880191E-2</v>
      </c>
      <c r="Y97" s="17">
        <f>Z34</f>
        <v>5.7635375308177472E-2</v>
      </c>
    </row>
    <row r="98" spans="1:25" x14ac:dyDescent="0.25">
      <c r="E98" s="4" t="s">
        <v>15</v>
      </c>
      <c r="F98" s="4"/>
      <c r="G98" s="4"/>
      <c r="H98" s="17"/>
      <c r="I98" s="17"/>
      <c r="J98" s="17"/>
      <c r="K98" s="17">
        <f>K52</f>
        <v>0.2440677966101695</v>
      </c>
      <c r="L98" s="17">
        <f>L52</f>
        <v>0.22180451127819548</v>
      </c>
      <c r="M98" s="17">
        <f>M52</f>
        <v>0.16750539180445723</v>
      </c>
      <c r="N98" s="17">
        <f>N52</f>
        <v>0.18211276733635776</v>
      </c>
      <c r="O98" s="17">
        <f>O52</f>
        <v>0.1717948717948718</v>
      </c>
      <c r="P98" s="17">
        <f>P52</f>
        <v>0.16070068545316071</v>
      </c>
      <c r="Q98" s="17">
        <f>Q52</f>
        <v>0.14224533496482106</v>
      </c>
      <c r="R98" s="17">
        <f>R52</f>
        <v>0.14511674617122772</v>
      </c>
      <c r="S98" s="17">
        <f>S52</f>
        <v>0.15125548027102431</v>
      </c>
      <c r="T98" s="17">
        <f>T52</f>
        <v>0.17930670420552525</v>
      </c>
      <c r="U98" s="17">
        <f>U52</f>
        <v>0.18466165413533833</v>
      </c>
      <c r="V98" s="17">
        <f>V52</f>
        <v>0.17432214931286369</v>
      </c>
      <c r="W98" s="17">
        <f>W52</f>
        <v>0.1877426802392696</v>
      </c>
      <c r="X98" s="17">
        <f>X52</f>
        <v>0.2033195020746888</v>
      </c>
      <c r="Y98" s="17">
        <f>Y52</f>
        <v>0.20035667741271693</v>
      </c>
    </row>
    <row r="99" spans="1:25" x14ac:dyDescent="0.25">
      <c r="E99" s="4" t="s">
        <v>19</v>
      </c>
      <c r="F99" s="17"/>
      <c r="G99" s="17">
        <f>K61</f>
        <v>0.23395613322502032</v>
      </c>
      <c r="H99" s="17">
        <f>L61</f>
        <v>0.18230088495575222</v>
      </c>
      <c r="I99" s="17">
        <f>M61</f>
        <v>0.21563460693895475</v>
      </c>
      <c r="J99" s="17">
        <f>N61</f>
        <v>0.19008264462809918</v>
      </c>
      <c r="K99" s="17">
        <f>O61</f>
        <v>0.14659785932721711</v>
      </c>
      <c r="L99" s="17">
        <f>P61</f>
        <v>0.15678297606008448</v>
      </c>
      <c r="M99" s="17">
        <f>Q61</f>
        <v>0.18244406196213425</v>
      </c>
      <c r="N99" s="17">
        <f>R61</f>
        <v>0.19279730170819279</v>
      </c>
      <c r="O99" s="17">
        <f>S61</f>
        <v>0.19520486670245124</v>
      </c>
      <c r="P99" s="17">
        <f>T61</f>
        <v>0.19626713327500728</v>
      </c>
      <c r="Q99" s="17">
        <f>U61</f>
        <v>0.19950037762156508</v>
      </c>
      <c r="R99" s="17">
        <f>V61</f>
        <v>0.20372676996661851</v>
      </c>
      <c r="S99" s="17">
        <f>W61</f>
        <v>0.21121739130434783</v>
      </c>
      <c r="T99" s="17">
        <f>X61</f>
        <v>0.19066447743189358</v>
      </c>
      <c r="U99" s="17">
        <f>Y61</f>
        <v>0.19728610716552328</v>
      </c>
      <c r="V99" s="17">
        <f>Z61</f>
        <v>0.18503113262245077</v>
      </c>
      <c r="W99" s="17">
        <f>AA61</f>
        <v>0.17200168031926066</v>
      </c>
      <c r="X99" s="17">
        <f>AB61</f>
        <v>0.16111981205951448</v>
      </c>
      <c r="Y99" s="17">
        <f>AC61</f>
        <v>0.1561529215254687</v>
      </c>
    </row>
    <row r="100" spans="1:25" x14ac:dyDescent="0.25">
      <c r="E100" s="4" t="s">
        <v>33</v>
      </c>
      <c r="F100" s="17">
        <f>L69</f>
        <v>1.0159848279599025E-2</v>
      </c>
      <c r="G100" s="17">
        <f>M69</f>
        <v>9.982696659124185E-3</v>
      </c>
      <c r="H100" s="17">
        <f>N69</f>
        <v>1.0444874274661509E-2</v>
      </c>
      <c r="I100" s="17">
        <f>O69</f>
        <v>1.067479984750286E-2</v>
      </c>
      <c r="J100" s="17">
        <f>P69</f>
        <v>1.1404937962150646E-2</v>
      </c>
      <c r="K100" s="17">
        <f>Q69</f>
        <v>1.1625030917635419E-2</v>
      </c>
      <c r="L100" s="17">
        <f>R69</f>
        <v>1.2496937025238911E-2</v>
      </c>
      <c r="M100" s="17">
        <f>S69</f>
        <v>1.2627489072365225E-2</v>
      </c>
      <c r="N100" s="17">
        <f>T69</f>
        <v>1.3341346153846153E-2</v>
      </c>
      <c r="O100" s="17">
        <f>U69</f>
        <v>1.4263639605372637E-2</v>
      </c>
      <c r="P100" s="17">
        <f>V69</f>
        <v>1.4711033274956218E-2</v>
      </c>
      <c r="Q100" s="17">
        <f>W69</f>
        <v>0</v>
      </c>
      <c r="R100" s="17">
        <f>X69</f>
        <v>0</v>
      </c>
      <c r="S100" s="17">
        <f>Y69</f>
        <v>0</v>
      </c>
      <c r="T100" s="17">
        <f>Z69</f>
        <v>0</v>
      </c>
      <c r="U100" s="17">
        <f>AA69</f>
        <v>0</v>
      </c>
      <c r="V100" s="17">
        <f>AB69</f>
        <v>0</v>
      </c>
      <c r="W100" s="17">
        <f>AC69</f>
        <v>0</v>
      </c>
      <c r="X100" s="17">
        <f>AD69</f>
        <v>0</v>
      </c>
      <c r="Y100" s="17">
        <f>AE69</f>
        <v>0</v>
      </c>
    </row>
    <row r="101" spans="1:25" x14ac:dyDescent="0.25"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25" x14ac:dyDescent="0.25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25" x14ac:dyDescent="0.25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25" x14ac:dyDescent="0.25">
      <c r="A104" s="42" t="s">
        <v>38</v>
      </c>
      <c r="B104" s="42"/>
      <c r="C104" s="42"/>
      <c r="E104" s="4"/>
      <c r="F104" s="6">
        <v>43910</v>
      </c>
      <c r="G104" s="6">
        <f>F104+1</f>
        <v>43911</v>
      </c>
      <c r="H104" s="6">
        <f t="shared" ref="H104:S104" si="173">G104+1</f>
        <v>43912</v>
      </c>
      <c r="I104" s="6">
        <f t="shared" si="173"/>
        <v>43913</v>
      </c>
      <c r="J104" s="6">
        <f t="shared" si="173"/>
        <v>43914</v>
      </c>
      <c r="K104" s="6">
        <f t="shared" si="173"/>
        <v>43915</v>
      </c>
      <c r="L104" s="6">
        <f t="shared" si="173"/>
        <v>43916</v>
      </c>
      <c r="M104" s="6">
        <f t="shared" si="173"/>
        <v>43917</v>
      </c>
      <c r="N104" s="6">
        <f t="shared" si="173"/>
        <v>43918</v>
      </c>
      <c r="O104" s="6">
        <f t="shared" si="173"/>
        <v>43919</v>
      </c>
      <c r="P104" s="6">
        <f t="shared" si="173"/>
        <v>43920</v>
      </c>
      <c r="Q104" s="6">
        <f t="shared" si="173"/>
        <v>43921</v>
      </c>
      <c r="R104" s="6">
        <f t="shared" si="173"/>
        <v>43922</v>
      </c>
      <c r="S104" s="6">
        <f t="shared" si="173"/>
        <v>43923</v>
      </c>
    </row>
    <row r="105" spans="1:25" x14ac:dyDescent="0.25">
      <c r="A105" s="42" t="s">
        <v>42</v>
      </c>
      <c r="B105" s="42"/>
      <c r="C105" s="42"/>
      <c r="E105" s="4" t="s">
        <v>0</v>
      </c>
      <c r="F105" s="17">
        <f>P10</f>
        <v>0.10805500982318271</v>
      </c>
      <c r="G105" s="17">
        <f t="shared" ref="G105:S105" si="174">Q10</f>
        <v>0.10026917900403769</v>
      </c>
      <c r="H105" s="17">
        <f t="shared" si="174"/>
        <v>9.3498452012383895E-2</v>
      </c>
      <c r="I105" s="17">
        <f t="shared" si="174"/>
        <v>0.11048234977095123</v>
      </c>
      <c r="J105" s="17">
        <f t="shared" si="174"/>
        <v>0.12333791838606144</v>
      </c>
      <c r="K105" s="17">
        <f t="shared" si="174"/>
        <v>0.13457599344530929</v>
      </c>
      <c r="L105" s="17">
        <f t="shared" si="174"/>
        <v>0.15699530516431925</v>
      </c>
      <c r="M105" s="17">
        <f t="shared" si="174"/>
        <v>0.15718299964875307</v>
      </c>
      <c r="N105" s="17">
        <f t="shared" si="174"/>
        <v>0.13569850911098841</v>
      </c>
      <c r="O105" s="17">
        <f t="shared" si="174"/>
        <v>0.11602703047303328</v>
      </c>
      <c r="P105" s="17">
        <f t="shared" si="174"/>
        <v>0.12043539325842696</v>
      </c>
      <c r="Q105" s="17">
        <f t="shared" si="174"/>
        <v>0.13001397999784922</v>
      </c>
      <c r="R105" s="17">
        <f t="shared" si="174"/>
        <v>0.13374601388107296</v>
      </c>
      <c r="S105" s="17">
        <f t="shared" si="174"/>
        <v>0.11983471074380166</v>
      </c>
    </row>
    <row r="106" spans="1:25" x14ac:dyDescent="0.25">
      <c r="E106" s="4" t="s">
        <v>10</v>
      </c>
      <c r="F106" s="17">
        <f>P44</f>
        <v>7.9486395597676545E-3</v>
      </c>
      <c r="G106" s="17">
        <f t="shared" ref="G106:S106" si="175">Q44</f>
        <v>1.0979961570134504E-2</v>
      </c>
      <c r="H106" s="17">
        <f t="shared" si="175"/>
        <v>9.2234454031538231E-3</v>
      </c>
      <c r="I106" s="17">
        <f t="shared" si="175"/>
        <v>5.5185846453497805E-3</v>
      </c>
      <c r="J106" s="17">
        <f t="shared" si="175"/>
        <v>5.7898049087476396E-3</v>
      </c>
      <c r="K106" s="17">
        <f t="shared" si="175"/>
        <v>7.784557121817799E-3</v>
      </c>
      <c r="L106" s="17">
        <f t="shared" si="175"/>
        <v>1.4715543292602811E-2</v>
      </c>
      <c r="M106" s="17">
        <f t="shared" si="175"/>
        <v>2.3001820287936455E-2</v>
      </c>
      <c r="N106" s="17">
        <f t="shared" si="175"/>
        <v>2.9284525790349417E-2</v>
      </c>
      <c r="O106" s="17">
        <f t="shared" si="175"/>
        <v>2.1640607296623614E-2</v>
      </c>
      <c r="P106" s="17">
        <f t="shared" si="175"/>
        <v>1.7498267498267498E-2</v>
      </c>
      <c r="Q106" s="17">
        <f t="shared" si="175"/>
        <v>1.8647007805724199E-2</v>
      </c>
      <c r="R106" s="17">
        <f t="shared" si="175"/>
        <v>2.3094532722865609E-2</v>
      </c>
      <c r="S106" s="17"/>
    </row>
    <row r="107" spans="1:25" x14ac:dyDescent="0.25">
      <c r="E107" s="4" t="s">
        <v>4</v>
      </c>
      <c r="F107" s="17">
        <f>AA20</f>
        <v>0.15870873987959311</v>
      </c>
      <c r="G107" s="17">
        <f t="shared" ref="G107:S107" si="176">AB20</f>
        <v>0.17897286821705427</v>
      </c>
      <c r="H107" s="17">
        <f t="shared" si="176"/>
        <v>0.20011595323219636</v>
      </c>
      <c r="I107" s="17">
        <f t="shared" si="176"/>
        <v>0.18648550063833669</v>
      </c>
      <c r="J107" s="17">
        <f t="shared" si="176"/>
        <v>0.15281501340482573</v>
      </c>
      <c r="K107" s="17">
        <f t="shared" si="176"/>
        <v>0.13064776023203351</v>
      </c>
      <c r="L107" s="17">
        <f t="shared" si="176"/>
        <v>0.11687657430730479</v>
      </c>
      <c r="M107" s="17">
        <f t="shared" si="176"/>
        <v>0.12782411754957743</v>
      </c>
      <c r="N107" s="17">
        <f t="shared" si="176"/>
        <v>0.14905950550100555</v>
      </c>
      <c r="O107" s="17">
        <f t="shared" si="176"/>
        <v>0.1675855878958841</v>
      </c>
      <c r="P107" s="17">
        <f t="shared" si="176"/>
        <v>0.16113588667366213</v>
      </c>
      <c r="Q107" s="17">
        <f t="shared" si="176"/>
        <v>0.14477486154587046</v>
      </c>
      <c r="R107" s="17">
        <f t="shared" si="176"/>
        <v>0.13684271151298738</v>
      </c>
      <c r="S107" s="17">
        <f t="shared" si="176"/>
        <v>0.12849718013933428</v>
      </c>
    </row>
    <row r="108" spans="1:25" x14ac:dyDescent="0.25">
      <c r="E108" s="4" t="s">
        <v>6</v>
      </c>
      <c r="F108" s="17">
        <f>M35</f>
        <v>5.1730844029560484E-2</v>
      </c>
      <c r="G108" s="17">
        <f>N35</f>
        <v>5.2631578947368418E-2</v>
      </c>
      <c r="H108" s="17">
        <f>O35</f>
        <v>6.4809855382967324E-2</v>
      </c>
      <c r="I108" s="17">
        <f>P35</f>
        <v>6.7441860465116285E-2</v>
      </c>
      <c r="J108" s="17">
        <f>Q35</f>
        <v>5.4015171331415118E-2</v>
      </c>
      <c r="K108" s="17">
        <f>R35</f>
        <v>4.1758614836190797E-2</v>
      </c>
      <c r="L108" s="17">
        <f>S35</f>
        <v>4.1136392852551745E-2</v>
      </c>
      <c r="M108" s="17">
        <f>T35</f>
        <v>4.3676287275865373E-2</v>
      </c>
      <c r="N108" s="17">
        <f>U35</f>
        <v>4.475960968672224E-2</v>
      </c>
      <c r="O108" s="17">
        <f>V35</f>
        <v>4.449721247160851E-2</v>
      </c>
      <c r="P108" s="17">
        <f>W35</f>
        <v>4.3476903870162294E-2</v>
      </c>
      <c r="Q108" s="17">
        <f>X35</f>
        <v>4.5059288537549404E-2</v>
      </c>
      <c r="R108" s="17">
        <f>Y35</f>
        <v>4.7467240772558844E-2</v>
      </c>
      <c r="S108" s="17">
        <f>Z35</f>
        <v>5.0472512413461706E-2</v>
      </c>
    </row>
    <row r="109" spans="1:25" x14ac:dyDescent="0.25">
      <c r="E109" s="4" t="s">
        <v>15</v>
      </c>
      <c r="F109" s="17">
        <f>L53</f>
        <v>8.4112149532710276E-2</v>
      </c>
      <c r="G109" s="17">
        <f t="shared" ref="G109:S109" si="177">M53</f>
        <v>0.13641133263378805</v>
      </c>
      <c r="H109" s="17">
        <f t="shared" si="177"/>
        <v>0.1189236111111111</v>
      </c>
      <c r="I109" s="17">
        <f t="shared" si="177"/>
        <v>0.12793522267206478</v>
      </c>
      <c r="J109" s="17">
        <f t="shared" si="177"/>
        <v>0.10950173812282735</v>
      </c>
      <c r="K109" s="17">
        <f t="shared" si="177"/>
        <v>9.0506640432857846E-2</v>
      </c>
      <c r="L109" s="17">
        <f t="shared" si="177"/>
        <v>0.10158862876254181</v>
      </c>
      <c r="M109" s="17">
        <f t="shared" si="177"/>
        <v>0.13960231980115989</v>
      </c>
      <c r="N109" s="17">
        <f t="shared" si="177"/>
        <v>0.20772403449568805</v>
      </c>
      <c r="O109" s="17">
        <f t="shared" si="177"/>
        <v>0.21248774109186008</v>
      </c>
      <c r="P109" s="17">
        <f t="shared" si="177"/>
        <v>0.1687467498699948</v>
      </c>
      <c r="Q109" s="17">
        <f t="shared" si="177"/>
        <v>0.156567710451403</v>
      </c>
      <c r="R109" s="17">
        <f t="shared" si="177"/>
        <v>0.17286988618886495</v>
      </c>
      <c r="S109" s="17">
        <f t="shared" si="177"/>
        <v>0.20013227513227513</v>
      </c>
    </row>
    <row r="110" spans="1:25" x14ac:dyDescent="0.25">
      <c r="E110" s="4" t="s">
        <v>19</v>
      </c>
      <c r="F110" s="17">
        <f>P62</f>
        <v>0.11595189471295667</v>
      </c>
      <c r="G110" s="17">
        <f t="shared" ref="G110:S110" si="178">Q62</f>
        <v>0.19701944935589796</v>
      </c>
      <c r="H110" s="17">
        <f t="shared" si="178"/>
        <v>0.20994359724253187</v>
      </c>
      <c r="I110" s="17">
        <f t="shared" si="178"/>
        <v>0.19146519552166152</v>
      </c>
      <c r="J110" s="17">
        <f t="shared" si="178"/>
        <v>0.16379955123410619</v>
      </c>
      <c r="K110" s="17">
        <f t="shared" si="178"/>
        <v>0.1868885640391319</v>
      </c>
      <c r="L110" s="17">
        <f t="shared" si="178"/>
        <v>0.20540715208961655</v>
      </c>
      <c r="M110" s="17">
        <f t="shared" si="178"/>
        <v>0.17149643705463183</v>
      </c>
      <c r="N110" s="17">
        <f t="shared" si="178"/>
        <v>0.17329850975572283</v>
      </c>
      <c r="O110" s="17">
        <f t="shared" si="178"/>
        <v>0.14631951526786249</v>
      </c>
      <c r="P110" s="17">
        <f t="shared" si="178"/>
        <v>0.13969719142229978</v>
      </c>
      <c r="Q110" s="17">
        <f t="shared" si="178"/>
        <v>0.10818650158015498</v>
      </c>
      <c r="R110" s="17">
        <f t="shared" si="178"/>
        <v>0.1035260352603526</v>
      </c>
      <c r="S110" s="17">
        <f t="shared" si="178"/>
        <v>0.10808507184024678</v>
      </c>
    </row>
    <row r="111" spans="1:25" x14ac:dyDescent="0.25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25" x14ac:dyDescent="0.25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8" spans="1:16" ht="15.75" thickBot="1" x14ac:dyDescent="0.3"/>
    <row r="119" spans="1:16" ht="16.5" thickBot="1" x14ac:dyDescent="0.3">
      <c r="A119" s="30" t="s">
        <v>24</v>
      </c>
      <c r="B119" s="31"/>
      <c r="C119" s="31"/>
      <c r="D119" s="31"/>
      <c r="E119" s="31"/>
      <c r="F119" s="31"/>
      <c r="G119" s="32"/>
    </row>
    <row r="121" spans="1:16" x14ac:dyDescent="0.25">
      <c r="A121" s="42" t="s">
        <v>25</v>
      </c>
      <c r="B121" s="42"/>
      <c r="C121" s="43" t="s">
        <v>26</v>
      </c>
      <c r="D121" s="44"/>
      <c r="E121" s="45"/>
    </row>
    <row r="122" spans="1:16" x14ac:dyDescent="0.25">
      <c r="C122" s="43" t="s">
        <v>27</v>
      </c>
      <c r="D122" s="44"/>
      <c r="E122" s="45"/>
    </row>
    <row r="123" spans="1:16" x14ac:dyDescent="0.25">
      <c r="C123" s="43" t="s">
        <v>28</v>
      </c>
      <c r="D123" s="44"/>
      <c r="E123" s="45"/>
    </row>
    <row r="138" spans="1:7" ht="15.75" x14ac:dyDescent="0.25">
      <c r="A138" s="46" t="s">
        <v>39</v>
      </c>
      <c r="B138" s="46"/>
      <c r="C138" s="46"/>
      <c r="D138" s="46"/>
      <c r="E138" s="46"/>
      <c r="F138" s="46"/>
      <c r="G138" s="46"/>
    </row>
    <row r="141" spans="1:7" x14ac:dyDescent="0.25">
      <c r="A141" s="42" t="s">
        <v>25</v>
      </c>
      <c r="B141" s="42"/>
      <c r="C141" s="43" t="s">
        <v>30</v>
      </c>
      <c r="D141" s="44"/>
      <c r="E141" s="45"/>
    </row>
    <row r="142" spans="1:7" x14ac:dyDescent="0.25">
      <c r="C142" s="43" t="s">
        <v>31</v>
      </c>
      <c r="D142" s="44"/>
      <c r="E142" s="45"/>
    </row>
    <row r="143" spans="1:7" x14ac:dyDescent="0.25">
      <c r="C143" s="43" t="s">
        <v>32</v>
      </c>
      <c r="D143" s="44"/>
      <c r="E143" s="45"/>
    </row>
    <row r="157" spans="1:7" ht="15.75" x14ac:dyDescent="0.25">
      <c r="A157" s="46" t="s">
        <v>29</v>
      </c>
      <c r="B157" s="46"/>
      <c r="C157" s="46"/>
      <c r="D157" s="46"/>
      <c r="E157" s="46"/>
      <c r="F157" s="46"/>
      <c r="G157" s="46"/>
    </row>
    <row r="160" spans="1:7" x14ac:dyDescent="0.25">
      <c r="A160" s="42" t="s">
        <v>25</v>
      </c>
      <c r="B160" s="42"/>
      <c r="C160" s="43" t="s">
        <v>30</v>
      </c>
      <c r="D160" s="44"/>
      <c r="E160" s="45"/>
    </row>
    <row r="161" spans="3:5" x14ac:dyDescent="0.25">
      <c r="C161" s="43" t="s">
        <v>31</v>
      </c>
      <c r="D161" s="44"/>
      <c r="E161" s="45"/>
    </row>
    <row r="162" spans="3:5" x14ac:dyDescent="0.25">
      <c r="C162" s="43" t="s">
        <v>32</v>
      </c>
      <c r="D162" s="44"/>
      <c r="E162" s="45"/>
    </row>
    <row r="182" spans="1:8" x14ac:dyDescent="0.25">
      <c r="A182" s="42" t="s">
        <v>37</v>
      </c>
      <c r="B182" s="42"/>
      <c r="C182" s="42"/>
      <c r="D182" s="42"/>
      <c r="E182" s="42"/>
      <c r="F182" s="42"/>
      <c r="G182" s="42"/>
      <c r="H182" s="42"/>
    </row>
  </sheetData>
  <mergeCells count="37">
    <mergeCell ref="AM13:AY13"/>
    <mergeCell ref="C79:O79"/>
    <mergeCell ref="A55:AL55"/>
    <mergeCell ref="A46:AL46"/>
    <mergeCell ref="A95:B95"/>
    <mergeCell ref="A105:C105"/>
    <mergeCell ref="E81:S81"/>
    <mergeCell ref="G1:S1"/>
    <mergeCell ref="A3:AL3"/>
    <mergeCell ref="A13:AL13"/>
    <mergeCell ref="A28:AL28"/>
    <mergeCell ref="A37:AL37"/>
    <mergeCell ref="A182:H182"/>
    <mergeCell ref="A104:C104"/>
    <mergeCell ref="A138:G138"/>
    <mergeCell ref="A141:B141"/>
    <mergeCell ref="C141:E141"/>
    <mergeCell ref="C142:E142"/>
    <mergeCell ref="C143:E143"/>
    <mergeCell ref="C161:E161"/>
    <mergeCell ref="C162:E162"/>
    <mergeCell ref="A160:B160"/>
    <mergeCell ref="C160:E160"/>
    <mergeCell ref="C72:P72"/>
    <mergeCell ref="C77:N77"/>
    <mergeCell ref="C73:P73"/>
    <mergeCell ref="C74:P74"/>
    <mergeCell ref="C75:O75"/>
    <mergeCell ref="C76:O76"/>
    <mergeCell ref="C78:P78"/>
    <mergeCell ref="C121:E121"/>
    <mergeCell ref="C122:E122"/>
    <mergeCell ref="C123:E123"/>
    <mergeCell ref="A157:G157"/>
    <mergeCell ref="A86:B86"/>
    <mergeCell ref="A94:B94"/>
    <mergeCell ref="A121:B121"/>
  </mergeCells>
  <hyperlinks>
    <hyperlink ref="C72" r:id="rId1" xr:uid="{6A759FAA-1F7E-4263-A026-A3B3496C8246}"/>
    <hyperlink ref="C73" r:id="rId2" xr:uid="{CD4D77F0-9B7F-4DC3-B17A-0B69B4072612}"/>
    <hyperlink ref="C74" r:id="rId3" xr:uid="{79FA3BED-540F-48F1-9C61-C6A1B2C51183}"/>
    <hyperlink ref="C75" r:id="rId4" xr:uid="{73B185E2-412F-44DE-AAC4-43B1B24B4087}"/>
    <hyperlink ref="C76" r:id="rId5" xr:uid="{F46AA968-7146-41D2-BE82-088D3ED739D6}"/>
    <hyperlink ref="C77" r:id="rId6" xr:uid="{F9989416-D394-489A-BA04-31AB732995D1}"/>
    <hyperlink ref="C78" r:id="rId7" xr:uid="{FEC9F565-FA79-43BD-8D39-1E7E588DE49B}"/>
    <hyperlink ref="C79" r:id="rId8" xr:uid="{C80786D6-1E31-4A40-90F1-96C891CF7E53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2020-03-17T12:31:53Z</dcterms:created>
  <dcterms:modified xsi:type="dcterms:W3CDTF">2020-04-03T04:55:27Z</dcterms:modified>
</cp:coreProperties>
</file>