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600" yWindow="168" windowWidth="15600" windowHeight="7572" activeTab="5"/>
  </bookViews>
  <sheets>
    <sheet name="语文" sheetId="18" r:id="rId1"/>
    <sheet name="数学" sheetId="17" r:id="rId2"/>
    <sheet name="英语" sheetId="19" r:id="rId3"/>
    <sheet name="物理" sheetId="20" r:id="rId4"/>
    <sheet name="化学" sheetId="21" r:id="rId5"/>
    <sheet name="期末总成绩" sheetId="15" r:id="rId6"/>
    <sheet name="初三学生档案" sheetId="22" r:id="rId7"/>
  </sheets>
  <definedNames>
    <definedName name="学生档案" localSheetId="6">初三学生档案!$A$1:$G$56</definedName>
  </definedNames>
  <calcPr calcId="152511"/>
</workbook>
</file>

<file path=xl/calcChain.xml><?xml version="1.0" encoding="utf-8"?>
<calcChain xmlns="http://schemas.openxmlformats.org/spreadsheetml/2006/main">
  <c r="H47" i="15" l="1"/>
  <c r="I47" i="15" s="1"/>
  <c r="G47" i="15"/>
  <c r="F47" i="15"/>
  <c r="E47" i="15"/>
  <c r="D47" i="15"/>
  <c r="C47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3" i="15"/>
  <c r="G2" i="18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3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3" i="15"/>
  <c r="B2" i="18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2" i="20"/>
  <c r="H2" i="18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2" i="20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2" i="20"/>
  <c r="F2" i="18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2" i="2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2" i="20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2" i="19"/>
  <c r="G4" i="18"/>
  <c r="F3" i="18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2" i="19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2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G3" i="18"/>
  <c r="G7" i="18"/>
  <c r="G8" i="18"/>
  <c r="G9" i="18"/>
  <c r="G11" i="18"/>
  <c r="G12" i="18"/>
  <c r="G13" i="18"/>
  <c r="G15" i="18"/>
  <c r="G16" i="18"/>
  <c r="G17" i="18"/>
  <c r="G19" i="18"/>
  <c r="G20" i="18"/>
  <c r="G21" i="18"/>
  <c r="G23" i="18"/>
  <c r="G24" i="18"/>
  <c r="G25" i="18"/>
  <c r="G27" i="18"/>
  <c r="G28" i="18"/>
  <c r="G29" i="18"/>
  <c r="G31" i="18"/>
  <c r="G32" i="18"/>
  <c r="G33" i="18"/>
  <c r="G35" i="18"/>
  <c r="G36" i="18"/>
  <c r="G37" i="18"/>
  <c r="G39" i="18"/>
  <c r="G40" i="18"/>
  <c r="G41" i="18"/>
  <c r="G43" i="18"/>
  <c r="G44" i="18"/>
  <c r="G4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2" i="22"/>
  <c r="G5" i="18" l="1"/>
  <c r="G42" i="18"/>
  <c r="G38" i="18"/>
  <c r="G34" i="18"/>
  <c r="G30" i="18"/>
  <c r="G26" i="18"/>
  <c r="G22" i="18"/>
  <c r="G18" i="18"/>
  <c r="G14" i="18"/>
  <c r="G10" i="18"/>
  <c r="G6" i="18"/>
</calcChain>
</file>

<file path=xl/connections.xml><?xml version="1.0" encoding="utf-8"?>
<connections xmlns="http://schemas.openxmlformats.org/spreadsheetml/2006/main">
  <connection id="1" name="学生档案" type="6" refreshedVersion="5" background="1" saveData="1">
    <textPr codePage="936" sourceFile="C:\Users\Lenovo\Desktop\学生档案.txt">
      <textFields count="6"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<sst xmlns="http://schemas.openxmlformats.org/spreadsheetml/2006/main" count="542" uniqueCount="228">
  <si>
    <t>学号</t>
    <phoneticPr fontId="1" type="noConversion"/>
  </si>
  <si>
    <t>姓名</t>
    <phoneticPr fontId="1" type="noConversion"/>
  </si>
  <si>
    <t>语文</t>
  </si>
  <si>
    <t>数学</t>
  </si>
  <si>
    <t>英语</t>
  </si>
  <si>
    <t>学号</t>
    <phoneticPr fontId="1" type="noConversion"/>
  </si>
  <si>
    <t>C121402</t>
  </si>
  <si>
    <t>C121403</t>
  </si>
  <si>
    <t>C121404</t>
  </si>
  <si>
    <t>C121405</t>
  </si>
  <si>
    <t>C121406</t>
  </si>
  <si>
    <t>C121407</t>
  </si>
  <si>
    <t>C121408</t>
  </si>
  <si>
    <t>C121409</t>
  </si>
  <si>
    <t>C121410</t>
  </si>
  <si>
    <t>C121411</t>
  </si>
  <si>
    <t>C121412</t>
  </si>
  <si>
    <t>C121413</t>
  </si>
  <si>
    <t>C121414</t>
  </si>
  <si>
    <t>C121415</t>
  </si>
  <si>
    <t>C121416</t>
  </si>
  <si>
    <t>C121417</t>
  </si>
  <si>
    <t>C121418</t>
  </si>
  <si>
    <t>C121419</t>
  </si>
  <si>
    <t>C121420</t>
  </si>
  <si>
    <t>C121421</t>
  </si>
  <si>
    <t>C121422</t>
  </si>
  <si>
    <t>C121423</t>
  </si>
  <si>
    <t>C121424</t>
  </si>
  <si>
    <t>C121425</t>
  </si>
  <si>
    <t>C121426</t>
  </si>
  <si>
    <t>C121427</t>
  </si>
  <si>
    <t>C121428</t>
  </si>
  <si>
    <t>C121429</t>
  </si>
  <si>
    <t>C121430</t>
  </si>
  <si>
    <t>C121431</t>
  </si>
  <si>
    <t>C121432</t>
  </si>
  <si>
    <t>C121433</t>
  </si>
  <si>
    <t>C121434</t>
  </si>
  <si>
    <t>C121435</t>
  </si>
  <si>
    <t>C121436</t>
  </si>
  <si>
    <t>C121437</t>
  </si>
  <si>
    <t>C121438</t>
  </si>
  <si>
    <t>C121439</t>
  </si>
  <si>
    <t>C121440</t>
  </si>
  <si>
    <t>C121441</t>
  </si>
  <si>
    <t>C121442</t>
  </si>
  <si>
    <t>C121443</t>
  </si>
  <si>
    <t>C121444</t>
  </si>
  <si>
    <t>C121401</t>
    <phoneticPr fontId="1" type="noConversion"/>
  </si>
  <si>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</si>
  <si>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</si>
  <si>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</si>
  <si>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学期成绩</t>
    <phoneticPr fontId="1" type="noConversion"/>
  </si>
  <si>
    <t>班级名次</t>
    <phoneticPr fontId="1" type="noConversion"/>
  </si>
  <si>
    <t>姓名</t>
    <phoneticPr fontId="1" type="noConversion"/>
  </si>
  <si>
    <t>物理</t>
    <phoneticPr fontId="1" type="noConversion"/>
  </si>
  <si>
    <t>化学</t>
    <phoneticPr fontId="1" type="noConversion"/>
  </si>
  <si>
    <t>总分</t>
    <phoneticPr fontId="1" type="noConversion"/>
  </si>
  <si>
    <t>初三（14）班第一学期期末成绩表</t>
    <phoneticPr fontId="1" type="noConversion"/>
  </si>
  <si>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</si>
  <si>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</si>
  <si>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</si>
  <si>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学期成绩</t>
    <phoneticPr fontId="1" type="noConversion"/>
  </si>
  <si>
    <t>班级名次</t>
    <phoneticPr fontId="1" type="noConversion"/>
  </si>
  <si>
    <t>学号</t>
    <phoneticPr fontId="1" type="noConversion"/>
  </si>
  <si>
    <t>姓名</t>
    <phoneticPr fontId="1" type="noConversion"/>
  </si>
  <si>
    <t>C121401</t>
    <phoneticPr fontId="1" type="noConversion"/>
  </si>
  <si>
    <t>学号</t>
    <phoneticPr fontId="1" type="noConversion"/>
  </si>
  <si>
    <t>姓名</t>
    <phoneticPr fontId="1" type="noConversion"/>
  </si>
  <si>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</si>
  <si>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</si>
  <si>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</si>
  <si>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学期成绩</t>
    <phoneticPr fontId="1" type="noConversion"/>
  </si>
  <si>
    <t>班级名次</t>
    <phoneticPr fontId="1" type="noConversion"/>
  </si>
  <si>
    <t>C121401</t>
    <phoneticPr fontId="1" type="noConversion"/>
  </si>
  <si>
    <t>期末总评</t>
  </si>
  <si>
    <t>平均分</t>
    <phoneticPr fontId="1" type="noConversion"/>
  </si>
  <si>
    <t>总分排名</t>
    <phoneticPr fontId="1" type="noConversion"/>
  </si>
  <si>
    <t>姓名</t>
    <phoneticPr fontId="1" type="noConversion"/>
  </si>
  <si>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</si>
  <si>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</si>
  <si>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</si>
  <si>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学期成绩</t>
    <phoneticPr fontId="1" type="noConversion"/>
  </si>
  <si>
    <t>班级名次</t>
    <phoneticPr fontId="1" type="noConversion"/>
  </si>
  <si>
    <t>期末总评</t>
    <phoneticPr fontId="1" type="noConversion"/>
  </si>
  <si>
    <t>身份证号码</t>
  </si>
  <si>
    <t>性别</t>
  </si>
  <si>
    <t>出生日期</t>
  </si>
  <si>
    <t>年龄</t>
  </si>
  <si>
    <t>籍贯</t>
  </si>
  <si>
    <t>110101200001051054</t>
  </si>
  <si>
    <t>湖北</t>
  </si>
  <si>
    <t>110102199812191513</t>
  </si>
  <si>
    <t>北京</t>
  </si>
  <si>
    <t>110102199903292713</t>
  </si>
  <si>
    <t>110102199904271532</t>
  </si>
  <si>
    <t>110102199905240451</t>
  </si>
  <si>
    <t>山西</t>
  </si>
  <si>
    <t>110102199905281913</t>
  </si>
  <si>
    <t>110103199903040920</t>
  </si>
  <si>
    <t>110103199903270623</t>
  </si>
  <si>
    <t>110103199904290936</t>
  </si>
  <si>
    <t>110103199908171548</t>
  </si>
  <si>
    <t>湖南</t>
  </si>
  <si>
    <t>110104199810261737</t>
  </si>
  <si>
    <t>110104199903051216</t>
  </si>
  <si>
    <t>110105199807142140</t>
  </si>
  <si>
    <t>110105199810054517</t>
  </si>
  <si>
    <t>河北</t>
  </si>
  <si>
    <t>110105199810212519</t>
  </si>
  <si>
    <t>110105199811111135</t>
  </si>
  <si>
    <t>110105199906036123</t>
  </si>
  <si>
    <t>山东</t>
  </si>
  <si>
    <t>110106199903293913</t>
  </si>
  <si>
    <t>陕西</t>
  </si>
  <si>
    <t>110106199905133052</t>
  </si>
  <si>
    <t>110106199905174819</t>
  </si>
  <si>
    <t>110106199907250970</t>
  </si>
  <si>
    <t>吉林</t>
  </si>
  <si>
    <t>110107199904230930</t>
  </si>
  <si>
    <t>河南</t>
  </si>
  <si>
    <t>110108199811063791</t>
  </si>
  <si>
    <t>110108199812284251</t>
  </si>
  <si>
    <t>110108199908013724</t>
  </si>
  <si>
    <t>110108200001295479</t>
  </si>
  <si>
    <t>110109199810240031</t>
  </si>
  <si>
    <t>四川</t>
  </si>
  <si>
    <t>110109199908070328</t>
  </si>
  <si>
    <t>安徽</t>
  </si>
  <si>
    <t>110111199810014018</t>
  </si>
  <si>
    <t>云南</t>
  </si>
  <si>
    <t>110111199810042027</t>
  </si>
  <si>
    <t>贵州</t>
  </si>
  <si>
    <t>110111199906163022</t>
  </si>
  <si>
    <t>110221199909293625</t>
  </si>
  <si>
    <t>110221200002048335</t>
  </si>
  <si>
    <t>110223199905060558</t>
  </si>
  <si>
    <t>110223199906235661</t>
  </si>
  <si>
    <t>110223199910136635</t>
  </si>
  <si>
    <t>110223200001116380</t>
  </si>
  <si>
    <t>110224199810234821</t>
  </si>
  <si>
    <t>110224199907042031</t>
  </si>
  <si>
    <t>110224200001280026</t>
  </si>
  <si>
    <t>天津</t>
  </si>
  <si>
    <t>110226199904111420</t>
  </si>
  <si>
    <t>110226199908090053</t>
  </si>
  <si>
    <t>110226199910021915</t>
  </si>
  <si>
    <t>110226199912221659</t>
  </si>
  <si>
    <t>110226199912240017</t>
  </si>
  <si>
    <t>110227199812061545</t>
  </si>
  <si>
    <t>110227199909040059</t>
  </si>
  <si>
    <t>110229199811140023</t>
  </si>
  <si>
    <t>110229199909011331</t>
  </si>
  <si>
    <t>110229199909060831</t>
  </si>
  <si>
    <t>120112199811263741</t>
  </si>
  <si>
    <t>130630199905210048</t>
  </si>
  <si>
    <t>131182199909163825</t>
  </si>
  <si>
    <t>150404199909074122</t>
  </si>
  <si>
    <t>11010519990531542X</t>
  </si>
  <si>
    <t>学号</t>
  </si>
  <si>
    <t>姓名</t>
  </si>
  <si>
    <t>马小军</t>
  </si>
  <si>
    <t>C121301</t>
  </si>
  <si>
    <t>曾令铨</t>
  </si>
  <si>
    <t>C121201</t>
  </si>
  <si>
    <t>张国强</t>
  </si>
  <si>
    <t>孙令煊</t>
  </si>
  <si>
    <t>江晓勇</t>
  </si>
  <si>
    <t>C121001</t>
  </si>
  <si>
    <t>吴小飞</t>
  </si>
  <si>
    <t>姚南</t>
  </si>
  <si>
    <t>杜学江</t>
  </si>
  <si>
    <t>C121401</t>
  </si>
  <si>
    <t>宋子丹</t>
  </si>
  <si>
    <t>吕文伟</t>
  </si>
  <si>
    <t>C120802</t>
  </si>
  <si>
    <t>符坚</t>
  </si>
  <si>
    <t>张杰</t>
  </si>
  <si>
    <t>C120901</t>
  </si>
  <si>
    <t>谢如雪</t>
  </si>
  <si>
    <t>方天宇</t>
  </si>
  <si>
    <t>莫一明</t>
  </si>
  <si>
    <t>徐霞客</t>
  </si>
  <si>
    <t>孙玉敏</t>
  </si>
  <si>
    <t>C121101</t>
  </si>
  <si>
    <t>徐鹏飞</t>
  </si>
  <si>
    <t>张雄杰</t>
  </si>
  <si>
    <t>康秋林</t>
  </si>
  <si>
    <t>陈家洛</t>
  </si>
  <si>
    <t>C121003</t>
  </si>
  <si>
    <t>苏三强</t>
  </si>
  <si>
    <t>陈万地</t>
  </si>
  <si>
    <t>苏国强</t>
  </si>
  <si>
    <t>吉莉莉</t>
  </si>
  <si>
    <t>甄士隐</t>
  </si>
  <si>
    <t>C120801</t>
  </si>
  <si>
    <t>白宏伟</t>
  </si>
  <si>
    <t>C121002</t>
  </si>
  <si>
    <t>毛兰儿</t>
  </si>
  <si>
    <t>王清华</t>
  </si>
  <si>
    <t>C121302</t>
  </si>
  <si>
    <t>黄蓉</t>
  </si>
  <si>
    <t>齐小娟</t>
  </si>
  <si>
    <t>郭晶晶</t>
  </si>
  <si>
    <t>侯登科</t>
  </si>
  <si>
    <t>刘小锋</t>
  </si>
  <si>
    <t>郑菁华</t>
  </si>
  <si>
    <t>习志敏</t>
  </si>
  <si>
    <t>李春娜</t>
  </si>
  <si>
    <t>郎润</t>
  </si>
  <si>
    <t>倪冬声</t>
  </si>
  <si>
    <t>齐飞扬</t>
  </si>
  <si>
    <t>周梦飞</t>
  </si>
  <si>
    <t>钱飞虎</t>
  </si>
  <si>
    <t>C121303</t>
  </si>
  <si>
    <t>侯小文</t>
  </si>
  <si>
    <t>宋子文</t>
  </si>
  <si>
    <t>杜春兰</t>
  </si>
  <si>
    <t>李北冥</t>
  </si>
  <si>
    <t>苏解玉</t>
  </si>
  <si>
    <t>张鹏举</t>
  </si>
  <si>
    <t>郑秀丽</t>
  </si>
  <si>
    <t>孙如红</t>
  </si>
  <si>
    <t>张馥郁</t>
  </si>
  <si>
    <t>刘小红</t>
  </si>
  <si>
    <t>闫朝霞</t>
  </si>
  <si>
    <t>期末总评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</si>
</sst>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1"/>
      <color theme="0"/>
      <name val="宋体"/>
      <family val="2"/>
      <charset val="134"/>
      <scheme val="minor"/>
    </font>
    <font>
      <sz val="18"/>
      <color theme="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b/>
      <sz val="14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theme="7" tint="0.59999389629810485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6" tint="0.39997558519241921"/>
      </top>
      <bottom/>
      <diagonal/>
    </border>
    <border>
      <left style="thin">
        <color theme="0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6" tint="0.39997558519241921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2" fillId="5" borderId="2" xfId="0" applyNumberFormat="1" applyFont="1" applyFill="1" applyBorder="1">
      <alignment vertical="center"/>
    </xf>
    <xf numFmtId="176" fontId="2" fillId="6" borderId="2" xfId="0" applyNumberFormat="1" applyFont="1" applyFill="1" applyBorder="1">
      <alignment vertical="center"/>
    </xf>
    <xf numFmtId="176" fontId="2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5" xfId="0" applyFont="1" applyFill="1" applyBorder="1">
      <alignment vertical="center"/>
    </xf>
    <xf numFmtId="0" fontId="0" fillId="7" borderId="6" xfId="0" applyFont="1" applyFill="1" applyBorder="1">
      <alignment vertical="center"/>
    </xf>
    <xf numFmtId="0" fontId="0" fillId="7" borderId="8" xfId="0" applyFont="1" applyFill="1" applyBorder="1">
      <alignment vertical="center"/>
    </xf>
    <xf numFmtId="0" fontId="0" fillId="7" borderId="9" xfId="0" applyFont="1" applyFill="1" applyBorder="1">
      <alignment vertical="center"/>
    </xf>
    <xf numFmtId="0" fontId="10" fillId="7" borderId="7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4" fillId="2" borderId="13" xfId="1" applyFont="1" applyBorder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着色 4" xfId="1" builtinId="41"/>
  </cellStyles>
  <dxfs count="36">
    <dxf>
      <font>
        <b/>
        <i val="0"/>
        <color rgb="FFFF0000"/>
      </font>
    </dxf>
    <dxf>
      <fill>
        <patternFill>
          <bgColor rgb="FF00B0F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00B0F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学生档案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&#23454;&#20363;10%20&#23398;&#29983;&#25104;&#32489;&#25968;&#25454;&#22788;&#29702;/&#23398;&#29983;&#25104;&#32489;.xlsx" TargetMode="External"/><Relationship Id="rId2" Type="http://schemas.openxmlformats.org/officeDocument/2006/relationships/externalLinkPath" Target="&#23454;&#20363;10%20&#23398;&#29983;&#25104;&#32489;&#25968;&#25454;&#22788;&#29702;/&#23398;&#29983;&#25104;&#32489;.xlsx" TargetMode="External"/><Relationship Id="rId1" Type="http://schemas.openxmlformats.org/officeDocument/2006/relationships/externalLinkPath" Target="&#23454;&#20363;10%20&#23398;&#29983;&#25104;&#32489;&#25968;&#25454;&#22788;&#29702;/&#23398;&#29983;&#25104;&#32489;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&#23454;&#20363;10%20&#23398;&#29983;&#25104;&#32489;&#25968;&#25454;&#22788;&#29702;/&#23398;&#29983;&#25104;&#32489;.xlsx" TargetMode="External"/><Relationship Id="rId2" Type="http://schemas.openxmlformats.org/officeDocument/2006/relationships/externalLinkPath" Target="&#23454;&#20363;10%20&#23398;&#29983;&#25104;&#32489;&#25968;&#25454;&#22788;&#29702;/&#23398;&#29983;&#25104;&#32489;.xlsx" TargetMode="External"/><Relationship Id="rId1" Type="http://schemas.openxmlformats.org/officeDocument/2006/relationships/externalLinkPath" Target="&#23454;&#20363;10%20&#23398;&#29983;&#25104;&#32489;&#25968;&#25454;&#22788;&#29702;/&#23398;&#29983;&#25104;&#32489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&#23454;&#20363;10%20&#23398;&#29983;&#25104;&#32489;&#25968;&#25454;&#22788;&#29702;/&#23398;&#29983;&#25104;&#32489;.xlsx" TargetMode="External"/><Relationship Id="rId2" Type="http://schemas.openxmlformats.org/officeDocument/2006/relationships/externalLinkPath" Target="&#23454;&#20363;10%20&#23398;&#29983;&#25104;&#32489;&#25968;&#25454;&#22788;&#29702;/&#23398;&#29983;&#25104;&#32489;.xlsx" TargetMode="External"/><Relationship Id="rId1" Type="http://schemas.openxmlformats.org/officeDocument/2006/relationships/externalLinkPath" Target="&#23454;&#20363;10%20&#23398;&#29983;&#25104;&#32489;&#25968;&#25454;&#22788;&#29702;/&#23398;&#29983;&#25104;&#32489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&#23454;&#20363;10%20&#23398;&#29983;&#25104;&#32489;&#25968;&#25454;&#22788;&#29702;/&#23398;&#29983;&#25104;&#32489;.xlsx" TargetMode="External"/><Relationship Id="rId2" Type="http://schemas.openxmlformats.org/officeDocument/2006/relationships/externalLinkPath" Target="&#23454;&#20363;10%20&#23398;&#29983;&#25104;&#32489;&#25968;&#25454;&#22788;&#29702;/&#23398;&#29983;&#25104;&#32489;.xlsx" TargetMode="External"/><Relationship Id="rId1" Type="http://schemas.openxmlformats.org/officeDocument/2006/relationships/externalLinkPath" Target="&#23454;&#20363;10%20&#23398;&#29983;&#25104;&#32489;&#25968;&#25454;&#22788;&#29702;/&#23398;&#29983;&#25104;&#32489;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&#23454;&#20363;10%20&#23398;&#29983;&#25104;&#32489;&#25968;&#25454;&#22788;&#29702;/&#23398;&#29983;&#25104;&#32489;.xlsx" TargetMode="External"/><Relationship Id="rId2" Type="http://schemas.openxmlformats.org/officeDocument/2006/relationships/externalLinkPath" Target="&#23454;&#20363;10%20&#23398;&#29983;&#25104;&#32489;&#25968;&#25454;&#22788;&#29702;/&#23398;&#29983;&#25104;&#32489;.xlsx" TargetMode="External"/><Relationship Id="rId1" Type="http://schemas.openxmlformats.org/officeDocument/2006/relationships/externalLinkPath" Target="&#23454;&#20363;10%20&#23398;&#29983;&#25104;&#32489;&#25968;&#25454;&#22788;&#29702;/&#23398;&#29983;&#25104;&#32489;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externalLinkPath" Target="&#23454;&#20363;10%20&#23398;&#29983;&#25104;&#32489;&#25968;&#25454;&#22788;&#29702;/&#23398;&#29983;&#25104;&#32489;.xlsx" TargetMode="External"/><Relationship Id="rId2" Type="http://schemas.openxmlformats.org/officeDocument/2006/relationships/externalLinkPath" Target="&#23454;&#20363;10%20&#23398;&#29983;&#25104;&#32489;&#25968;&#25454;&#22788;&#29702;/&#23398;&#29983;&#25104;&#32489;.xlsx" TargetMode="External"/><Relationship Id="rId1" Type="http://schemas.openxmlformats.org/officeDocument/2006/relationships/externalLinkPath" Target="&#23454;&#20363;10%20&#23398;&#29983;&#25104;&#32489;&#25968;&#25454;&#22788;&#29702;/&#23398;&#29983;&#25104;&#32489;.xlsx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workbookViewId="0">
      <selection activeCell="G3" sqref="G3"/>
    </sheetView>
  </sheetViews>
  <sheetFormatPr defaultRowHeight="14.4" x14ac:dyDescent="0.25"/>
  <cols>
    <col min="1" max="8" width="14.6640625" customWidth="1"/>
  </cols>
  <sheetData>
    <row r="1" spans="1:9" ht="21.9" customHeight="1" x14ac:dyDescent="0.25">
      <c r="A1" s="3" t="s">
        <v>65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</row>
    <row r="2" spans="1:9" ht="21.9" customHeight="1" x14ac:dyDescent="0.25">
      <c r="A2" s="9" t="s">
        <v>49</v>
      </c>
      <c r="B2" s="8" t="str">
        <f>VLOOKUP(A2,初三学生档案!$A$2:B56,2,FALSE)</f>
        <v>宋子丹</v>
      </c>
      <c r="C2" s="5">
        <v>97</v>
      </c>
      <c r="D2" s="5">
        <v>96</v>
      </c>
      <c r="E2" s="5">
        <v>102</v>
      </c>
      <c r="F2" s="7">
        <f>C2*0.3+D2*0.3+E2*0.4</f>
        <v>98.699999999999989</v>
      </c>
      <c r="G2" s="21" t="str">
        <f>"第"&amp;RANK(F2,$F$2:$F$45)&amp;"名"</f>
        <v>第13名</v>
      </c>
      <c r="H2" s="21" t="str">
        <f>IF(F2&gt;=102,"优秀",IF(F2&gt;=84,"良好",IF(F2&gt;=72,"及格","不及格")))</f>
        <v>良好</v>
      </c>
    </row>
    <row r="3" spans="1:9" ht="21.9" customHeight="1" x14ac:dyDescent="0.25">
      <c r="A3" s="9" t="s">
        <v>6</v>
      </c>
      <c r="B3" s="8" t="str">
        <f>VLOOKUP(A3,初三学生档案!$A$3:B57,2,FALSE)</f>
        <v>郑菁华</v>
      </c>
      <c r="C3" s="5">
        <v>99</v>
      </c>
      <c r="D3" s="5">
        <v>94</v>
      </c>
      <c r="E3" s="5">
        <v>101</v>
      </c>
      <c r="F3" s="7">
        <f>C3*0.3+D3*0.3+E3*0.4</f>
        <v>98.300000000000011</v>
      </c>
      <c r="G3" s="21" t="str">
        <f t="shared" ref="G3:G45" si="0">"第"&amp;RANK(F3,$F$2:$F$45)&amp;"名"</f>
        <v>第14名</v>
      </c>
      <c r="H3" s="21" t="str">
        <f t="shared" ref="H3:H45" si="1">IF(F3&gt;=102,"优秀",IF(F3&gt;=84,"良好",IF(F3&gt;=72,"及格","不及格")))</f>
        <v>良好</v>
      </c>
      <c r="I3" s="1"/>
    </row>
    <row r="4" spans="1:9" ht="21.9" customHeight="1" x14ac:dyDescent="0.25">
      <c r="A4" s="10" t="s">
        <v>7</v>
      </c>
      <c r="B4" s="8" t="str">
        <f>VLOOKUP(A4,初三学生档案!$A$3:B58,2,FALSE)</f>
        <v>张雄杰</v>
      </c>
      <c r="C4" s="6">
        <v>98</v>
      </c>
      <c r="D4" s="6">
        <v>82</v>
      </c>
      <c r="E4" s="6">
        <v>91</v>
      </c>
      <c r="F4" s="7">
        <f t="shared" ref="F3:F45" si="2">C4*0.3+D4*0.3+E4*0.4</f>
        <v>90.4</v>
      </c>
      <c r="G4" s="21" t="str">
        <f t="shared" si="0"/>
        <v>第28名</v>
      </c>
      <c r="H4" s="21" t="str">
        <f t="shared" si="1"/>
        <v>良好</v>
      </c>
      <c r="I4" s="1"/>
    </row>
    <row r="5" spans="1:9" ht="21.9" customHeight="1" x14ac:dyDescent="0.25">
      <c r="A5" s="9" t="s">
        <v>8</v>
      </c>
      <c r="B5" s="8" t="str">
        <f>VLOOKUP(A5,初三学生档案!$A$3:B59,2,FALSE)</f>
        <v>江晓勇</v>
      </c>
      <c r="C5" s="5">
        <v>87</v>
      </c>
      <c r="D5" s="5">
        <v>81</v>
      </c>
      <c r="E5" s="5">
        <v>90</v>
      </c>
      <c r="F5" s="7">
        <f t="shared" si="2"/>
        <v>86.4</v>
      </c>
      <c r="G5" s="21" t="str">
        <f t="shared" si="0"/>
        <v>第33名</v>
      </c>
      <c r="H5" s="21" t="str">
        <f t="shared" si="1"/>
        <v>良好</v>
      </c>
      <c r="I5" s="1"/>
    </row>
    <row r="6" spans="1:9" ht="21.9" customHeight="1" x14ac:dyDescent="0.25">
      <c r="A6" s="10" t="s">
        <v>9</v>
      </c>
      <c r="B6" s="8" t="str">
        <f>VLOOKUP(A6,初三学生档案!$A$3:B60,2,FALSE)</f>
        <v>齐小娟</v>
      </c>
      <c r="C6" s="6">
        <v>103</v>
      </c>
      <c r="D6" s="6">
        <v>98</v>
      </c>
      <c r="E6" s="6">
        <v>96</v>
      </c>
      <c r="F6" s="7">
        <f t="shared" si="2"/>
        <v>98.7</v>
      </c>
      <c r="G6" s="21" t="str">
        <f t="shared" si="0"/>
        <v>第11名</v>
      </c>
      <c r="H6" s="21" t="str">
        <f t="shared" si="1"/>
        <v>良好</v>
      </c>
      <c r="I6" s="1"/>
    </row>
    <row r="7" spans="1:9" ht="21.9" customHeight="1" x14ac:dyDescent="0.25">
      <c r="A7" s="9" t="s">
        <v>10</v>
      </c>
      <c r="B7" s="8" t="str">
        <f>VLOOKUP(A7,初三学生档案!$A$3:B61,2,FALSE)</f>
        <v>孙如红</v>
      </c>
      <c r="C7" s="5">
        <v>96</v>
      </c>
      <c r="D7" s="5">
        <v>86</v>
      </c>
      <c r="E7" s="5">
        <v>91</v>
      </c>
      <c r="F7" s="7">
        <f t="shared" si="2"/>
        <v>91</v>
      </c>
      <c r="G7" s="21" t="str">
        <f t="shared" si="0"/>
        <v>第26名</v>
      </c>
      <c r="H7" s="21" t="str">
        <f t="shared" si="1"/>
        <v>良好</v>
      </c>
      <c r="I7" s="1"/>
    </row>
    <row r="8" spans="1:9" ht="21.9" customHeight="1" x14ac:dyDescent="0.25">
      <c r="A8" s="10" t="s">
        <v>11</v>
      </c>
      <c r="B8" s="8" t="str">
        <f>VLOOKUP(A8,初三学生档案!$A$3:B62,2,FALSE)</f>
        <v>甄士隐</v>
      </c>
      <c r="C8" s="6">
        <v>109</v>
      </c>
      <c r="D8" s="6">
        <v>112</v>
      </c>
      <c r="E8" s="6">
        <v>104</v>
      </c>
      <c r="F8" s="7">
        <f t="shared" si="2"/>
        <v>107.9</v>
      </c>
      <c r="G8" s="21" t="str">
        <f t="shared" si="0"/>
        <v>第1名</v>
      </c>
      <c r="H8" s="21" t="str">
        <f t="shared" si="1"/>
        <v>优秀</v>
      </c>
      <c r="I8" s="1"/>
    </row>
    <row r="9" spans="1:9" ht="21.9" customHeight="1" x14ac:dyDescent="0.25">
      <c r="A9" s="9" t="s">
        <v>12</v>
      </c>
      <c r="B9" s="8" t="str">
        <f>VLOOKUP(A9,初三学生档案!$A$3:B63,2,FALSE)</f>
        <v>周梦飞</v>
      </c>
      <c r="C9" s="5">
        <v>81</v>
      </c>
      <c r="D9" s="5">
        <v>71</v>
      </c>
      <c r="E9" s="5">
        <v>88</v>
      </c>
      <c r="F9" s="7">
        <f t="shared" si="2"/>
        <v>80.800000000000011</v>
      </c>
      <c r="G9" s="21" t="str">
        <f t="shared" si="0"/>
        <v>第42名</v>
      </c>
      <c r="H9" s="21" t="str">
        <f t="shared" si="1"/>
        <v>及格</v>
      </c>
      <c r="I9" s="1"/>
    </row>
    <row r="10" spans="1:9" ht="21.9" customHeight="1" x14ac:dyDescent="0.25">
      <c r="A10" s="10" t="s">
        <v>13</v>
      </c>
      <c r="B10" s="8" t="str">
        <f>VLOOKUP(A10,初三学生档案!$A$3:B64,2,FALSE)</f>
        <v>杜春兰</v>
      </c>
      <c r="C10" s="6">
        <v>103</v>
      </c>
      <c r="D10" s="6">
        <v>108</v>
      </c>
      <c r="E10" s="6">
        <v>106</v>
      </c>
      <c r="F10" s="7">
        <f t="shared" si="2"/>
        <v>105.7</v>
      </c>
      <c r="G10" s="21" t="str">
        <f t="shared" si="0"/>
        <v>第2名</v>
      </c>
      <c r="H10" s="21" t="str">
        <f t="shared" si="1"/>
        <v>优秀</v>
      </c>
      <c r="I10" s="1"/>
    </row>
    <row r="11" spans="1:9" ht="21.9" customHeight="1" x14ac:dyDescent="0.25">
      <c r="A11" s="9" t="s">
        <v>14</v>
      </c>
      <c r="B11" s="8" t="str">
        <f>VLOOKUP(A11,初三学生档案!$A$3:B65,2,FALSE)</f>
        <v>苏国强</v>
      </c>
      <c r="C11" s="5">
        <v>95</v>
      </c>
      <c r="D11" s="5">
        <v>85</v>
      </c>
      <c r="E11" s="5">
        <v>89</v>
      </c>
      <c r="F11" s="7">
        <f t="shared" si="2"/>
        <v>89.6</v>
      </c>
      <c r="G11" s="21" t="str">
        <f t="shared" si="0"/>
        <v>第30名</v>
      </c>
      <c r="H11" s="21" t="str">
        <f t="shared" si="1"/>
        <v>良好</v>
      </c>
      <c r="I11" s="1"/>
    </row>
    <row r="12" spans="1:9" ht="21.9" customHeight="1" x14ac:dyDescent="0.25">
      <c r="A12" s="10" t="s">
        <v>15</v>
      </c>
      <c r="B12" s="8" t="str">
        <f>VLOOKUP(A12,初三学生档案!$A$3:B66,2,FALSE)</f>
        <v>张杰</v>
      </c>
      <c r="C12" s="6">
        <v>90</v>
      </c>
      <c r="D12" s="6">
        <v>94</v>
      </c>
      <c r="E12" s="6">
        <v>93</v>
      </c>
      <c r="F12" s="7">
        <f t="shared" si="2"/>
        <v>92.4</v>
      </c>
      <c r="G12" s="21" t="str">
        <f t="shared" si="0"/>
        <v>第23名</v>
      </c>
      <c r="H12" s="21" t="str">
        <f t="shared" si="1"/>
        <v>良好</v>
      </c>
      <c r="I12" s="1"/>
    </row>
    <row r="13" spans="1:9" ht="21.9" customHeight="1" x14ac:dyDescent="0.25">
      <c r="A13" s="9" t="s">
        <v>16</v>
      </c>
      <c r="B13" s="8" t="str">
        <f>VLOOKUP(A13,初三学生档案!$A$3:B67,2,FALSE)</f>
        <v>吉莉莉</v>
      </c>
      <c r="C13" s="5">
        <v>83</v>
      </c>
      <c r="D13" s="5">
        <v>96</v>
      </c>
      <c r="E13" s="5">
        <v>99</v>
      </c>
      <c r="F13" s="7">
        <f t="shared" si="2"/>
        <v>93.3</v>
      </c>
      <c r="G13" s="21" t="str">
        <f t="shared" si="0"/>
        <v>第21名</v>
      </c>
      <c r="H13" s="21" t="str">
        <f t="shared" si="1"/>
        <v>良好</v>
      </c>
      <c r="I13" s="1"/>
    </row>
    <row r="14" spans="1:9" ht="21.9" customHeight="1" x14ac:dyDescent="0.25">
      <c r="A14" s="10" t="s">
        <v>17</v>
      </c>
      <c r="B14" s="8" t="str">
        <f>VLOOKUP(A14,初三学生档案!$A$3:B68,2,FALSE)</f>
        <v>莫一明</v>
      </c>
      <c r="C14" s="6">
        <v>101</v>
      </c>
      <c r="D14" s="6">
        <v>100</v>
      </c>
      <c r="E14" s="6">
        <v>96</v>
      </c>
      <c r="F14" s="7">
        <f t="shared" si="2"/>
        <v>98.7</v>
      </c>
      <c r="G14" s="21" t="str">
        <f t="shared" si="0"/>
        <v>第11名</v>
      </c>
      <c r="H14" s="21" t="str">
        <f t="shared" si="1"/>
        <v>良好</v>
      </c>
      <c r="I14" s="1"/>
    </row>
    <row r="15" spans="1:9" ht="21.9" customHeight="1" x14ac:dyDescent="0.25">
      <c r="A15" s="9" t="s">
        <v>18</v>
      </c>
      <c r="B15" s="8" t="str">
        <f>VLOOKUP(A15,初三学生档案!$A$3:B69,2,FALSE)</f>
        <v>郭晶晶</v>
      </c>
      <c r="C15" s="5">
        <v>77</v>
      </c>
      <c r="D15" s="5">
        <v>87</v>
      </c>
      <c r="E15" s="5">
        <v>93</v>
      </c>
      <c r="F15" s="7">
        <f t="shared" si="2"/>
        <v>86.4</v>
      </c>
      <c r="G15" s="21" t="str">
        <f t="shared" si="0"/>
        <v>第33名</v>
      </c>
      <c r="H15" s="21" t="str">
        <f t="shared" si="1"/>
        <v>良好</v>
      </c>
      <c r="I15" s="1"/>
    </row>
    <row r="16" spans="1:9" ht="21.9" customHeight="1" x14ac:dyDescent="0.25">
      <c r="A16" s="10" t="s">
        <v>19</v>
      </c>
      <c r="B16" s="8" t="str">
        <f>VLOOKUP(A16,初三学生档案!$A$3:B70,2,FALSE)</f>
        <v>侯登科</v>
      </c>
      <c r="C16" s="6">
        <v>95</v>
      </c>
      <c r="D16" s="6">
        <v>88</v>
      </c>
      <c r="E16" s="6">
        <v>98</v>
      </c>
      <c r="F16" s="7">
        <f t="shared" si="2"/>
        <v>94.1</v>
      </c>
      <c r="G16" s="21" t="str">
        <f t="shared" si="0"/>
        <v>第20名</v>
      </c>
      <c r="H16" s="21" t="str">
        <f t="shared" si="1"/>
        <v>良好</v>
      </c>
      <c r="I16" s="1"/>
    </row>
    <row r="17" spans="1:9" ht="21.9" customHeight="1" x14ac:dyDescent="0.25">
      <c r="A17" s="9" t="s">
        <v>20</v>
      </c>
      <c r="B17" s="8" t="str">
        <f>VLOOKUP(A17,初三学生档案!$A$3:B71,2,FALSE)</f>
        <v>宋子文</v>
      </c>
      <c r="C17" s="5">
        <v>98</v>
      </c>
      <c r="D17" s="5">
        <v>118</v>
      </c>
      <c r="E17" s="5">
        <v>101</v>
      </c>
      <c r="F17" s="7">
        <f t="shared" si="2"/>
        <v>105.2</v>
      </c>
      <c r="G17" s="21" t="str">
        <f t="shared" si="0"/>
        <v>第3名</v>
      </c>
      <c r="H17" s="21" t="str">
        <f t="shared" si="1"/>
        <v>优秀</v>
      </c>
      <c r="I17" s="1"/>
    </row>
    <row r="18" spans="1:9" ht="21.9" customHeight="1" x14ac:dyDescent="0.25">
      <c r="A18" s="10" t="s">
        <v>21</v>
      </c>
      <c r="B18" s="8" t="e">
        <f>VLOOKUP(A18,初三学生档案!$A$3:B72,2,FALSE)</f>
        <v>#N/A</v>
      </c>
      <c r="C18" s="6">
        <v>75</v>
      </c>
      <c r="D18" s="6">
        <v>81</v>
      </c>
      <c r="E18" s="6">
        <v>72</v>
      </c>
      <c r="F18" s="7">
        <f t="shared" si="2"/>
        <v>75.599999999999994</v>
      </c>
      <c r="G18" s="21" t="str">
        <f t="shared" si="0"/>
        <v>第44名</v>
      </c>
      <c r="H18" s="21" t="str">
        <f t="shared" si="1"/>
        <v>及格</v>
      </c>
      <c r="I18" s="1"/>
    </row>
    <row r="19" spans="1:9" ht="21.9" customHeight="1" x14ac:dyDescent="0.25">
      <c r="A19" s="9" t="s">
        <v>22</v>
      </c>
      <c r="B19" s="8" t="str">
        <f>VLOOKUP(A19,初三学生档案!$A$3:B73,2,FALSE)</f>
        <v>郑秀丽</v>
      </c>
      <c r="C19" s="5">
        <v>96</v>
      </c>
      <c r="D19" s="5">
        <v>90</v>
      </c>
      <c r="E19" s="5">
        <v>101</v>
      </c>
      <c r="F19" s="7">
        <f t="shared" si="2"/>
        <v>96.2</v>
      </c>
      <c r="G19" s="21" t="str">
        <f t="shared" si="0"/>
        <v>第15名</v>
      </c>
      <c r="H19" s="21" t="str">
        <f t="shared" si="1"/>
        <v>良好</v>
      </c>
      <c r="I19" s="1"/>
    </row>
    <row r="20" spans="1:9" ht="21.9" customHeight="1" x14ac:dyDescent="0.25">
      <c r="A20" s="10" t="s">
        <v>23</v>
      </c>
      <c r="B20" s="8" t="str">
        <f>VLOOKUP(A20,初三学生档案!$A$3:B74,2,FALSE)</f>
        <v>刘小红</v>
      </c>
      <c r="C20" s="6">
        <v>98</v>
      </c>
      <c r="D20" s="6">
        <v>101</v>
      </c>
      <c r="E20" s="6">
        <v>99</v>
      </c>
      <c r="F20" s="7">
        <f t="shared" si="2"/>
        <v>99.3</v>
      </c>
      <c r="G20" s="21" t="str">
        <f t="shared" si="0"/>
        <v>第9名</v>
      </c>
      <c r="H20" s="21" t="str">
        <f t="shared" si="1"/>
        <v>良好</v>
      </c>
      <c r="I20" s="1"/>
    </row>
    <row r="21" spans="1:9" ht="21.9" customHeight="1" x14ac:dyDescent="0.25">
      <c r="A21" s="9" t="s">
        <v>24</v>
      </c>
      <c r="B21" s="8" t="str">
        <f>VLOOKUP(A21,初三学生档案!$A$3:B75,2,FALSE)</f>
        <v>陈家洛</v>
      </c>
      <c r="C21" s="5">
        <v>94</v>
      </c>
      <c r="D21" s="5">
        <v>86</v>
      </c>
      <c r="E21" s="5">
        <v>89</v>
      </c>
      <c r="F21" s="7">
        <f t="shared" si="2"/>
        <v>89.6</v>
      </c>
      <c r="G21" s="21" t="str">
        <f t="shared" si="0"/>
        <v>第30名</v>
      </c>
      <c r="H21" s="21" t="str">
        <f t="shared" si="1"/>
        <v>良好</v>
      </c>
    </row>
    <row r="22" spans="1:9" ht="21.9" customHeight="1" x14ac:dyDescent="0.25">
      <c r="A22" s="10" t="s">
        <v>25</v>
      </c>
      <c r="B22" s="8" t="str">
        <f>VLOOKUP(A22,初三学生档案!$A$3:B76,2,FALSE)</f>
        <v>张国强</v>
      </c>
      <c r="C22" s="6">
        <v>87</v>
      </c>
      <c r="D22" s="6">
        <v>79</v>
      </c>
      <c r="E22" s="6">
        <v>88</v>
      </c>
      <c r="F22" s="7">
        <f t="shared" si="2"/>
        <v>85</v>
      </c>
      <c r="G22" s="21" t="str">
        <f t="shared" si="0"/>
        <v>第37名</v>
      </c>
      <c r="H22" s="21" t="str">
        <f t="shared" si="1"/>
        <v>良好</v>
      </c>
    </row>
    <row r="23" spans="1:9" ht="21.9" customHeight="1" x14ac:dyDescent="0.25">
      <c r="A23" s="9" t="s">
        <v>26</v>
      </c>
      <c r="B23" s="8" t="str">
        <f>VLOOKUP(A23,初三学生档案!$A$3:B77,2,FALSE)</f>
        <v>姚南</v>
      </c>
      <c r="C23" s="5">
        <v>98</v>
      </c>
      <c r="D23" s="5">
        <v>101</v>
      </c>
      <c r="E23" s="5">
        <v>104</v>
      </c>
      <c r="F23" s="7">
        <f t="shared" si="2"/>
        <v>101.3</v>
      </c>
      <c r="G23" s="21" t="str">
        <f t="shared" si="0"/>
        <v>第6名</v>
      </c>
      <c r="H23" s="21" t="str">
        <f t="shared" si="1"/>
        <v>良好</v>
      </c>
    </row>
    <row r="24" spans="1:9" ht="21.9" customHeight="1" x14ac:dyDescent="0.25">
      <c r="A24" s="10" t="s">
        <v>27</v>
      </c>
      <c r="B24" s="8" t="str">
        <f>VLOOKUP(A24,初三学生档案!$A$3:B78,2,FALSE)</f>
        <v>徐霞客</v>
      </c>
      <c r="C24" s="6">
        <v>95</v>
      </c>
      <c r="D24" s="6">
        <v>91</v>
      </c>
      <c r="E24" s="6">
        <v>96</v>
      </c>
      <c r="F24" s="7">
        <f t="shared" si="2"/>
        <v>94.2</v>
      </c>
      <c r="G24" s="21" t="str">
        <f t="shared" si="0"/>
        <v>第19名</v>
      </c>
      <c r="H24" s="21" t="str">
        <f t="shared" si="1"/>
        <v>良好</v>
      </c>
    </row>
    <row r="25" spans="1:9" ht="21.9" customHeight="1" x14ac:dyDescent="0.25">
      <c r="A25" s="9" t="s">
        <v>28</v>
      </c>
      <c r="B25" s="8" t="str">
        <f>VLOOKUP(A25,初三学生档案!$A$3:B79,2,FALSE)</f>
        <v>孙令煊</v>
      </c>
      <c r="C25" s="5">
        <v>97</v>
      </c>
      <c r="D25" s="5">
        <v>95</v>
      </c>
      <c r="E25" s="5">
        <v>95</v>
      </c>
      <c r="F25" s="7">
        <f t="shared" si="2"/>
        <v>95.6</v>
      </c>
      <c r="G25" s="21" t="str">
        <f t="shared" si="0"/>
        <v>第17名</v>
      </c>
      <c r="H25" s="21" t="str">
        <f t="shared" si="1"/>
        <v>良好</v>
      </c>
    </row>
    <row r="26" spans="1:9" ht="21.9" customHeight="1" x14ac:dyDescent="0.25">
      <c r="A26" s="10" t="s">
        <v>29</v>
      </c>
      <c r="B26" s="8" t="str">
        <f>VLOOKUP(A26,初三学生档案!$A$3:B80,2,FALSE)</f>
        <v>杜学江</v>
      </c>
      <c r="C26" s="6">
        <v>89</v>
      </c>
      <c r="D26" s="6">
        <v>87</v>
      </c>
      <c r="E26" s="6">
        <v>80</v>
      </c>
      <c r="F26" s="7">
        <f t="shared" si="2"/>
        <v>84.8</v>
      </c>
      <c r="G26" s="21" t="str">
        <f t="shared" si="0"/>
        <v>第38名</v>
      </c>
      <c r="H26" s="21" t="str">
        <f t="shared" si="1"/>
        <v>良好</v>
      </c>
    </row>
    <row r="27" spans="1:9" ht="21.9" customHeight="1" x14ac:dyDescent="0.25">
      <c r="A27" s="9" t="s">
        <v>30</v>
      </c>
      <c r="B27" s="8" t="str">
        <f>VLOOKUP(A27,初三学生档案!$A$3:B81,2,FALSE)</f>
        <v>齐飞扬</v>
      </c>
      <c r="C27" s="5">
        <v>96</v>
      </c>
      <c r="D27" s="5">
        <v>98</v>
      </c>
      <c r="E27" s="5">
        <v>102</v>
      </c>
      <c r="F27" s="7">
        <f t="shared" si="2"/>
        <v>99</v>
      </c>
      <c r="G27" s="21" t="str">
        <f t="shared" si="0"/>
        <v>第10名</v>
      </c>
      <c r="H27" s="21" t="str">
        <f t="shared" si="1"/>
        <v>良好</v>
      </c>
    </row>
    <row r="28" spans="1:9" ht="21.9" customHeight="1" x14ac:dyDescent="0.25">
      <c r="A28" s="10" t="s">
        <v>31</v>
      </c>
      <c r="B28" s="8" t="str">
        <f>VLOOKUP(A28,初三学生档案!$A$3:B82,2,FALSE)</f>
        <v>苏解玉</v>
      </c>
      <c r="C28" s="6">
        <v>90</v>
      </c>
      <c r="D28" s="6">
        <v>83</v>
      </c>
      <c r="E28" s="6">
        <v>96</v>
      </c>
      <c r="F28" s="7">
        <f t="shared" si="2"/>
        <v>90.300000000000011</v>
      </c>
      <c r="G28" s="21" t="str">
        <f t="shared" si="0"/>
        <v>第29名</v>
      </c>
      <c r="H28" s="21" t="str">
        <f t="shared" si="1"/>
        <v>良好</v>
      </c>
    </row>
    <row r="29" spans="1:9" ht="21.9" customHeight="1" x14ac:dyDescent="0.25">
      <c r="A29" s="9" t="s">
        <v>32</v>
      </c>
      <c r="B29" s="8" t="str">
        <f>VLOOKUP(A29,初三学生档案!$A$3:B83,2,FALSE)</f>
        <v>陈万地</v>
      </c>
      <c r="C29" s="5">
        <v>108</v>
      </c>
      <c r="D29" s="5">
        <v>107</v>
      </c>
      <c r="E29" s="5">
        <v>100</v>
      </c>
      <c r="F29" s="7">
        <f t="shared" si="2"/>
        <v>104.5</v>
      </c>
      <c r="G29" s="21" t="str">
        <f t="shared" si="0"/>
        <v>第4名</v>
      </c>
      <c r="H29" s="21" t="str">
        <f t="shared" si="1"/>
        <v>优秀</v>
      </c>
    </row>
    <row r="30" spans="1:9" ht="21.9" customHeight="1" x14ac:dyDescent="0.25">
      <c r="A30" s="10" t="s">
        <v>33</v>
      </c>
      <c r="B30" s="8" t="str">
        <f>VLOOKUP(A30,初三学生档案!$A$3:B84,2,FALSE)</f>
        <v>张国强</v>
      </c>
      <c r="C30" s="6">
        <v>93</v>
      </c>
      <c r="D30" s="6">
        <v>95</v>
      </c>
      <c r="E30" s="6">
        <v>96</v>
      </c>
      <c r="F30" s="7">
        <f t="shared" si="2"/>
        <v>94.800000000000011</v>
      </c>
      <c r="G30" s="21" t="str">
        <f t="shared" si="0"/>
        <v>第18名</v>
      </c>
      <c r="H30" s="21" t="str">
        <f t="shared" si="1"/>
        <v>良好</v>
      </c>
    </row>
    <row r="31" spans="1:9" ht="21.9" customHeight="1" x14ac:dyDescent="0.25">
      <c r="A31" s="9" t="s">
        <v>34</v>
      </c>
      <c r="B31" s="8" t="str">
        <f>VLOOKUP(A31,初三学生档案!$A$3:B85,2,FALSE)</f>
        <v>刘小锋</v>
      </c>
      <c r="C31" s="5">
        <v>94</v>
      </c>
      <c r="D31" s="5">
        <v>85</v>
      </c>
      <c r="E31" s="5">
        <v>89</v>
      </c>
      <c r="F31" s="7">
        <f t="shared" si="2"/>
        <v>89.300000000000011</v>
      </c>
      <c r="G31" s="21" t="str">
        <f t="shared" si="0"/>
        <v>第32名</v>
      </c>
      <c r="H31" s="21" t="str">
        <f t="shared" si="1"/>
        <v>良好</v>
      </c>
    </row>
    <row r="32" spans="1:9" ht="21.9" customHeight="1" x14ac:dyDescent="0.25">
      <c r="A32" s="10" t="s">
        <v>35</v>
      </c>
      <c r="B32" s="8" t="str">
        <f>VLOOKUP(A32,初三学生档案!$A$3:B86,2,FALSE)</f>
        <v>张鹏举</v>
      </c>
      <c r="C32" s="6">
        <v>97</v>
      </c>
      <c r="D32" s="6">
        <v>99</v>
      </c>
      <c r="E32" s="6">
        <v>102</v>
      </c>
      <c r="F32" s="7">
        <f t="shared" si="2"/>
        <v>99.6</v>
      </c>
      <c r="G32" s="21" t="str">
        <f t="shared" si="0"/>
        <v>第8名</v>
      </c>
      <c r="H32" s="21" t="str">
        <f t="shared" si="1"/>
        <v>良好</v>
      </c>
    </row>
    <row r="33" spans="1:8" ht="21.9" customHeight="1" x14ac:dyDescent="0.25">
      <c r="A33" s="9" t="s">
        <v>36</v>
      </c>
      <c r="B33" s="8" t="str">
        <f>VLOOKUP(A33,初三学生档案!$A$3:B87,2,FALSE)</f>
        <v>孙玉敏</v>
      </c>
      <c r="C33" s="5">
        <v>85</v>
      </c>
      <c r="D33" s="5">
        <v>91</v>
      </c>
      <c r="E33" s="5">
        <v>83</v>
      </c>
      <c r="F33" s="7">
        <f t="shared" si="2"/>
        <v>86</v>
      </c>
      <c r="G33" s="21" t="str">
        <f t="shared" si="0"/>
        <v>第35名</v>
      </c>
      <c r="H33" s="21" t="str">
        <f t="shared" si="1"/>
        <v>良好</v>
      </c>
    </row>
    <row r="34" spans="1:8" ht="21.9" customHeight="1" x14ac:dyDescent="0.25">
      <c r="A34" s="10" t="s">
        <v>37</v>
      </c>
      <c r="B34" s="8" t="str">
        <f>VLOOKUP(A34,初三学生档案!$A$3:B88,2,FALSE)</f>
        <v>王清华</v>
      </c>
      <c r="C34" s="6">
        <v>85</v>
      </c>
      <c r="D34" s="6">
        <v>88</v>
      </c>
      <c r="E34" s="6">
        <v>79</v>
      </c>
      <c r="F34" s="7">
        <f t="shared" si="2"/>
        <v>83.5</v>
      </c>
      <c r="G34" s="21" t="str">
        <f t="shared" si="0"/>
        <v>第41名</v>
      </c>
      <c r="H34" s="21" t="str">
        <f t="shared" si="1"/>
        <v>及格</v>
      </c>
    </row>
    <row r="35" spans="1:8" ht="21.9" customHeight="1" x14ac:dyDescent="0.25">
      <c r="A35" s="9" t="s">
        <v>38</v>
      </c>
      <c r="B35" s="8" t="str">
        <f>VLOOKUP(A35,初三学生档案!$A$3:B89,2,FALSE)</f>
        <v>李春娜</v>
      </c>
      <c r="C35" s="5">
        <v>92</v>
      </c>
      <c r="D35" s="5">
        <v>101</v>
      </c>
      <c r="E35" s="5">
        <v>95</v>
      </c>
      <c r="F35" s="7">
        <f t="shared" si="2"/>
        <v>95.899999999999991</v>
      </c>
      <c r="G35" s="21" t="str">
        <f t="shared" si="0"/>
        <v>第16名</v>
      </c>
      <c r="H35" s="21" t="str">
        <f t="shared" si="1"/>
        <v>良好</v>
      </c>
    </row>
    <row r="36" spans="1:8" ht="21.9" customHeight="1" x14ac:dyDescent="0.25">
      <c r="A36" s="10" t="s">
        <v>39</v>
      </c>
      <c r="B36" s="8" t="str">
        <f>VLOOKUP(A36,初三学生档案!$A$3:B90,2,FALSE)</f>
        <v>倪冬声</v>
      </c>
      <c r="C36" s="6">
        <v>87</v>
      </c>
      <c r="D36" s="6">
        <v>84</v>
      </c>
      <c r="E36" s="6">
        <v>99</v>
      </c>
      <c r="F36" s="7">
        <f t="shared" si="2"/>
        <v>90.9</v>
      </c>
      <c r="G36" s="21" t="str">
        <f t="shared" si="0"/>
        <v>第27名</v>
      </c>
      <c r="H36" s="21" t="str">
        <f t="shared" si="1"/>
        <v>良好</v>
      </c>
    </row>
    <row r="37" spans="1:8" ht="21.9" customHeight="1" x14ac:dyDescent="0.25">
      <c r="A37" s="9" t="s">
        <v>40</v>
      </c>
      <c r="B37" s="8" t="str">
        <f>VLOOKUP(A37,初三学生档案!$A$3:B91,2,FALSE)</f>
        <v>闫朝霞</v>
      </c>
      <c r="C37" s="5">
        <v>104</v>
      </c>
      <c r="D37" s="5">
        <v>106</v>
      </c>
      <c r="E37" s="5">
        <v>101</v>
      </c>
      <c r="F37" s="7">
        <f t="shared" si="2"/>
        <v>103.4</v>
      </c>
      <c r="G37" s="21" t="str">
        <f t="shared" si="0"/>
        <v>第5名</v>
      </c>
      <c r="H37" s="21" t="str">
        <f t="shared" si="1"/>
        <v>优秀</v>
      </c>
    </row>
    <row r="38" spans="1:8" ht="21.9" customHeight="1" x14ac:dyDescent="0.25">
      <c r="A38" s="10" t="s">
        <v>41</v>
      </c>
      <c r="B38" s="8" t="str">
        <f>VLOOKUP(A38,初三学生档案!$A$3:B92,2,FALSE)</f>
        <v>康秋林</v>
      </c>
      <c r="C38" s="6">
        <v>93</v>
      </c>
      <c r="D38" s="6">
        <v>75</v>
      </c>
      <c r="E38" s="6">
        <v>86</v>
      </c>
      <c r="F38" s="7">
        <f t="shared" si="2"/>
        <v>84.8</v>
      </c>
      <c r="G38" s="21" t="str">
        <f t="shared" si="0"/>
        <v>第38名</v>
      </c>
      <c r="H38" s="21" t="str">
        <f t="shared" si="1"/>
        <v>良好</v>
      </c>
    </row>
    <row r="39" spans="1:8" ht="21.9" customHeight="1" x14ac:dyDescent="0.25">
      <c r="A39" s="9" t="s">
        <v>42</v>
      </c>
      <c r="B39" s="8" t="str">
        <f>VLOOKUP(A39,初三学生档案!$A$3:B93,2,FALSE)</f>
        <v>钱飞虎</v>
      </c>
      <c r="C39" s="5">
        <v>88</v>
      </c>
      <c r="D39" s="5">
        <v>77</v>
      </c>
      <c r="E39" s="5">
        <v>90</v>
      </c>
      <c r="F39" s="7">
        <f t="shared" si="2"/>
        <v>85.5</v>
      </c>
      <c r="G39" s="21" t="str">
        <f t="shared" si="0"/>
        <v>第36名</v>
      </c>
      <c r="H39" s="21" t="str">
        <f t="shared" si="1"/>
        <v>良好</v>
      </c>
    </row>
    <row r="40" spans="1:8" ht="21.9" customHeight="1" x14ac:dyDescent="0.25">
      <c r="A40" s="10" t="s">
        <v>43</v>
      </c>
      <c r="B40" s="8" t="str">
        <f>VLOOKUP(A40,初三学生档案!$A$3:B94,2,FALSE)</f>
        <v>吕文伟</v>
      </c>
      <c r="C40" s="6">
        <v>91</v>
      </c>
      <c r="D40" s="6">
        <v>79</v>
      </c>
      <c r="E40" s="6">
        <v>82</v>
      </c>
      <c r="F40" s="7">
        <f t="shared" si="2"/>
        <v>83.800000000000011</v>
      </c>
      <c r="G40" s="21" t="str">
        <f t="shared" si="0"/>
        <v>第40名</v>
      </c>
      <c r="H40" s="21" t="str">
        <f t="shared" si="1"/>
        <v>及格</v>
      </c>
    </row>
    <row r="41" spans="1:8" ht="21.9" customHeight="1" x14ac:dyDescent="0.25">
      <c r="A41" s="9" t="s">
        <v>44</v>
      </c>
      <c r="B41" s="8" t="str">
        <f>VLOOKUP(A41,初三学生档案!$A$3:B95,2,FALSE)</f>
        <v>方天宇</v>
      </c>
      <c r="C41" s="5">
        <v>89</v>
      </c>
      <c r="D41" s="5">
        <v>94</v>
      </c>
      <c r="E41" s="5">
        <v>92</v>
      </c>
      <c r="F41" s="7">
        <f t="shared" si="2"/>
        <v>91.7</v>
      </c>
      <c r="G41" s="21" t="str">
        <f t="shared" si="0"/>
        <v>第25名</v>
      </c>
      <c r="H41" s="21" t="str">
        <f t="shared" si="1"/>
        <v>良好</v>
      </c>
    </row>
    <row r="42" spans="1:8" ht="21.9" customHeight="1" x14ac:dyDescent="0.25">
      <c r="A42" s="10" t="s">
        <v>45</v>
      </c>
      <c r="B42" s="8" t="str">
        <f>VLOOKUP(A42,初三学生档案!$A$3:B96,2,FALSE)</f>
        <v>郎润</v>
      </c>
      <c r="C42" s="6">
        <v>105</v>
      </c>
      <c r="D42" s="6">
        <v>98</v>
      </c>
      <c r="E42" s="6">
        <v>98</v>
      </c>
      <c r="F42" s="7">
        <f t="shared" si="2"/>
        <v>100.1</v>
      </c>
      <c r="G42" s="21" t="str">
        <f t="shared" si="0"/>
        <v>第7名</v>
      </c>
      <c r="H42" s="21" t="str">
        <f t="shared" si="1"/>
        <v>良好</v>
      </c>
    </row>
    <row r="43" spans="1:8" ht="21.9" customHeight="1" x14ac:dyDescent="0.25">
      <c r="A43" s="9" t="s">
        <v>46</v>
      </c>
      <c r="B43" s="8" t="str">
        <f>VLOOKUP(A43,初三学生档案!$A$3:B97,2,FALSE)</f>
        <v>习志敏</v>
      </c>
      <c r="C43" s="5">
        <v>98</v>
      </c>
      <c r="D43" s="5">
        <v>93</v>
      </c>
      <c r="E43" s="5">
        <v>88</v>
      </c>
      <c r="F43" s="7">
        <f t="shared" si="2"/>
        <v>92.5</v>
      </c>
      <c r="G43" s="21" t="str">
        <f t="shared" si="0"/>
        <v>第22名</v>
      </c>
      <c r="H43" s="21" t="str">
        <f t="shared" si="1"/>
        <v>良好</v>
      </c>
    </row>
    <row r="44" spans="1:8" ht="21.9" customHeight="1" x14ac:dyDescent="0.25">
      <c r="A44" s="10" t="s">
        <v>47</v>
      </c>
      <c r="B44" s="8" t="str">
        <f>VLOOKUP(A44,初三学生档案!$A$3:B98,2,FALSE)</f>
        <v>张馥郁</v>
      </c>
      <c r="C44" s="6">
        <v>98</v>
      </c>
      <c r="D44" s="6">
        <v>95</v>
      </c>
      <c r="E44" s="6">
        <v>85</v>
      </c>
      <c r="F44" s="7">
        <f t="shared" si="2"/>
        <v>91.9</v>
      </c>
      <c r="G44" s="21" t="str">
        <f t="shared" si="0"/>
        <v>第24名</v>
      </c>
      <c r="H44" s="21" t="str">
        <f t="shared" si="1"/>
        <v>良好</v>
      </c>
    </row>
    <row r="45" spans="1:8" ht="21.9" customHeight="1" x14ac:dyDescent="0.25">
      <c r="A45" s="9" t="s">
        <v>48</v>
      </c>
      <c r="B45" s="8" t="str">
        <f>VLOOKUP(A45,初三学生档案!$A$3:B99,2,FALSE)</f>
        <v>李北冥</v>
      </c>
      <c r="C45" s="5">
        <v>80</v>
      </c>
      <c r="D45" s="5">
        <v>79</v>
      </c>
      <c r="E45" s="5">
        <v>77</v>
      </c>
      <c r="F45" s="7">
        <f t="shared" si="2"/>
        <v>78.5</v>
      </c>
      <c r="G45" s="21" t="str">
        <f t="shared" si="0"/>
        <v>第43名</v>
      </c>
      <c r="H45" s="21" t="str">
        <f t="shared" si="1"/>
        <v>及格</v>
      </c>
    </row>
  </sheetData>
  <sheetProtection password="CF7A" sheet="1" objects="1" scenarios="1"/>
  <dataConsolidate topLabels="1">
    <dataRefs count="3">
      <dataRef ref="A3:H9" sheet="初一（1）班" r:id="rId1"/>
      <dataRef ref="A3:H9" sheet="初一（2）班" r:id="rId2"/>
      <dataRef ref="A3:H9" sheet="初一（3）班" r:id="rId3"/>
    </dataRefs>
  </dataConsolidate>
  <phoneticPr fontId="1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L34" sqref="L34"/>
    </sheetView>
  </sheetViews>
  <sheetFormatPr defaultRowHeight="14.4" x14ac:dyDescent="0.25"/>
  <cols>
    <col min="1" max="1" width="8.44140625" bestFit="1" customWidth="1"/>
    <col min="2" max="2" width="7.5546875" bestFit="1" customWidth="1"/>
    <col min="3" max="7" width="9" bestFit="1" customWidth="1"/>
  </cols>
  <sheetData>
    <row r="1" spans="1:9" ht="12.9" customHeight="1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227</v>
      </c>
    </row>
    <row r="2" spans="1:9" ht="12.9" customHeight="1" x14ac:dyDescent="0.25">
      <c r="A2" t="s">
        <v>75</v>
      </c>
      <c r="B2" t="str">
        <f>VLOOKUP(A2,初三学生档案!$A$2:B56,2,FALSE)</f>
        <v>宋子丹</v>
      </c>
      <c r="C2">
        <v>85</v>
      </c>
      <c r="D2">
        <v>88</v>
      </c>
      <c r="E2">
        <v>90</v>
      </c>
      <c r="F2">
        <f>C2*0.3+D2*0.3+E2*0.4</f>
        <v>87.9</v>
      </c>
      <c r="G2" t="str">
        <f>"第"&amp;RANK(F2,$F$2:$F$45)&amp;"名"</f>
        <v>第36名</v>
      </c>
      <c r="H2" t="str">
        <f>IF(F2&gt;=102,"优秀",IF(F2&gt;=84,"良好",IF(F2&gt;=72,"及格","不及格")))</f>
        <v>良好</v>
      </c>
    </row>
    <row r="3" spans="1:9" ht="12.9" customHeight="1" x14ac:dyDescent="0.25">
      <c r="A3" t="s">
        <v>6</v>
      </c>
      <c r="B3" t="str">
        <f>VLOOKUP(A3,初三学生档案!$A$2:B57,2,FALSE)</f>
        <v>郑菁华</v>
      </c>
      <c r="C3">
        <v>116</v>
      </c>
      <c r="D3">
        <v>102</v>
      </c>
      <c r="E3">
        <v>117</v>
      </c>
      <c r="F3">
        <f t="shared" ref="F3:F45" si="0">C3*0.3+D3*0.3+E3*0.4</f>
        <v>112.19999999999999</v>
      </c>
      <c r="G3" t="str">
        <f t="shared" ref="G3:G46" si="1">"第"&amp;RANK(F3,$F$2:$F$45)&amp;"名"</f>
        <v>第3名</v>
      </c>
      <c r="H3" t="str">
        <f t="shared" ref="H3:H45" si="2">IF(F3&gt;=102,"优秀",IF(F3&gt;=84,"良好",IF(F3&gt;=72,"及格","不及格")))</f>
        <v>优秀</v>
      </c>
      <c r="I3" s="1"/>
    </row>
    <row r="4" spans="1:9" ht="12.9" customHeight="1" x14ac:dyDescent="0.25">
      <c r="A4" t="s">
        <v>7</v>
      </c>
      <c r="B4" t="str">
        <f>VLOOKUP(A4,初三学生档案!$A$2:B58,2,FALSE)</f>
        <v>张雄杰</v>
      </c>
      <c r="C4">
        <v>113</v>
      </c>
      <c r="D4">
        <v>99</v>
      </c>
      <c r="E4">
        <v>100</v>
      </c>
      <c r="F4">
        <f t="shared" si="0"/>
        <v>103.6</v>
      </c>
      <c r="G4" t="str">
        <f t="shared" si="1"/>
        <v>第17名</v>
      </c>
      <c r="H4" t="str">
        <f t="shared" si="2"/>
        <v>优秀</v>
      </c>
      <c r="I4" s="1"/>
    </row>
    <row r="5" spans="1:9" ht="12.9" customHeight="1" x14ac:dyDescent="0.25">
      <c r="A5" t="s">
        <v>8</v>
      </c>
      <c r="B5" t="str">
        <f>VLOOKUP(A5,初三学生档案!$A$2:B59,2,FALSE)</f>
        <v>江晓勇</v>
      </c>
      <c r="C5">
        <v>99</v>
      </c>
      <c r="D5">
        <v>89</v>
      </c>
      <c r="E5">
        <v>96</v>
      </c>
      <c r="F5">
        <f t="shared" si="0"/>
        <v>94.800000000000011</v>
      </c>
      <c r="G5" t="str">
        <f t="shared" si="1"/>
        <v>第28名</v>
      </c>
      <c r="H5" t="str">
        <f t="shared" si="2"/>
        <v>良好</v>
      </c>
      <c r="I5" s="1"/>
    </row>
    <row r="6" spans="1:9" ht="12.9" customHeight="1" x14ac:dyDescent="0.25">
      <c r="A6" t="s">
        <v>9</v>
      </c>
      <c r="B6" t="str">
        <f>VLOOKUP(A6,初三学生档案!$A$2:B60,2,FALSE)</f>
        <v>齐小娟</v>
      </c>
      <c r="C6">
        <v>100</v>
      </c>
      <c r="D6">
        <v>112</v>
      </c>
      <c r="E6">
        <v>113</v>
      </c>
      <c r="F6">
        <f t="shared" si="0"/>
        <v>108.80000000000001</v>
      </c>
      <c r="G6" t="str">
        <f t="shared" si="1"/>
        <v>第8名</v>
      </c>
      <c r="H6" t="str">
        <f t="shared" si="2"/>
        <v>优秀</v>
      </c>
      <c r="I6" s="1"/>
    </row>
    <row r="7" spans="1:9" ht="12.9" customHeight="1" x14ac:dyDescent="0.25">
      <c r="A7" t="s">
        <v>10</v>
      </c>
      <c r="B7" t="str">
        <f>VLOOKUP(A7,初三学生档案!$A$2:B61,2,FALSE)</f>
        <v>孙如红</v>
      </c>
      <c r="C7">
        <v>113</v>
      </c>
      <c r="D7">
        <v>105</v>
      </c>
      <c r="E7">
        <v>99</v>
      </c>
      <c r="F7">
        <f t="shared" si="0"/>
        <v>105</v>
      </c>
      <c r="G7" t="str">
        <f t="shared" si="1"/>
        <v>第14名</v>
      </c>
      <c r="H7" t="str">
        <f t="shared" si="2"/>
        <v>优秀</v>
      </c>
      <c r="I7" s="1"/>
    </row>
    <row r="8" spans="1:9" ht="12.9" customHeight="1" x14ac:dyDescent="0.25">
      <c r="A8" t="s">
        <v>11</v>
      </c>
      <c r="B8" t="str">
        <f>VLOOKUP(A8,初三学生档案!$A$2:B62,2,FALSE)</f>
        <v>甄士隐</v>
      </c>
      <c r="C8">
        <v>79</v>
      </c>
      <c r="D8">
        <v>102</v>
      </c>
      <c r="E8">
        <v>104</v>
      </c>
      <c r="F8">
        <f t="shared" si="0"/>
        <v>95.9</v>
      </c>
      <c r="G8" t="str">
        <f t="shared" si="1"/>
        <v>第24名</v>
      </c>
      <c r="H8" t="str">
        <f t="shared" si="2"/>
        <v>良好</v>
      </c>
      <c r="I8" s="1"/>
    </row>
    <row r="9" spans="1:9" ht="12.9" customHeight="1" x14ac:dyDescent="0.25">
      <c r="A9" t="s">
        <v>12</v>
      </c>
      <c r="B9" t="str">
        <f>VLOOKUP(A9,初三学生档案!$A$2:B63,2,FALSE)</f>
        <v>周梦飞</v>
      </c>
      <c r="C9">
        <v>96</v>
      </c>
      <c r="D9">
        <v>92</v>
      </c>
      <c r="E9">
        <v>89</v>
      </c>
      <c r="F9">
        <f t="shared" si="0"/>
        <v>92</v>
      </c>
      <c r="G9" t="str">
        <f t="shared" si="1"/>
        <v>第29名</v>
      </c>
      <c r="H9" t="str">
        <f t="shared" si="2"/>
        <v>良好</v>
      </c>
      <c r="I9" s="1"/>
    </row>
    <row r="10" spans="1:9" ht="12.9" customHeight="1" x14ac:dyDescent="0.25">
      <c r="A10" t="s">
        <v>13</v>
      </c>
      <c r="B10" t="str">
        <f>VLOOKUP(A10,初三学生档案!$A$2:B64,2,FALSE)</f>
        <v>杜春兰</v>
      </c>
      <c r="C10">
        <v>75</v>
      </c>
      <c r="D10">
        <v>85</v>
      </c>
      <c r="E10">
        <v>83</v>
      </c>
      <c r="F10">
        <f t="shared" si="0"/>
        <v>81.2</v>
      </c>
      <c r="G10" t="str">
        <f t="shared" si="1"/>
        <v>第42名</v>
      </c>
      <c r="H10" t="str">
        <f t="shared" si="2"/>
        <v>及格</v>
      </c>
      <c r="I10" s="1"/>
    </row>
    <row r="11" spans="1:9" ht="12.9" customHeight="1" x14ac:dyDescent="0.25">
      <c r="A11" t="s">
        <v>14</v>
      </c>
      <c r="B11" t="str">
        <f>VLOOKUP(A11,初三学生档案!$A$2:B65,2,FALSE)</f>
        <v>苏国强</v>
      </c>
      <c r="C11">
        <v>83</v>
      </c>
      <c r="D11">
        <v>76</v>
      </c>
      <c r="E11">
        <v>81</v>
      </c>
      <c r="F11">
        <f t="shared" si="0"/>
        <v>80.099999999999994</v>
      </c>
      <c r="G11" t="str">
        <f t="shared" si="1"/>
        <v>第43名</v>
      </c>
      <c r="H11" t="str">
        <f t="shared" si="2"/>
        <v>及格</v>
      </c>
      <c r="I11" s="1"/>
    </row>
    <row r="12" spans="1:9" ht="12.9" customHeight="1" x14ac:dyDescent="0.25">
      <c r="A12" t="s">
        <v>15</v>
      </c>
      <c r="B12" t="str">
        <f>VLOOKUP(A12,初三学生档案!$A$2:B66,2,FALSE)</f>
        <v>张杰</v>
      </c>
      <c r="C12">
        <v>107</v>
      </c>
      <c r="D12">
        <v>106</v>
      </c>
      <c r="E12">
        <v>101</v>
      </c>
      <c r="F12">
        <f t="shared" si="0"/>
        <v>104.30000000000001</v>
      </c>
      <c r="G12" t="str">
        <f t="shared" si="1"/>
        <v>第16名</v>
      </c>
      <c r="H12" t="str">
        <f t="shared" si="2"/>
        <v>优秀</v>
      </c>
      <c r="I12" s="1"/>
    </row>
    <row r="13" spans="1:9" ht="12.9" customHeight="1" x14ac:dyDescent="0.25">
      <c r="A13" t="s">
        <v>16</v>
      </c>
      <c r="B13" t="str">
        <f>VLOOKUP(A13,初三学生档案!$A$2:B67,2,FALSE)</f>
        <v>吉莉莉</v>
      </c>
      <c r="C13">
        <v>74</v>
      </c>
      <c r="D13">
        <v>86</v>
      </c>
      <c r="E13">
        <v>88</v>
      </c>
      <c r="F13">
        <f t="shared" si="0"/>
        <v>83.2</v>
      </c>
      <c r="G13" t="str">
        <f t="shared" si="1"/>
        <v>第40名</v>
      </c>
      <c r="H13" t="str">
        <f t="shared" si="2"/>
        <v>及格</v>
      </c>
      <c r="I13" s="1"/>
    </row>
    <row r="14" spans="1:9" ht="12.9" customHeight="1" x14ac:dyDescent="0.25">
      <c r="A14" t="s">
        <v>17</v>
      </c>
      <c r="B14" t="str">
        <f>VLOOKUP(A14,初三学生档案!$A$2:B68,2,FALSE)</f>
        <v>莫一明</v>
      </c>
      <c r="C14">
        <v>90</v>
      </c>
      <c r="D14">
        <v>91</v>
      </c>
      <c r="E14">
        <v>94</v>
      </c>
      <c r="F14">
        <f t="shared" si="0"/>
        <v>91.9</v>
      </c>
      <c r="G14" t="str">
        <f t="shared" si="1"/>
        <v>第30名</v>
      </c>
      <c r="H14" t="str">
        <f t="shared" si="2"/>
        <v>良好</v>
      </c>
      <c r="I14" s="1"/>
    </row>
    <row r="15" spans="1:9" ht="12.9" customHeight="1" x14ac:dyDescent="0.25">
      <c r="A15" t="s">
        <v>18</v>
      </c>
      <c r="B15" t="str">
        <f>VLOOKUP(A15,初三学生档案!$A$2:B69,2,FALSE)</f>
        <v>郭晶晶</v>
      </c>
      <c r="C15">
        <v>112</v>
      </c>
      <c r="D15">
        <v>116</v>
      </c>
      <c r="E15">
        <v>107</v>
      </c>
      <c r="F15">
        <f t="shared" si="0"/>
        <v>111.20000000000002</v>
      </c>
      <c r="G15" t="str">
        <f t="shared" si="1"/>
        <v>第5名</v>
      </c>
      <c r="H15" t="str">
        <f t="shared" si="2"/>
        <v>优秀</v>
      </c>
      <c r="I15" s="1"/>
    </row>
    <row r="16" spans="1:9" ht="12.9" customHeight="1" x14ac:dyDescent="0.25">
      <c r="A16" t="s">
        <v>19</v>
      </c>
      <c r="B16" t="str">
        <f>VLOOKUP(A16,初三学生档案!$A$2:B70,2,FALSE)</f>
        <v>侯登科</v>
      </c>
      <c r="C16">
        <v>94</v>
      </c>
      <c r="D16">
        <v>90</v>
      </c>
      <c r="E16">
        <v>91</v>
      </c>
      <c r="F16">
        <f t="shared" si="0"/>
        <v>91.6</v>
      </c>
      <c r="G16" t="str">
        <f t="shared" si="1"/>
        <v>第32名</v>
      </c>
      <c r="H16" t="str">
        <f t="shared" si="2"/>
        <v>良好</v>
      </c>
      <c r="I16" s="1"/>
    </row>
    <row r="17" spans="1:9" ht="12.9" customHeight="1" x14ac:dyDescent="0.25">
      <c r="A17" t="s">
        <v>20</v>
      </c>
      <c r="B17" t="str">
        <f>VLOOKUP(A17,初三学生档案!$A$2:B71,2,FALSE)</f>
        <v>宋子文</v>
      </c>
      <c r="C17">
        <v>90</v>
      </c>
      <c r="D17">
        <v>81</v>
      </c>
      <c r="E17">
        <v>96</v>
      </c>
      <c r="F17">
        <f t="shared" si="0"/>
        <v>89.7</v>
      </c>
      <c r="G17" t="str">
        <f t="shared" si="1"/>
        <v>第34名</v>
      </c>
      <c r="H17" t="str">
        <f t="shared" si="2"/>
        <v>良好</v>
      </c>
      <c r="I17" s="1"/>
    </row>
    <row r="18" spans="1:9" ht="12.9" customHeight="1" x14ac:dyDescent="0.25">
      <c r="A18" t="s">
        <v>21</v>
      </c>
      <c r="B18" t="str">
        <f>VLOOKUP(A18,初三学生档案!$A$2:B72,2,FALSE)</f>
        <v>马小军</v>
      </c>
      <c r="C18">
        <v>82</v>
      </c>
      <c r="D18">
        <v>88</v>
      </c>
      <c r="E18">
        <v>77</v>
      </c>
      <c r="F18">
        <f t="shared" si="0"/>
        <v>81.8</v>
      </c>
      <c r="G18" t="str">
        <f t="shared" si="1"/>
        <v>第41名</v>
      </c>
      <c r="H18" t="str">
        <f t="shared" si="2"/>
        <v>及格</v>
      </c>
      <c r="I18" s="1"/>
    </row>
    <row r="19" spans="1:9" ht="12.9" customHeight="1" x14ac:dyDescent="0.25">
      <c r="A19" t="s">
        <v>22</v>
      </c>
      <c r="B19" t="str">
        <f>VLOOKUP(A19,初三学生档案!$A$2:B73,2,FALSE)</f>
        <v>郑秀丽</v>
      </c>
      <c r="C19">
        <v>90</v>
      </c>
      <c r="D19">
        <v>95</v>
      </c>
      <c r="E19">
        <v>101</v>
      </c>
      <c r="F19">
        <f t="shared" si="0"/>
        <v>95.9</v>
      </c>
      <c r="G19" t="str">
        <f t="shared" si="1"/>
        <v>第24名</v>
      </c>
      <c r="H19" t="str">
        <f t="shared" si="2"/>
        <v>良好</v>
      </c>
      <c r="I19" s="1"/>
    </row>
    <row r="20" spans="1:9" ht="12.9" customHeight="1" x14ac:dyDescent="0.25">
      <c r="A20" t="s">
        <v>23</v>
      </c>
      <c r="B20" t="str">
        <f>VLOOKUP(A20,初三学生档案!$A$2:B74,2,FALSE)</f>
        <v>刘小红</v>
      </c>
      <c r="C20">
        <v>103</v>
      </c>
      <c r="D20">
        <v>104</v>
      </c>
      <c r="E20">
        <v>117</v>
      </c>
      <c r="F20">
        <f t="shared" si="0"/>
        <v>108.9</v>
      </c>
      <c r="G20" t="str">
        <f t="shared" si="1"/>
        <v>第7名</v>
      </c>
      <c r="H20" t="str">
        <f t="shared" si="2"/>
        <v>优秀</v>
      </c>
      <c r="I20" s="1"/>
    </row>
    <row r="21" spans="1:9" ht="12.9" customHeight="1" x14ac:dyDescent="0.25">
      <c r="A21" t="s">
        <v>24</v>
      </c>
      <c r="B21" t="str">
        <f>VLOOKUP(A21,初三学生档案!$A$2:B75,2,FALSE)</f>
        <v>陈家洛</v>
      </c>
      <c r="C21">
        <v>98</v>
      </c>
      <c r="D21">
        <v>75</v>
      </c>
      <c r="E21">
        <v>84</v>
      </c>
      <c r="F21">
        <f t="shared" si="0"/>
        <v>85.5</v>
      </c>
      <c r="G21" t="str">
        <f t="shared" si="1"/>
        <v>第39名</v>
      </c>
      <c r="H21" t="str">
        <f t="shared" si="2"/>
        <v>良好</v>
      </c>
    </row>
    <row r="22" spans="1:9" ht="12.9" customHeight="1" x14ac:dyDescent="0.25">
      <c r="A22" t="s">
        <v>25</v>
      </c>
      <c r="B22" t="str">
        <f>VLOOKUP(A22,初三学生档案!$A$2:B76,2,FALSE)</f>
        <v>张国强</v>
      </c>
      <c r="C22">
        <v>118</v>
      </c>
      <c r="D22">
        <v>106</v>
      </c>
      <c r="E22">
        <v>116</v>
      </c>
      <c r="F22">
        <f t="shared" si="0"/>
        <v>113.6</v>
      </c>
      <c r="G22" t="str">
        <f t="shared" si="1"/>
        <v>第2名</v>
      </c>
      <c r="H22" t="str">
        <f t="shared" si="2"/>
        <v>优秀</v>
      </c>
    </row>
    <row r="23" spans="1:9" ht="12.9" customHeight="1" x14ac:dyDescent="0.25">
      <c r="A23" t="s">
        <v>26</v>
      </c>
      <c r="B23" t="str">
        <f>VLOOKUP(A23,初三学生档案!$A$2:B77,2,FALSE)</f>
        <v>姚南</v>
      </c>
      <c r="C23">
        <v>80</v>
      </c>
      <c r="D23">
        <v>92</v>
      </c>
      <c r="E23">
        <v>99</v>
      </c>
      <c r="F23">
        <f t="shared" si="0"/>
        <v>91.199999999999989</v>
      </c>
      <c r="G23" t="str">
        <f t="shared" si="1"/>
        <v>第33名</v>
      </c>
      <c r="H23" t="str">
        <f t="shared" si="2"/>
        <v>良好</v>
      </c>
    </row>
    <row r="24" spans="1:9" ht="12.9" customHeight="1" x14ac:dyDescent="0.25">
      <c r="A24" t="s">
        <v>27</v>
      </c>
      <c r="B24" t="str">
        <f>VLOOKUP(A24,初三学生档案!$A$2:B78,2,FALSE)</f>
        <v>徐霞客</v>
      </c>
      <c r="C24">
        <v>95</v>
      </c>
      <c r="D24">
        <v>89</v>
      </c>
      <c r="E24">
        <v>100</v>
      </c>
      <c r="F24">
        <f t="shared" si="0"/>
        <v>95.2</v>
      </c>
      <c r="G24" t="str">
        <f t="shared" si="1"/>
        <v>第27名</v>
      </c>
      <c r="H24" t="str">
        <f t="shared" si="2"/>
        <v>良好</v>
      </c>
    </row>
    <row r="25" spans="1:9" ht="12.9" customHeight="1" x14ac:dyDescent="0.25">
      <c r="A25" t="s">
        <v>28</v>
      </c>
      <c r="B25" t="str">
        <f>VLOOKUP(A25,初三学生档案!$A$2:B79,2,FALSE)</f>
        <v>孙令煊</v>
      </c>
      <c r="C25">
        <v>102</v>
      </c>
      <c r="D25">
        <v>105</v>
      </c>
      <c r="E25">
        <v>96</v>
      </c>
      <c r="F25">
        <f t="shared" si="0"/>
        <v>100.5</v>
      </c>
      <c r="G25" t="str">
        <f t="shared" si="1"/>
        <v>第20名</v>
      </c>
      <c r="H25" t="str">
        <f t="shared" si="2"/>
        <v>良好</v>
      </c>
    </row>
    <row r="26" spans="1:9" ht="12.9" customHeight="1" x14ac:dyDescent="0.25">
      <c r="A26" t="s">
        <v>29</v>
      </c>
      <c r="B26" t="str">
        <f>VLOOKUP(A26,初三学生档案!$A$2:B80,2,FALSE)</f>
        <v>杜学江</v>
      </c>
      <c r="C26">
        <v>98</v>
      </c>
      <c r="D26">
        <v>95</v>
      </c>
      <c r="E26">
        <v>102</v>
      </c>
      <c r="F26">
        <f t="shared" si="0"/>
        <v>98.7</v>
      </c>
      <c r="G26" t="str">
        <f t="shared" si="1"/>
        <v>第22名</v>
      </c>
      <c r="H26" t="str">
        <f t="shared" si="2"/>
        <v>良好</v>
      </c>
    </row>
    <row r="27" spans="1:9" ht="12.9" customHeight="1" x14ac:dyDescent="0.25">
      <c r="A27" t="s">
        <v>30</v>
      </c>
      <c r="B27" t="str">
        <f>VLOOKUP(A27,初三学生档案!$A$2:B81,2,FALSE)</f>
        <v>齐飞扬</v>
      </c>
      <c r="C27">
        <v>118</v>
      </c>
      <c r="D27">
        <v>112</v>
      </c>
      <c r="E27">
        <v>101</v>
      </c>
      <c r="F27">
        <f t="shared" si="0"/>
        <v>109.4</v>
      </c>
      <c r="G27" t="str">
        <f t="shared" si="1"/>
        <v>第6名</v>
      </c>
      <c r="H27" t="str">
        <f t="shared" si="2"/>
        <v>优秀</v>
      </c>
    </row>
    <row r="28" spans="1:9" ht="12.9" customHeight="1" x14ac:dyDescent="0.25">
      <c r="A28" t="s">
        <v>31</v>
      </c>
      <c r="B28" t="str">
        <f>VLOOKUP(A28,初三学生档案!$A$2:B82,2,FALSE)</f>
        <v>苏解玉</v>
      </c>
      <c r="C28">
        <v>87</v>
      </c>
      <c r="D28">
        <v>96</v>
      </c>
      <c r="E28">
        <v>102</v>
      </c>
      <c r="F28">
        <f t="shared" si="0"/>
        <v>95.699999999999989</v>
      </c>
      <c r="G28" t="str">
        <f t="shared" si="1"/>
        <v>第26名</v>
      </c>
      <c r="H28" t="str">
        <f t="shared" si="2"/>
        <v>良好</v>
      </c>
    </row>
    <row r="29" spans="1:9" ht="12.9" customHeight="1" x14ac:dyDescent="0.25">
      <c r="A29" t="s">
        <v>32</v>
      </c>
      <c r="B29" t="str">
        <f>VLOOKUP(A29,初三学生档案!$A$2:B83,2,FALSE)</f>
        <v>陈万地</v>
      </c>
      <c r="C29">
        <v>120</v>
      </c>
      <c r="D29">
        <v>118</v>
      </c>
      <c r="E29">
        <v>107</v>
      </c>
      <c r="F29">
        <f t="shared" si="0"/>
        <v>114.20000000000002</v>
      </c>
      <c r="G29" t="str">
        <f t="shared" si="1"/>
        <v>第1名</v>
      </c>
      <c r="H29" t="str">
        <f t="shared" si="2"/>
        <v>优秀</v>
      </c>
    </row>
    <row r="30" spans="1:9" ht="12.9" customHeight="1" x14ac:dyDescent="0.25">
      <c r="A30" t="s">
        <v>33</v>
      </c>
      <c r="B30" t="str">
        <f>VLOOKUP(A30,初三学生档案!$A$2:B84,2,FALSE)</f>
        <v>张国强</v>
      </c>
      <c r="C30">
        <v>97</v>
      </c>
      <c r="D30">
        <v>91</v>
      </c>
      <c r="E30">
        <v>83</v>
      </c>
      <c r="F30">
        <f t="shared" si="0"/>
        <v>89.6</v>
      </c>
      <c r="G30" t="str">
        <f t="shared" si="1"/>
        <v>第35名</v>
      </c>
      <c r="H30" t="str">
        <f t="shared" si="2"/>
        <v>良好</v>
      </c>
    </row>
    <row r="31" spans="1:9" ht="12.9" customHeight="1" x14ac:dyDescent="0.25">
      <c r="A31" t="s">
        <v>34</v>
      </c>
      <c r="B31" t="str">
        <f>VLOOKUP(A31,初三学生档案!$A$2:B85,2,FALSE)</f>
        <v>刘小锋</v>
      </c>
      <c r="C31">
        <v>106</v>
      </c>
      <c r="D31">
        <v>118</v>
      </c>
      <c r="E31">
        <v>98</v>
      </c>
      <c r="F31">
        <f t="shared" si="0"/>
        <v>106.39999999999999</v>
      </c>
      <c r="G31" t="str">
        <f t="shared" si="1"/>
        <v>第9名</v>
      </c>
      <c r="H31" t="str">
        <f t="shared" si="2"/>
        <v>优秀</v>
      </c>
    </row>
    <row r="32" spans="1:9" ht="12.9" customHeight="1" x14ac:dyDescent="0.25">
      <c r="A32" t="s">
        <v>35</v>
      </c>
      <c r="B32" t="str">
        <f>VLOOKUP(A32,初三学生档案!$A$2:B86,2,FALSE)</f>
        <v>张鹏举</v>
      </c>
      <c r="C32">
        <v>86</v>
      </c>
      <c r="D32">
        <v>92</v>
      </c>
      <c r="E32">
        <v>96</v>
      </c>
      <c r="F32">
        <f t="shared" si="0"/>
        <v>91.800000000000011</v>
      </c>
      <c r="G32" t="str">
        <f t="shared" si="1"/>
        <v>第31名</v>
      </c>
      <c r="H32" t="str">
        <f t="shared" si="2"/>
        <v>良好</v>
      </c>
    </row>
    <row r="33" spans="1:8" ht="12.9" customHeight="1" x14ac:dyDescent="0.25">
      <c r="A33" t="s">
        <v>36</v>
      </c>
      <c r="B33" t="str">
        <f>VLOOKUP(A33,初三学生档案!$A$2:B87,2,FALSE)</f>
        <v>孙玉敏</v>
      </c>
      <c r="C33">
        <v>98</v>
      </c>
      <c r="D33">
        <v>97</v>
      </c>
      <c r="E33">
        <v>101</v>
      </c>
      <c r="F33">
        <f t="shared" si="0"/>
        <v>98.9</v>
      </c>
      <c r="G33" t="str">
        <f t="shared" si="1"/>
        <v>第21名</v>
      </c>
      <c r="H33" t="str">
        <f t="shared" si="2"/>
        <v>良好</v>
      </c>
    </row>
    <row r="34" spans="1:8" ht="12.9" customHeight="1" x14ac:dyDescent="0.25">
      <c r="A34" t="s">
        <v>37</v>
      </c>
      <c r="B34" t="str">
        <f>VLOOKUP(A34,初三学生档案!$A$2:B88,2,FALSE)</f>
        <v>王清华</v>
      </c>
      <c r="C34">
        <v>95</v>
      </c>
      <c r="D34">
        <v>104</v>
      </c>
      <c r="E34">
        <v>115</v>
      </c>
      <c r="F34">
        <f t="shared" si="0"/>
        <v>105.7</v>
      </c>
      <c r="G34" t="str">
        <f t="shared" si="1"/>
        <v>第11名</v>
      </c>
      <c r="H34" t="str">
        <f t="shared" si="2"/>
        <v>优秀</v>
      </c>
    </row>
    <row r="35" spans="1:8" ht="12.9" customHeight="1" x14ac:dyDescent="0.25">
      <c r="A35" t="s">
        <v>38</v>
      </c>
      <c r="B35" t="str">
        <f>VLOOKUP(A35,初三学生档案!$A$2:B89,2,FALSE)</f>
        <v>李春娜</v>
      </c>
      <c r="C35">
        <v>112</v>
      </c>
      <c r="D35">
        <v>99</v>
      </c>
      <c r="E35">
        <v>106</v>
      </c>
      <c r="F35">
        <f t="shared" si="0"/>
        <v>105.7</v>
      </c>
      <c r="G35" t="str">
        <f t="shared" si="1"/>
        <v>第11名</v>
      </c>
      <c r="H35" t="str">
        <f t="shared" si="2"/>
        <v>优秀</v>
      </c>
    </row>
    <row r="36" spans="1:8" ht="12.9" customHeight="1" x14ac:dyDescent="0.25">
      <c r="A36" t="s">
        <v>39</v>
      </c>
      <c r="B36" t="str">
        <f>VLOOKUP(A36,初三学生档案!$A$2:B90,2,FALSE)</f>
        <v>倪冬声</v>
      </c>
      <c r="C36">
        <v>108</v>
      </c>
      <c r="D36">
        <v>98</v>
      </c>
      <c r="E36">
        <v>110</v>
      </c>
      <c r="F36">
        <f t="shared" si="0"/>
        <v>105.8</v>
      </c>
      <c r="G36" t="str">
        <f t="shared" si="1"/>
        <v>第10名</v>
      </c>
      <c r="H36" t="str">
        <f t="shared" si="2"/>
        <v>优秀</v>
      </c>
    </row>
    <row r="37" spans="1:8" ht="12.9" customHeight="1" x14ac:dyDescent="0.25">
      <c r="A37" t="s">
        <v>40</v>
      </c>
      <c r="B37" t="str">
        <f>VLOOKUP(A37,初三学生档案!$A$2:B91,2,FALSE)</f>
        <v>闫朝霞</v>
      </c>
      <c r="C37">
        <v>85</v>
      </c>
      <c r="D37">
        <v>71</v>
      </c>
      <c r="E37">
        <v>79</v>
      </c>
      <c r="F37">
        <f t="shared" si="0"/>
        <v>78.400000000000006</v>
      </c>
      <c r="G37" t="str">
        <f t="shared" si="1"/>
        <v>第44名</v>
      </c>
      <c r="H37" t="str">
        <f t="shared" si="2"/>
        <v>及格</v>
      </c>
    </row>
    <row r="38" spans="1:8" ht="12.9" customHeight="1" x14ac:dyDescent="0.25">
      <c r="A38" t="s">
        <v>41</v>
      </c>
      <c r="B38" t="str">
        <f>VLOOKUP(A38,初三学生档案!$A$2:B92,2,FALSE)</f>
        <v>康秋林</v>
      </c>
      <c r="C38">
        <v>98</v>
      </c>
      <c r="D38">
        <v>107</v>
      </c>
      <c r="E38">
        <v>110</v>
      </c>
      <c r="F38">
        <f t="shared" si="0"/>
        <v>105.5</v>
      </c>
      <c r="G38" t="str">
        <f t="shared" si="1"/>
        <v>第13名</v>
      </c>
      <c r="H38" t="str">
        <f t="shared" si="2"/>
        <v>优秀</v>
      </c>
    </row>
    <row r="39" spans="1:8" ht="12.9" customHeight="1" x14ac:dyDescent="0.25">
      <c r="A39" t="s">
        <v>42</v>
      </c>
      <c r="B39" t="str">
        <f>VLOOKUP(A39,初三学生档案!$A$2:B93,2,FALSE)</f>
        <v>钱飞虎</v>
      </c>
      <c r="C39">
        <v>98</v>
      </c>
      <c r="D39">
        <v>94</v>
      </c>
      <c r="E39">
        <v>99</v>
      </c>
      <c r="F39">
        <f t="shared" si="0"/>
        <v>97.199999999999989</v>
      </c>
      <c r="G39" t="str">
        <f t="shared" si="1"/>
        <v>第23名</v>
      </c>
      <c r="H39" t="str">
        <f t="shared" si="2"/>
        <v>良好</v>
      </c>
    </row>
    <row r="40" spans="1:8" ht="12.9" customHeight="1" x14ac:dyDescent="0.25">
      <c r="A40" t="s">
        <v>43</v>
      </c>
      <c r="B40" t="str">
        <f>VLOOKUP(A40,初三学生档案!$A$2:B94,2,FALSE)</f>
        <v>吕文伟</v>
      </c>
      <c r="C40">
        <v>101</v>
      </c>
      <c r="D40">
        <v>109</v>
      </c>
      <c r="E40">
        <v>104</v>
      </c>
      <c r="F40">
        <f t="shared" si="0"/>
        <v>104.6</v>
      </c>
      <c r="G40" t="str">
        <f t="shared" si="1"/>
        <v>第15名</v>
      </c>
      <c r="H40" t="str">
        <f t="shared" si="2"/>
        <v>优秀</v>
      </c>
    </row>
    <row r="41" spans="1:8" ht="12.9" customHeight="1" x14ac:dyDescent="0.25">
      <c r="A41" t="s">
        <v>44</v>
      </c>
      <c r="B41" t="str">
        <f>VLOOKUP(A41,初三学生档案!$A$2:B95,2,FALSE)</f>
        <v>方天宇</v>
      </c>
      <c r="C41">
        <v>101</v>
      </c>
      <c r="D41">
        <v>97</v>
      </c>
      <c r="E41">
        <v>106</v>
      </c>
      <c r="F41">
        <f t="shared" si="0"/>
        <v>101.8</v>
      </c>
      <c r="G41" t="str">
        <f t="shared" si="1"/>
        <v>第18名</v>
      </c>
      <c r="H41" t="str">
        <f t="shared" si="2"/>
        <v>良好</v>
      </c>
    </row>
    <row r="42" spans="1:8" ht="12.9" customHeight="1" x14ac:dyDescent="0.25">
      <c r="A42" t="s">
        <v>45</v>
      </c>
      <c r="B42" t="str">
        <f>VLOOKUP(A42,初三学生档案!$A$2:B96,2,FALSE)</f>
        <v>郎润</v>
      </c>
      <c r="C42">
        <v>98</v>
      </c>
      <c r="D42">
        <v>72</v>
      </c>
      <c r="E42">
        <v>89</v>
      </c>
      <c r="F42">
        <f t="shared" si="0"/>
        <v>86.6</v>
      </c>
      <c r="G42" t="str">
        <f t="shared" si="1"/>
        <v>第37名</v>
      </c>
      <c r="H42" t="str">
        <f t="shared" si="2"/>
        <v>良好</v>
      </c>
    </row>
    <row r="43" spans="1:8" ht="12.9" customHeight="1" x14ac:dyDescent="0.25">
      <c r="A43" t="s">
        <v>46</v>
      </c>
      <c r="B43" t="str">
        <f>VLOOKUP(A43,初三学生档案!$A$2:B97,2,FALSE)</f>
        <v>习志敏</v>
      </c>
      <c r="C43">
        <v>111</v>
      </c>
      <c r="D43">
        <v>111</v>
      </c>
      <c r="E43">
        <v>88</v>
      </c>
      <c r="F43">
        <f t="shared" si="0"/>
        <v>101.8</v>
      </c>
      <c r="G43" t="str">
        <f t="shared" si="1"/>
        <v>第18名</v>
      </c>
      <c r="H43" t="str">
        <f t="shared" si="2"/>
        <v>良好</v>
      </c>
    </row>
    <row r="44" spans="1:8" ht="12.9" customHeight="1" x14ac:dyDescent="0.25">
      <c r="A44" t="s">
        <v>47</v>
      </c>
      <c r="B44" t="str">
        <f>VLOOKUP(A44,初三学生档案!$A$2:B98,2,FALSE)</f>
        <v>张馥郁</v>
      </c>
      <c r="C44">
        <v>77</v>
      </c>
      <c r="D44">
        <v>79</v>
      </c>
      <c r="E44">
        <v>98</v>
      </c>
      <c r="F44">
        <f t="shared" si="0"/>
        <v>86</v>
      </c>
      <c r="G44" t="str">
        <f t="shared" si="1"/>
        <v>第38名</v>
      </c>
      <c r="H44" t="str">
        <f t="shared" si="2"/>
        <v>良好</v>
      </c>
    </row>
    <row r="45" spans="1:8" ht="12.9" customHeight="1" x14ac:dyDescent="0.25">
      <c r="A45" t="s">
        <v>48</v>
      </c>
      <c r="B45" t="str">
        <f>VLOOKUP(A45,初三学生档案!$A$2:B99,2,FALSE)</f>
        <v>李北冥</v>
      </c>
      <c r="C45">
        <v>111</v>
      </c>
      <c r="D45">
        <v>103</v>
      </c>
      <c r="E45">
        <v>118</v>
      </c>
      <c r="F45">
        <f t="shared" si="0"/>
        <v>111.39999999999999</v>
      </c>
      <c r="G45" t="str">
        <f t="shared" si="1"/>
        <v>第4名</v>
      </c>
      <c r="H45" t="str">
        <f t="shared" si="2"/>
        <v>优秀</v>
      </c>
    </row>
  </sheetData>
  <dataConsolidate topLabels="1">
    <dataRefs count="3">
      <dataRef ref="A3:H9" sheet="初一（1）班" r:id="rId1"/>
      <dataRef ref="A3:H9" sheet="初一（2）班" r:id="rId2"/>
      <dataRef ref="A3:H9" sheet="初一（3）班" r:id="rId3"/>
    </dataRefs>
  </dataConsolid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40" sqref="K40"/>
    </sheetView>
  </sheetViews>
  <sheetFormatPr defaultRowHeight="14.4" x14ac:dyDescent="0.25"/>
  <cols>
    <col min="1" max="1" width="8.44140625" bestFit="1" customWidth="1"/>
    <col min="2" max="2" width="7.5546875" bestFit="1" customWidth="1"/>
    <col min="3" max="7" width="9" bestFit="1" customWidth="1"/>
  </cols>
  <sheetData>
    <row r="1" spans="1:9" x14ac:dyDescent="0.25">
      <c r="A1" t="s">
        <v>65</v>
      </c>
      <c r="B1" t="s">
        <v>66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76</v>
      </c>
    </row>
    <row r="2" spans="1:9" x14ac:dyDescent="0.25">
      <c r="A2" s="2" t="s">
        <v>67</v>
      </c>
      <c r="B2" s="2" t="str">
        <f>VLOOKUP(A2,初三学生档案!$A$2:B56,2,FALSE)</f>
        <v>宋子丹</v>
      </c>
      <c r="C2">
        <v>82</v>
      </c>
      <c r="D2">
        <v>89</v>
      </c>
      <c r="E2">
        <v>83</v>
      </c>
      <c r="F2">
        <f>C2*0.3+D2*0.3+E2*0.4</f>
        <v>84.5</v>
      </c>
      <c r="G2" t="str">
        <f>"第"&amp;RANK(F2,$F$2:$F$45)&amp;"名"</f>
        <v>第40名</v>
      </c>
      <c r="H2" t="str">
        <f>IF(F2&gt;=102,"优秀",IF(F2&gt;=84,"良好",IF(F2&gt;=72,"及格","不及格")))</f>
        <v>良好</v>
      </c>
    </row>
    <row r="3" spans="1:9" x14ac:dyDescent="0.25">
      <c r="A3" s="2" t="s">
        <v>6</v>
      </c>
      <c r="B3" s="2" t="str">
        <f>VLOOKUP(A3,初三学生档案!$A$2:B57,2,FALSE)</f>
        <v>郑菁华</v>
      </c>
      <c r="C3">
        <v>89</v>
      </c>
      <c r="D3">
        <v>95</v>
      </c>
      <c r="E3">
        <v>82</v>
      </c>
      <c r="F3">
        <f t="shared" ref="F3:F47" si="0">C3*0.3+D3*0.3+E3*0.4</f>
        <v>88</v>
      </c>
      <c r="G3" t="str">
        <f t="shared" ref="G3:G45" si="1">"第"&amp;RANK(F3,$F$2:$F$45)&amp;"名"</f>
        <v>第35名</v>
      </c>
      <c r="H3" t="str">
        <f t="shared" ref="H3:H45" si="2">IF(F3&gt;=102,"优秀",IF(F3&gt;=84,"良好",IF(F3&gt;=72,"及格","不及格")))</f>
        <v>良好</v>
      </c>
      <c r="I3" s="1"/>
    </row>
    <row r="4" spans="1:9" x14ac:dyDescent="0.25">
      <c r="A4" s="2" t="s">
        <v>7</v>
      </c>
      <c r="B4" s="2" t="str">
        <f>VLOOKUP(A4,初三学生档案!$A$2:B58,2,FALSE)</f>
        <v>张雄杰</v>
      </c>
      <c r="C4">
        <v>92</v>
      </c>
      <c r="D4">
        <v>99</v>
      </c>
      <c r="E4">
        <v>95</v>
      </c>
      <c r="F4">
        <f t="shared" si="0"/>
        <v>95.3</v>
      </c>
      <c r="G4" t="str">
        <f t="shared" si="1"/>
        <v>第10名</v>
      </c>
      <c r="H4" t="str">
        <f t="shared" si="2"/>
        <v>良好</v>
      </c>
      <c r="I4" s="1"/>
    </row>
    <row r="5" spans="1:9" x14ac:dyDescent="0.25">
      <c r="A5" s="2" t="s">
        <v>8</v>
      </c>
      <c r="B5" s="2" t="str">
        <f>VLOOKUP(A5,初三学生档案!$A$2:B59,2,FALSE)</f>
        <v>江晓勇</v>
      </c>
      <c r="C5">
        <v>97</v>
      </c>
      <c r="D5">
        <v>92</v>
      </c>
      <c r="E5">
        <v>95</v>
      </c>
      <c r="F5">
        <f t="shared" si="0"/>
        <v>94.699999999999989</v>
      </c>
      <c r="G5" t="str">
        <f t="shared" si="1"/>
        <v>第11名</v>
      </c>
      <c r="H5" t="str">
        <f t="shared" si="2"/>
        <v>良好</v>
      </c>
      <c r="I5" s="1"/>
    </row>
    <row r="6" spans="1:9" x14ac:dyDescent="0.25">
      <c r="A6" s="2" t="s">
        <v>9</v>
      </c>
      <c r="B6" s="2" t="str">
        <f>VLOOKUP(A6,初三学生档案!$A$2:B60,2,FALSE)</f>
        <v>齐小娟</v>
      </c>
      <c r="C6">
        <v>85</v>
      </c>
      <c r="D6">
        <v>88</v>
      </c>
      <c r="E6">
        <v>90</v>
      </c>
      <c r="F6">
        <f t="shared" si="0"/>
        <v>87.9</v>
      </c>
      <c r="G6" t="str">
        <f t="shared" si="1"/>
        <v>第36名</v>
      </c>
      <c r="H6" t="str">
        <f t="shared" si="2"/>
        <v>良好</v>
      </c>
      <c r="I6" s="1"/>
    </row>
    <row r="7" spans="1:9" x14ac:dyDescent="0.25">
      <c r="A7" s="2" t="s">
        <v>10</v>
      </c>
      <c r="B7" s="2" t="str">
        <f>VLOOKUP(A7,初三学生档案!$A$2:B61,2,FALSE)</f>
        <v>孙如红</v>
      </c>
      <c r="C7">
        <v>96</v>
      </c>
      <c r="D7">
        <v>92</v>
      </c>
      <c r="E7">
        <v>94</v>
      </c>
      <c r="F7">
        <f t="shared" si="0"/>
        <v>94</v>
      </c>
      <c r="G7" t="str">
        <f t="shared" si="1"/>
        <v>第17名</v>
      </c>
      <c r="H7" t="str">
        <f t="shared" si="2"/>
        <v>良好</v>
      </c>
      <c r="I7" s="1"/>
    </row>
    <row r="8" spans="1:9" x14ac:dyDescent="0.25">
      <c r="A8" s="2" t="s">
        <v>11</v>
      </c>
      <c r="B8" s="2" t="str">
        <f>VLOOKUP(A8,初三学生档案!$A$2:B62,2,FALSE)</f>
        <v>甄士隐</v>
      </c>
      <c r="C8">
        <v>93</v>
      </c>
      <c r="D8">
        <v>94</v>
      </c>
      <c r="E8">
        <v>87</v>
      </c>
      <c r="F8">
        <f t="shared" si="0"/>
        <v>90.9</v>
      </c>
      <c r="G8" t="str">
        <f t="shared" si="1"/>
        <v>第28名</v>
      </c>
      <c r="H8" t="str">
        <f t="shared" si="2"/>
        <v>良好</v>
      </c>
      <c r="I8" s="1"/>
    </row>
    <row r="9" spans="1:9" x14ac:dyDescent="0.25">
      <c r="A9" s="2" t="s">
        <v>12</v>
      </c>
      <c r="B9" s="2" t="str">
        <f>VLOOKUP(A9,初三学生档案!$A$2:B63,2,FALSE)</f>
        <v>周梦飞</v>
      </c>
      <c r="C9">
        <v>96</v>
      </c>
      <c r="D9">
        <v>98</v>
      </c>
      <c r="E9">
        <v>95</v>
      </c>
      <c r="F9">
        <f t="shared" si="0"/>
        <v>96.199999999999989</v>
      </c>
      <c r="G9" t="str">
        <f t="shared" si="1"/>
        <v>第8名</v>
      </c>
      <c r="H9" t="str">
        <f t="shared" si="2"/>
        <v>良好</v>
      </c>
      <c r="I9" s="1"/>
    </row>
    <row r="10" spans="1:9" x14ac:dyDescent="0.25">
      <c r="A10" s="2" t="s">
        <v>13</v>
      </c>
      <c r="B10" s="2" t="str">
        <f>VLOOKUP(A10,初三学生档案!$A$2:B64,2,FALSE)</f>
        <v>杜春兰</v>
      </c>
      <c r="C10">
        <v>92</v>
      </c>
      <c r="D10">
        <v>95</v>
      </c>
      <c r="E10">
        <v>96</v>
      </c>
      <c r="F10">
        <f t="shared" si="0"/>
        <v>94.5</v>
      </c>
      <c r="G10" t="str">
        <f t="shared" si="1"/>
        <v>第12名</v>
      </c>
      <c r="H10" t="str">
        <f t="shared" si="2"/>
        <v>良好</v>
      </c>
      <c r="I10" s="1"/>
    </row>
    <row r="11" spans="1:9" x14ac:dyDescent="0.25">
      <c r="A11" s="2" t="s">
        <v>14</v>
      </c>
      <c r="B11" s="2" t="str">
        <f>VLOOKUP(A11,初三学生档案!$A$2:B65,2,FALSE)</f>
        <v>苏国强</v>
      </c>
      <c r="C11">
        <v>78</v>
      </c>
      <c r="D11">
        <v>75</v>
      </c>
      <c r="E11">
        <v>80</v>
      </c>
      <c r="F11">
        <f t="shared" si="0"/>
        <v>77.900000000000006</v>
      </c>
      <c r="G11" t="str">
        <f t="shared" si="1"/>
        <v>第44名</v>
      </c>
      <c r="H11" t="str">
        <f t="shared" si="2"/>
        <v>及格</v>
      </c>
      <c r="I11" s="1"/>
    </row>
    <row r="12" spans="1:9" x14ac:dyDescent="0.25">
      <c r="A12" s="2" t="s">
        <v>15</v>
      </c>
      <c r="B12" s="2" t="str">
        <f>VLOOKUP(A12,初三学生档案!$A$2:B66,2,FALSE)</f>
        <v>张杰</v>
      </c>
      <c r="C12">
        <v>91</v>
      </c>
      <c r="D12">
        <v>91</v>
      </c>
      <c r="E12">
        <v>93</v>
      </c>
      <c r="F12">
        <f t="shared" si="0"/>
        <v>91.800000000000011</v>
      </c>
      <c r="G12" t="str">
        <f t="shared" si="1"/>
        <v>第23名</v>
      </c>
      <c r="H12" t="str">
        <f t="shared" si="2"/>
        <v>良好</v>
      </c>
      <c r="I12" s="1"/>
    </row>
    <row r="13" spans="1:9" x14ac:dyDescent="0.25">
      <c r="A13" s="2" t="s">
        <v>16</v>
      </c>
      <c r="B13" s="2" t="str">
        <f>VLOOKUP(A13,初三学生档案!$A$2:B67,2,FALSE)</f>
        <v>吉莉莉</v>
      </c>
      <c r="C13">
        <v>96</v>
      </c>
      <c r="D13">
        <v>97</v>
      </c>
      <c r="E13">
        <v>89</v>
      </c>
      <c r="F13">
        <f t="shared" si="0"/>
        <v>93.5</v>
      </c>
      <c r="G13" t="str">
        <f t="shared" si="1"/>
        <v>第20名</v>
      </c>
      <c r="H13" t="str">
        <f t="shared" si="2"/>
        <v>良好</v>
      </c>
      <c r="I13" s="1"/>
    </row>
    <row r="14" spans="1:9" x14ac:dyDescent="0.25">
      <c r="A14" s="2" t="s">
        <v>17</v>
      </c>
      <c r="B14" s="2" t="str">
        <f>VLOOKUP(A14,初三学生档案!$A$2:B68,2,FALSE)</f>
        <v>莫一明</v>
      </c>
      <c r="C14">
        <v>88</v>
      </c>
      <c r="D14">
        <v>92</v>
      </c>
      <c r="E14">
        <v>93</v>
      </c>
      <c r="F14">
        <f t="shared" si="0"/>
        <v>91.2</v>
      </c>
      <c r="G14" t="str">
        <f t="shared" si="1"/>
        <v>第27名</v>
      </c>
      <c r="H14" t="str">
        <f t="shared" si="2"/>
        <v>良好</v>
      </c>
      <c r="I14" s="1"/>
    </row>
    <row r="15" spans="1:9" x14ac:dyDescent="0.25">
      <c r="A15" s="2" t="s">
        <v>18</v>
      </c>
      <c r="B15" s="2" t="str">
        <f>VLOOKUP(A15,初三学生档案!$A$2:B69,2,FALSE)</f>
        <v>郭晶晶</v>
      </c>
      <c r="C15">
        <v>92</v>
      </c>
      <c r="D15">
        <v>96</v>
      </c>
      <c r="E15">
        <v>94</v>
      </c>
      <c r="F15">
        <f t="shared" si="0"/>
        <v>94</v>
      </c>
      <c r="G15" t="str">
        <f t="shared" si="1"/>
        <v>第17名</v>
      </c>
      <c r="H15" t="str">
        <f t="shared" si="2"/>
        <v>良好</v>
      </c>
      <c r="I15" s="1"/>
    </row>
    <row r="16" spans="1:9" x14ac:dyDescent="0.25">
      <c r="A16" s="2" t="s">
        <v>19</v>
      </c>
      <c r="B16" s="2" t="str">
        <f>VLOOKUP(A16,初三学生档案!$A$2:B70,2,FALSE)</f>
        <v>侯登科</v>
      </c>
      <c r="C16">
        <v>100</v>
      </c>
      <c r="D16">
        <v>97</v>
      </c>
      <c r="E16">
        <v>99</v>
      </c>
      <c r="F16">
        <f t="shared" si="0"/>
        <v>98.699999999999989</v>
      </c>
      <c r="G16" t="str">
        <f t="shared" si="1"/>
        <v>第1名</v>
      </c>
      <c r="H16" t="str">
        <f t="shared" si="2"/>
        <v>良好</v>
      </c>
      <c r="I16" s="1"/>
    </row>
    <row r="17" spans="1:9" x14ac:dyDescent="0.25">
      <c r="A17" s="2" t="s">
        <v>20</v>
      </c>
      <c r="B17" s="2" t="str">
        <f>VLOOKUP(A17,初三学生档案!$A$2:B71,2,FALSE)</f>
        <v>宋子文</v>
      </c>
      <c r="C17">
        <v>92</v>
      </c>
      <c r="D17">
        <v>93</v>
      </c>
      <c r="E17">
        <v>96</v>
      </c>
      <c r="F17">
        <f t="shared" si="0"/>
        <v>93.9</v>
      </c>
      <c r="G17" t="str">
        <f t="shared" si="1"/>
        <v>第19名</v>
      </c>
      <c r="H17" t="str">
        <f t="shared" si="2"/>
        <v>良好</v>
      </c>
      <c r="I17" s="1"/>
    </row>
    <row r="18" spans="1:9" x14ac:dyDescent="0.25">
      <c r="A18" s="2" t="s">
        <v>21</v>
      </c>
      <c r="B18" s="2" t="str">
        <f>VLOOKUP(A18,初三学生档案!$A$2:B72,2,FALSE)</f>
        <v>马小军</v>
      </c>
      <c r="C18">
        <v>78</v>
      </c>
      <c r="D18">
        <v>80</v>
      </c>
      <c r="E18">
        <v>77</v>
      </c>
      <c r="F18">
        <f t="shared" si="0"/>
        <v>78.2</v>
      </c>
      <c r="G18" t="str">
        <f t="shared" si="1"/>
        <v>第43名</v>
      </c>
      <c r="H18" t="str">
        <f t="shared" si="2"/>
        <v>及格</v>
      </c>
      <c r="I18" s="1"/>
    </row>
    <row r="19" spans="1:9" x14ac:dyDescent="0.25">
      <c r="A19" s="2" t="s">
        <v>22</v>
      </c>
      <c r="B19" s="2" t="str">
        <f>VLOOKUP(A19,初三学生档案!$A$2:B73,2,FALSE)</f>
        <v>郑秀丽</v>
      </c>
      <c r="C19">
        <v>88</v>
      </c>
      <c r="D19">
        <v>86</v>
      </c>
      <c r="E19">
        <v>90</v>
      </c>
      <c r="F19">
        <f t="shared" si="0"/>
        <v>88.2</v>
      </c>
      <c r="G19" t="str">
        <f t="shared" si="1"/>
        <v>第34名</v>
      </c>
      <c r="H19" t="str">
        <f t="shared" si="2"/>
        <v>良好</v>
      </c>
      <c r="I19" s="1"/>
    </row>
    <row r="20" spans="1:9" x14ac:dyDescent="0.25">
      <c r="A20" s="2" t="s">
        <v>23</v>
      </c>
      <c r="B20" s="2" t="str">
        <f>VLOOKUP(A20,初三学生档案!$A$2:B74,2,FALSE)</f>
        <v>刘小红</v>
      </c>
      <c r="C20">
        <v>86</v>
      </c>
      <c r="D20">
        <v>92</v>
      </c>
      <c r="E20">
        <v>95</v>
      </c>
      <c r="F20">
        <f t="shared" si="0"/>
        <v>91.4</v>
      </c>
      <c r="G20" t="str">
        <f t="shared" si="1"/>
        <v>第25名</v>
      </c>
      <c r="H20" t="str">
        <f t="shared" si="2"/>
        <v>良好</v>
      </c>
      <c r="I20" s="1"/>
    </row>
    <row r="21" spans="1:9" x14ac:dyDescent="0.25">
      <c r="A21" s="2" t="s">
        <v>24</v>
      </c>
      <c r="B21" s="2" t="str">
        <f>VLOOKUP(A21,初三学生档案!$A$2:B75,2,FALSE)</f>
        <v>陈家洛</v>
      </c>
      <c r="C21">
        <v>96</v>
      </c>
      <c r="D21">
        <v>95</v>
      </c>
      <c r="E21">
        <v>85</v>
      </c>
      <c r="F21">
        <f t="shared" si="0"/>
        <v>91.3</v>
      </c>
      <c r="G21" t="str">
        <f t="shared" si="1"/>
        <v>第26名</v>
      </c>
      <c r="H21" t="str">
        <f t="shared" si="2"/>
        <v>良好</v>
      </c>
    </row>
    <row r="22" spans="1:9" x14ac:dyDescent="0.25">
      <c r="A22" s="2" t="s">
        <v>25</v>
      </c>
      <c r="B22" s="2" t="str">
        <f>VLOOKUP(A22,初三学生档案!$A$2:B76,2,FALSE)</f>
        <v>张国强</v>
      </c>
      <c r="C22">
        <v>92</v>
      </c>
      <c r="D22">
        <v>100</v>
      </c>
      <c r="E22">
        <v>96</v>
      </c>
      <c r="F22">
        <f t="shared" si="0"/>
        <v>96</v>
      </c>
      <c r="G22" t="str">
        <f t="shared" si="1"/>
        <v>第9名</v>
      </c>
      <c r="H22" t="str">
        <f t="shared" si="2"/>
        <v>良好</v>
      </c>
    </row>
    <row r="23" spans="1:9" x14ac:dyDescent="0.25">
      <c r="A23" s="2" t="s">
        <v>26</v>
      </c>
      <c r="B23" s="2" t="str">
        <f>VLOOKUP(A23,初三学生档案!$A$2:B77,2,FALSE)</f>
        <v>姚南</v>
      </c>
      <c r="C23">
        <v>88</v>
      </c>
      <c r="D23">
        <v>82</v>
      </c>
      <c r="E23">
        <v>95</v>
      </c>
      <c r="F23">
        <f t="shared" si="0"/>
        <v>89</v>
      </c>
      <c r="G23" t="str">
        <f t="shared" si="1"/>
        <v>第32名</v>
      </c>
      <c r="H23" t="str">
        <f t="shared" si="2"/>
        <v>良好</v>
      </c>
    </row>
    <row r="24" spans="1:9" x14ac:dyDescent="0.25">
      <c r="A24" s="2" t="s">
        <v>27</v>
      </c>
      <c r="B24" s="2" t="str">
        <f>VLOOKUP(A24,初三学生档案!$A$2:B78,2,FALSE)</f>
        <v>徐霞客</v>
      </c>
      <c r="C24">
        <v>90</v>
      </c>
      <c r="D24">
        <v>91</v>
      </c>
      <c r="E24">
        <v>91</v>
      </c>
      <c r="F24">
        <f t="shared" si="0"/>
        <v>90.699999999999989</v>
      </c>
      <c r="G24" t="str">
        <f t="shared" si="1"/>
        <v>第30名</v>
      </c>
      <c r="H24" t="str">
        <f t="shared" si="2"/>
        <v>良好</v>
      </c>
    </row>
    <row r="25" spans="1:9" x14ac:dyDescent="0.25">
      <c r="A25" s="2" t="s">
        <v>28</v>
      </c>
      <c r="B25" s="2" t="str">
        <f>VLOOKUP(A25,初三学生档案!$A$2:B79,2,FALSE)</f>
        <v>孙令煊</v>
      </c>
      <c r="C25">
        <v>97</v>
      </c>
      <c r="D25">
        <v>94</v>
      </c>
      <c r="E25">
        <v>93</v>
      </c>
      <c r="F25">
        <f t="shared" si="0"/>
        <v>94.5</v>
      </c>
      <c r="G25" t="str">
        <f t="shared" si="1"/>
        <v>第12名</v>
      </c>
      <c r="H25" t="str">
        <f t="shared" si="2"/>
        <v>良好</v>
      </c>
    </row>
    <row r="26" spans="1:9" x14ac:dyDescent="0.25">
      <c r="A26" s="2" t="s">
        <v>29</v>
      </c>
      <c r="B26" s="2" t="str">
        <f>VLOOKUP(A26,初三学生档案!$A$2:B80,2,FALSE)</f>
        <v>杜学江</v>
      </c>
      <c r="C26">
        <v>84</v>
      </c>
      <c r="D26">
        <v>83</v>
      </c>
      <c r="E26">
        <v>80</v>
      </c>
      <c r="F26">
        <f t="shared" si="0"/>
        <v>82.1</v>
      </c>
      <c r="G26" t="str">
        <f t="shared" si="1"/>
        <v>第42名</v>
      </c>
      <c r="H26" t="str">
        <f t="shared" si="2"/>
        <v>及格</v>
      </c>
    </row>
    <row r="27" spans="1:9" x14ac:dyDescent="0.25">
      <c r="A27" s="2" t="s">
        <v>30</v>
      </c>
      <c r="B27" s="2" t="str">
        <f>VLOOKUP(A27,初三学生档案!$A$2:B81,2,FALSE)</f>
        <v>齐飞扬</v>
      </c>
      <c r="C27">
        <v>87</v>
      </c>
      <c r="D27">
        <v>87</v>
      </c>
      <c r="E27">
        <v>83</v>
      </c>
      <c r="F27">
        <f t="shared" si="0"/>
        <v>85.4</v>
      </c>
      <c r="G27" t="str">
        <f t="shared" si="1"/>
        <v>第38名</v>
      </c>
      <c r="H27" t="str">
        <f t="shared" si="2"/>
        <v>良好</v>
      </c>
    </row>
    <row r="28" spans="1:9" x14ac:dyDescent="0.25">
      <c r="A28" s="2" t="s">
        <v>31</v>
      </c>
      <c r="B28" s="2" t="str">
        <f>VLOOKUP(A28,初三学生档案!$A$2:B82,2,FALSE)</f>
        <v>苏解玉</v>
      </c>
      <c r="C28">
        <v>91</v>
      </c>
      <c r="D28">
        <v>83</v>
      </c>
      <c r="E28">
        <v>85</v>
      </c>
      <c r="F28">
        <f t="shared" si="0"/>
        <v>86.2</v>
      </c>
      <c r="G28" t="str">
        <f t="shared" si="1"/>
        <v>第37名</v>
      </c>
      <c r="H28" t="str">
        <f t="shared" si="2"/>
        <v>良好</v>
      </c>
    </row>
    <row r="29" spans="1:9" x14ac:dyDescent="0.25">
      <c r="A29" s="2" t="s">
        <v>32</v>
      </c>
      <c r="B29" s="2" t="str">
        <f>VLOOKUP(A29,初三学生档案!$A$2:B83,2,FALSE)</f>
        <v>陈万地</v>
      </c>
      <c r="C29">
        <v>90</v>
      </c>
      <c r="D29">
        <v>95</v>
      </c>
      <c r="E29">
        <v>92</v>
      </c>
      <c r="F29">
        <f t="shared" si="0"/>
        <v>92.300000000000011</v>
      </c>
      <c r="G29" t="str">
        <f t="shared" si="1"/>
        <v>第22名</v>
      </c>
      <c r="H29" t="str">
        <f t="shared" si="2"/>
        <v>良好</v>
      </c>
    </row>
    <row r="30" spans="1:9" x14ac:dyDescent="0.25">
      <c r="A30" s="2" t="s">
        <v>33</v>
      </c>
      <c r="B30" s="2" t="str">
        <f>VLOOKUP(A30,初三学生档案!$A$2:B84,2,FALSE)</f>
        <v>张国强</v>
      </c>
      <c r="C30">
        <v>99</v>
      </c>
      <c r="D30">
        <v>94</v>
      </c>
      <c r="E30">
        <v>97</v>
      </c>
      <c r="F30">
        <f t="shared" si="0"/>
        <v>96.7</v>
      </c>
      <c r="G30" t="str">
        <f t="shared" si="1"/>
        <v>第5名</v>
      </c>
      <c r="H30" t="str">
        <f t="shared" si="2"/>
        <v>良好</v>
      </c>
    </row>
    <row r="31" spans="1:9" x14ac:dyDescent="0.25">
      <c r="A31" s="2" t="s">
        <v>34</v>
      </c>
      <c r="B31" s="2" t="str">
        <f>VLOOKUP(A31,初三学生档案!$A$2:B85,2,FALSE)</f>
        <v>刘小锋</v>
      </c>
      <c r="C31">
        <v>89</v>
      </c>
      <c r="D31">
        <v>95</v>
      </c>
      <c r="E31">
        <v>98</v>
      </c>
      <c r="F31">
        <f t="shared" si="0"/>
        <v>94.4</v>
      </c>
      <c r="G31" t="str">
        <f t="shared" si="1"/>
        <v>第14名</v>
      </c>
      <c r="H31" t="str">
        <f t="shared" si="2"/>
        <v>良好</v>
      </c>
    </row>
    <row r="32" spans="1:9" x14ac:dyDescent="0.25">
      <c r="A32" s="2" t="s">
        <v>35</v>
      </c>
      <c r="B32" s="2" t="str">
        <f>VLOOKUP(A32,初三学生档案!$A$2:B86,2,FALSE)</f>
        <v>张鹏举</v>
      </c>
      <c r="C32">
        <v>94</v>
      </c>
      <c r="D32">
        <v>93</v>
      </c>
      <c r="E32">
        <v>84</v>
      </c>
      <c r="F32">
        <f t="shared" si="0"/>
        <v>89.699999999999989</v>
      </c>
      <c r="G32" t="str">
        <f t="shared" si="1"/>
        <v>第31名</v>
      </c>
      <c r="H32" t="str">
        <f t="shared" si="2"/>
        <v>良好</v>
      </c>
    </row>
    <row r="33" spans="1:8" x14ac:dyDescent="0.25">
      <c r="A33" s="2" t="s">
        <v>36</v>
      </c>
      <c r="B33" s="2" t="str">
        <f>VLOOKUP(A33,初三学生档案!$A$2:B87,2,FALSE)</f>
        <v>孙玉敏</v>
      </c>
      <c r="C33">
        <v>96</v>
      </c>
      <c r="D33">
        <v>92</v>
      </c>
      <c r="E33">
        <v>100</v>
      </c>
      <c r="F33">
        <f t="shared" si="0"/>
        <v>96.399999999999991</v>
      </c>
      <c r="G33" t="str">
        <f t="shared" si="1"/>
        <v>第6名</v>
      </c>
      <c r="H33" t="str">
        <f t="shared" si="2"/>
        <v>良好</v>
      </c>
    </row>
    <row r="34" spans="1:8" x14ac:dyDescent="0.25">
      <c r="A34" s="2" t="s">
        <v>37</v>
      </c>
      <c r="B34" s="2" t="str">
        <f>VLOOKUP(A34,初三学生档案!$A$2:B88,2,FALSE)</f>
        <v>王清华</v>
      </c>
      <c r="C34">
        <v>84</v>
      </c>
      <c r="D34">
        <v>81</v>
      </c>
      <c r="E34">
        <v>89</v>
      </c>
      <c r="F34">
        <f t="shared" si="0"/>
        <v>85.1</v>
      </c>
      <c r="G34" t="str">
        <f t="shared" si="1"/>
        <v>第39名</v>
      </c>
      <c r="H34" t="str">
        <f t="shared" si="2"/>
        <v>良好</v>
      </c>
    </row>
    <row r="35" spans="1:8" x14ac:dyDescent="0.25">
      <c r="A35" s="2" t="s">
        <v>38</v>
      </c>
      <c r="B35" s="2" t="str">
        <f>VLOOKUP(A35,初三学生档案!$A$2:B89,2,FALSE)</f>
        <v>李春娜</v>
      </c>
      <c r="C35">
        <v>90</v>
      </c>
      <c r="D35">
        <v>99</v>
      </c>
      <c r="E35">
        <v>94</v>
      </c>
      <c r="F35">
        <f t="shared" si="0"/>
        <v>94.300000000000011</v>
      </c>
      <c r="G35" t="str">
        <f t="shared" si="1"/>
        <v>第15名</v>
      </c>
      <c r="H35" t="str">
        <f t="shared" si="2"/>
        <v>良好</v>
      </c>
    </row>
    <row r="36" spans="1:8" x14ac:dyDescent="0.25">
      <c r="A36" s="2" t="s">
        <v>39</v>
      </c>
      <c r="B36" s="2" t="str">
        <f>VLOOKUP(A36,初三学生档案!$A$2:B90,2,FALSE)</f>
        <v>倪冬声</v>
      </c>
      <c r="C36">
        <v>97</v>
      </c>
      <c r="D36">
        <v>90</v>
      </c>
      <c r="E36">
        <v>95</v>
      </c>
      <c r="F36">
        <f t="shared" si="0"/>
        <v>94.1</v>
      </c>
      <c r="G36" t="str">
        <f t="shared" si="1"/>
        <v>第16名</v>
      </c>
      <c r="H36" t="str">
        <f t="shared" si="2"/>
        <v>良好</v>
      </c>
    </row>
    <row r="37" spans="1:8" x14ac:dyDescent="0.25">
      <c r="A37" s="2" t="s">
        <v>40</v>
      </c>
      <c r="B37" s="2" t="str">
        <f>VLOOKUP(A37,初三学生档案!$A$2:B91,2,FALSE)</f>
        <v>闫朝霞</v>
      </c>
      <c r="C37">
        <v>100</v>
      </c>
      <c r="D37">
        <v>97</v>
      </c>
      <c r="E37">
        <v>96</v>
      </c>
      <c r="F37">
        <f t="shared" si="0"/>
        <v>97.5</v>
      </c>
      <c r="G37" t="str">
        <f t="shared" si="1"/>
        <v>第3名</v>
      </c>
      <c r="H37" t="str">
        <f t="shared" si="2"/>
        <v>良好</v>
      </c>
    </row>
    <row r="38" spans="1:8" x14ac:dyDescent="0.25">
      <c r="A38" s="2" t="s">
        <v>41</v>
      </c>
      <c r="B38" s="2" t="str">
        <f>VLOOKUP(A38,初三学生档案!$A$2:B92,2,FALSE)</f>
        <v>康秋林</v>
      </c>
      <c r="C38">
        <v>90</v>
      </c>
      <c r="D38">
        <v>92</v>
      </c>
      <c r="E38">
        <v>86</v>
      </c>
      <c r="F38">
        <f t="shared" si="0"/>
        <v>89</v>
      </c>
      <c r="G38" t="str">
        <f t="shared" si="1"/>
        <v>第32名</v>
      </c>
      <c r="H38" t="str">
        <f t="shared" si="2"/>
        <v>良好</v>
      </c>
    </row>
    <row r="39" spans="1:8" x14ac:dyDescent="0.25">
      <c r="A39" s="2" t="s">
        <v>42</v>
      </c>
      <c r="B39" s="2" t="str">
        <f>VLOOKUP(A39,初三学生档案!$A$2:B93,2,FALSE)</f>
        <v>钱飞虎</v>
      </c>
      <c r="C39">
        <v>86</v>
      </c>
      <c r="D39">
        <v>89</v>
      </c>
      <c r="E39">
        <v>80</v>
      </c>
      <c r="F39">
        <f t="shared" si="0"/>
        <v>84.5</v>
      </c>
      <c r="G39" t="str">
        <f t="shared" si="1"/>
        <v>第40名</v>
      </c>
      <c r="H39" t="str">
        <f t="shared" si="2"/>
        <v>良好</v>
      </c>
    </row>
    <row r="40" spans="1:8" x14ac:dyDescent="0.25">
      <c r="A40" s="2" t="s">
        <v>43</v>
      </c>
      <c r="B40" s="2" t="str">
        <f>VLOOKUP(A40,初三学生档案!$A$2:B94,2,FALSE)</f>
        <v>吕文伟</v>
      </c>
      <c r="C40">
        <v>92</v>
      </c>
      <c r="D40">
        <v>89</v>
      </c>
      <c r="E40">
        <v>96</v>
      </c>
      <c r="F40">
        <f t="shared" si="0"/>
        <v>92.7</v>
      </c>
      <c r="G40" t="str">
        <f t="shared" si="1"/>
        <v>第21名</v>
      </c>
      <c r="H40" t="str">
        <f t="shared" si="2"/>
        <v>良好</v>
      </c>
    </row>
    <row r="41" spans="1:8" x14ac:dyDescent="0.25">
      <c r="A41" s="2" t="s">
        <v>44</v>
      </c>
      <c r="B41" s="2" t="str">
        <f>VLOOKUP(A41,初三学生档案!$A$2:B95,2,FALSE)</f>
        <v>方天宇</v>
      </c>
      <c r="C41">
        <v>93</v>
      </c>
      <c r="D41">
        <v>86</v>
      </c>
      <c r="E41">
        <v>93</v>
      </c>
      <c r="F41">
        <f t="shared" si="0"/>
        <v>90.9</v>
      </c>
      <c r="G41" t="str">
        <f t="shared" si="1"/>
        <v>第28名</v>
      </c>
      <c r="H41" t="str">
        <f t="shared" si="2"/>
        <v>良好</v>
      </c>
    </row>
    <row r="42" spans="1:8" x14ac:dyDescent="0.25">
      <c r="A42" s="2" t="s">
        <v>45</v>
      </c>
      <c r="B42" s="2" t="str">
        <f>VLOOKUP(A42,初三学生档案!$A$2:B96,2,FALSE)</f>
        <v>郎润</v>
      </c>
      <c r="C42">
        <v>91</v>
      </c>
      <c r="D42">
        <v>95</v>
      </c>
      <c r="E42">
        <v>90</v>
      </c>
      <c r="F42">
        <f t="shared" si="0"/>
        <v>91.8</v>
      </c>
      <c r="G42" t="str">
        <f t="shared" si="1"/>
        <v>第24名</v>
      </c>
      <c r="H42" t="str">
        <f t="shared" si="2"/>
        <v>良好</v>
      </c>
    </row>
    <row r="43" spans="1:8" x14ac:dyDescent="0.25">
      <c r="A43" s="2" t="s">
        <v>46</v>
      </c>
      <c r="B43" s="2" t="str">
        <f>VLOOKUP(A43,初三学生档案!$A$2:B97,2,FALSE)</f>
        <v>习志敏</v>
      </c>
      <c r="C43">
        <v>98</v>
      </c>
      <c r="D43">
        <v>96</v>
      </c>
      <c r="E43">
        <v>100</v>
      </c>
      <c r="F43">
        <f t="shared" si="0"/>
        <v>98.199999999999989</v>
      </c>
      <c r="G43" t="str">
        <f t="shared" si="1"/>
        <v>第2名</v>
      </c>
      <c r="H43" t="str">
        <f t="shared" si="2"/>
        <v>良好</v>
      </c>
    </row>
    <row r="44" spans="1:8" x14ac:dyDescent="0.25">
      <c r="A44" s="2" t="s">
        <v>47</v>
      </c>
      <c r="B44" s="2" t="str">
        <f>VLOOKUP(A44,初三学生档案!$A$2:B98,2,FALSE)</f>
        <v>张馥郁</v>
      </c>
      <c r="C44">
        <v>97</v>
      </c>
      <c r="D44">
        <v>99</v>
      </c>
      <c r="E44">
        <v>95</v>
      </c>
      <c r="F44">
        <f t="shared" si="0"/>
        <v>96.8</v>
      </c>
      <c r="G44" t="str">
        <f t="shared" si="1"/>
        <v>第4名</v>
      </c>
      <c r="H44" t="str">
        <f t="shared" si="2"/>
        <v>良好</v>
      </c>
    </row>
    <row r="45" spans="1:8" x14ac:dyDescent="0.25">
      <c r="A45" s="2" t="s">
        <v>48</v>
      </c>
      <c r="B45" s="2" t="str">
        <f>VLOOKUP(A45,初三学生档案!$A$2:B99,2,FALSE)</f>
        <v>李北冥</v>
      </c>
      <c r="C45">
        <v>94</v>
      </c>
      <c r="D45">
        <v>99</v>
      </c>
      <c r="E45">
        <v>96</v>
      </c>
      <c r="F45">
        <f t="shared" si="0"/>
        <v>96.300000000000011</v>
      </c>
      <c r="G45" t="str">
        <f t="shared" si="1"/>
        <v>第7名</v>
      </c>
      <c r="H45" t="str">
        <f t="shared" si="2"/>
        <v>良好</v>
      </c>
    </row>
  </sheetData>
  <dataConsolidate topLabels="1">
    <dataRefs count="3">
      <dataRef ref="A3:H9" sheet="初一（1）班" r:id="rId1"/>
      <dataRef ref="A3:H9" sheet="初一（2）班" r:id="rId2"/>
      <dataRef ref="A3:H9" sheet="初一（3）班" r:id="rId3"/>
    </dataRefs>
  </dataConsolid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33" workbookViewId="0">
      <selection activeCell="H2" sqref="H2:H45"/>
    </sheetView>
  </sheetViews>
  <sheetFormatPr defaultRowHeight="14.4" x14ac:dyDescent="0.25"/>
  <cols>
    <col min="1" max="1" width="8.44140625" bestFit="1" customWidth="1"/>
    <col min="2" max="2" width="7.5546875" bestFit="1" customWidth="1"/>
    <col min="3" max="7" width="9" bestFit="1" customWidth="1"/>
  </cols>
  <sheetData>
    <row r="1" spans="1:9" x14ac:dyDescent="0.25">
      <c r="A1" t="s">
        <v>0</v>
      </c>
      <c r="B1" t="s">
        <v>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76</v>
      </c>
    </row>
    <row r="2" spans="1:9" x14ac:dyDescent="0.25">
      <c r="A2" s="2" t="s">
        <v>49</v>
      </c>
      <c r="B2" s="2" t="str">
        <f>VLOOKUP(A2,初三学生档案!$A$2:B56,2,FALSE)</f>
        <v>宋子丹</v>
      </c>
      <c r="C2">
        <v>89</v>
      </c>
      <c r="D2">
        <v>97</v>
      </c>
      <c r="E2">
        <v>95</v>
      </c>
      <c r="F2">
        <f>C2*0.3+D2*0.3+E2*0.4</f>
        <v>93.8</v>
      </c>
      <c r="G2" t="str">
        <f>"第"&amp;RANK(F2,$F$2:$F$45)&amp;"名"</f>
        <v>第12名</v>
      </c>
      <c r="H2" t="str">
        <f>IF(F2&gt;=102,"优秀",IF(F2&gt;=84,"良好",IF(F2&gt;=72,"及格","不及格")))</f>
        <v>良好</v>
      </c>
    </row>
    <row r="3" spans="1:9" x14ac:dyDescent="0.25">
      <c r="A3" s="2" t="s">
        <v>6</v>
      </c>
      <c r="B3" s="2" t="str">
        <f>VLOOKUP(A3,初三学生档案!$A$2:B57,2,FALSE)</f>
        <v>郑菁华</v>
      </c>
      <c r="C3">
        <v>100</v>
      </c>
      <c r="D3">
        <v>94</v>
      </c>
      <c r="E3">
        <v>96</v>
      </c>
      <c r="F3">
        <f t="shared" ref="F3:F45" si="0">C3*0.3+D3*0.3+E3*0.4</f>
        <v>96.600000000000009</v>
      </c>
      <c r="G3" t="str">
        <f t="shared" ref="G3:G45" si="1">"第"&amp;RANK(F3,$F$2:$F$45)&amp;"名"</f>
        <v>第6名</v>
      </c>
      <c r="H3" t="str">
        <f t="shared" ref="H3:H45" si="2">IF(F3&gt;=102,"优秀",IF(F3&gt;=84,"良好",IF(F3&gt;=72,"及格","不及格")))</f>
        <v>良好</v>
      </c>
      <c r="I3" s="1"/>
    </row>
    <row r="4" spans="1:9" x14ac:dyDescent="0.25">
      <c r="A4" s="2" t="s">
        <v>7</v>
      </c>
      <c r="B4" s="2" t="str">
        <f>VLOOKUP(A4,初三学生档案!$A$2:B58,2,FALSE)</f>
        <v>张雄杰</v>
      </c>
      <c r="C4">
        <v>98</v>
      </c>
      <c r="D4">
        <v>88</v>
      </c>
      <c r="E4">
        <v>95</v>
      </c>
      <c r="F4">
        <f t="shared" si="0"/>
        <v>93.8</v>
      </c>
      <c r="G4" t="str">
        <f t="shared" si="1"/>
        <v>第12名</v>
      </c>
      <c r="H4" t="str">
        <f t="shared" si="2"/>
        <v>良好</v>
      </c>
      <c r="I4" s="1"/>
    </row>
    <row r="5" spans="1:9" x14ac:dyDescent="0.25">
      <c r="A5" s="2" t="s">
        <v>8</v>
      </c>
      <c r="B5" s="2" t="str">
        <f>VLOOKUP(A5,初三学生档案!$A$2:B59,2,FALSE)</f>
        <v>江晓勇</v>
      </c>
      <c r="C5">
        <v>93</v>
      </c>
      <c r="D5">
        <v>92</v>
      </c>
      <c r="E5">
        <v>95</v>
      </c>
      <c r="F5">
        <f t="shared" si="0"/>
        <v>93.5</v>
      </c>
      <c r="G5" t="str">
        <f t="shared" si="1"/>
        <v>第14名</v>
      </c>
      <c r="H5" t="str">
        <f t="shared" si="2"/>
        <v>良好</v>
      </c>
      <c r="I5" s="1"/>
    </row>
    <row r="6" spans="1:9" x14ac:dyDescent="0.25">
      <c r="A6" s="2" t="s">
        <v>9</v>
      </c>
      <c r="B6" s="2" t="str">
        <f>VLOOKUP(A6,初三学生档案!$A$2:B60,2,FALSE)</f>
        <v>齐小娟</v>
      </c>
      <c r="C6">
        <v>95</v>
      </c>
      <c r="D6">
        <v>94</v>
      </c>
      <c r="E6">
        <v>100</v>
      </c>
      <c r="F6">
        <f t="shared" si="0"/>
        <v>96.7</v>
      </c>
      <c r="G6" t="str">
        <f t="shared" si="1"/>
        <v>第4名</v>
      </c>
      <c r="H6" t="str">
        <f t="shared" si="2"/>
        <v>良好</v>
      </c>
      <c r="I6" s="1"/>
    </row>
    <row r="7" spans="1:9" x14ac:dyDescent="0.25">
      <c r="A7" s="2" t="s">
        <v>10</v>
      </c>
      <c r="B7" s="2" t="str">
        <f>VLOOKUP(A7,初三学生档案!$A$2:B61,2,FALSE)</f>
        <v>孙如红</v>
      </c>
      <c r="C7">
        <v>80</v>
      </c>
      <c r="D7">
        <v>77</v>
      </c>
      <c r="E7">
        <v>72</v>
      </c>
      <c r="F7">
        <f t="shared" si="0"/>
        <v>75.899999999999991</v>
      </c>
      <c r="G7" t="str">
        <f t="shared" si="1"/>
        <v>第42名</v>
      </c>
      <c r="H7" t="str">
        <f t="shared" si="2"/>
        <v>及格</v>
      </c>
      <c r="I7" s="1"/>
    </row>
    <row r="8" spans="1:9" x14ac:dyDescent="0.25">
      <c r="A8" s="2" t="s">
        <v>11</v>
      </c>
      <c r="B8" s="2" t="str">
        <f>VLOOKUP(A8,初三学生档案!$A$2:B62,2,FALSE)</f>
        <v>甄士隐</v>
      </c>
      <c r="C8">
        <v>97</v>
      </c>
      <c r="D8">
        <v>91</v>
      </c>
      <c r="E8">
        <v>98</v>
      </c>
      <c r="F8">
        <f t="shared" si="0"/>
        <v>95.6</v>
      </c>
      <c r="G8" t="str">
        <f t="shared" si="1"/>
        <v>第8名</v>
      </c>
      <c r="H8" t="str">
        <f t="shared" si="2"/>
        <v>良好</v>
      </c>
      <c r="I8" s="1"/>
    </row>
    <row r="9" spans="1:9" x14ac:dyDescent="0.25">
      <c r="A9" s="2" t="s">
        <v>12</v>
      </c>
      <c r="B9" s="2" t="str">
        <f>VLOOKUP(A9,初三学生档案!$A$2:B63,2,FALSE)</f>
        <v>周梦飞</v>
      </c>
      <c r="C9">
        <v>74</v>
      </c>
      <c r="D9">
        <v>66</v>
      </c>
      <c r="E9">
        <v>79</v>
      </c>
      <c r="F9">
        <f t="shared" si="0"/>
        <v>73.599999999999994</v>
      </c>
      <c r="G9" t="str">
        <f t="shared" si="1"/>
        <v>第44名</v>
      </c>
      <c r="H9" t="str">
        <f t="shared" si="2"/>
        <v>及格</v>
      </c>
      <c r="I9" s="1"/>
    </row>
    <row r="10" spans="1:9" x14ac:dyDescent="0.25">
      <c r="A10" s="2" t="s">
        <v>13</v>
      </c>
      <c r="B10" s="2" t="str">
        <f>VLOOKUP(A10,初三学生档案!$A$2:B64,2,FALSE)</f>
        <v>杜春兰</v>
      </c>
      <c r="C10">
        <v>92</v>
      </c>
      <c r="D10">
        <v>100</v>
      </c>
      <c r="E10">
        <v>98</v>
      </c>
      <c r="F10">
        <f t="shared" si="0"/>
        <v>96.8</v>
      </c>
      <c r="G10" t="str">
        <f t="shared" si="1"/>
        <v>第3名</v>
      </c>
      <c r="H10" t="str">
        <f t="shared" si="2"/>
        <v>良好</v>
      </c>
      <c r="I10" s="1"/>
    </row>
    <row r="11" spans="1:9" x14ac:dyDescent="0.25">
      <c r="A11" s="2" t="s">
        <v>14</v>
      </c>
      <c r="B11" s="2" t="str">
        <f>VLOOKUP(A11,初三学生档案!$A$2:B65,2,FALSE)</f>
        <v>苏国强</v>
      </c>
      <c r="C11">
        <v>80</v>
      </c>
      <c r="D11">
        <v>79</v>
      </c>
      <c r="E11">
        <v>73</v>
      </c>
      <c r="F11">
        <f t="shared" si="0"/>
        <v>76.900000000000006</v>
      </c>
      <c r="G11" t="str">
        <f t="shared" si="1"/>
        <v>第38名</v>
      </c>
      <c r="H11" t="str">
        <f t="shared" si="2"/>
        <v>及格</v>
      </c>
      <c r="I11" s="1"/>
    </row>
    <row r="12" spans="1:9" x14ac:dyDescent="0.25">
      <c r="A12" s="2" t="s">
        <v>15</v>
      </c>
      <c r="B12" s="2" t="str">
        <f>VLOOKUP(A12,初三学生档案!$A$2:B66,2,FALSE)</f>
        <v>张杰</v>
      </c>
      <c r="C12">
        <v>90</v>
      </c>
      <c r="D12">
        <v>97</v>
      </c>
      <c r="E12">
        <v>95</v>
      </c>
      <c r="F12">
        <f t="shared" si="0"/>
        <v>94.1</v>
      </c>
      <c r="G12" t="str">
        <f t="shared" si="1"/>
        <v>第11名</v>
      </c>
      <c r="H12" t="str">
        <f t="shared" si="2"/>
        <v>良好</v>
      </c>
      <c r="I12" s="1"/>
    </row>
    <row r="13" spans="1:9" x14ac:dyDescent="0.25">
      <c r="A13" s="2" t="s">
        <v>16</v>
      </c>
      <c r="B13" s="2" t="str">
        <f>VLOOKUP(A13,初三学生档案!$A$2:B67,2,FALSE)</f>
        <v>吉莉莉</v>
      </c>
      <c r="C13">
        <v>74</v>
      </c>
      <c r="D13">
        <v>79</v>
      </c>
      <c r="E13">
        <v>81</v>
      </c>
      <c r="F13">
        <f t="shared" si="0"/>
        <v>78.3</v>
      </c>
      <c r="G13" t="str">
        <f t="shared" si="1"/>
        <v>第37名</v>
      </c>
      <c r="H13" t="str">
        <f t="shared" si="2"/>
        <v>及格</v>
      </c>
      <c r="I13" s="1"/>
    </row>
    <row r="14" spans="1:9" x14ac:dyDescent="0.25">
      <c r="A14" s="2" t="s">
        <v>17</v>
      </c>
      <c r="B14" s="2" t="str">
        <f>VLOOKUP(A14,初三学生档案!$A$2:B68,2,FALSE)</f>
        <v>莫一明</v>
      </c>
      <c r="C14">
        <v>71</v>
      </c>
      <c r="D14">
        <v>89</v>
      </c>
      <c r="E14">
        <v>77</v>
      </c>
      <c r="F14">
        <f t="shared" si="0"/>
        <v>78.8</v>
      </c>
      <c r="G14" t="str">
        <f t="shared" si="1"/>
        <v>第35名</v>
      </c>
      <c r="H14" t="str">
        <f t="shared" si="2"/>
        <v>及格</v>
      </c>
      <c r="I14" s="1"/>
    </row>
    <row r="15" spans="1:9" x14ac:dyDescent="0.25">
      <c r="A15" s="2" t="s">
        <v>18</v>
      </c>
      <c r="B15" s="2" t="str">
        <f>VLOOKUP(A15,初三学生档案!$A$2:B69,2,FALSE)</f>
        <v>郭晶晶</v>
      </c>
      <c r="C15">
        <v>87</v>
      </c>
      <c r="D15">
        <v>94</v>
      </c>
      <c r="E15">
        <v>96</v>
      </c>
      <c r="F15">
        <f t="shared" si="0"/>
        <v>92.7</v>
      </c>
      <c r="G15" t="str">
        <f t="shared" si="1"/>
        <v>第17名</v>
      </c>
      <c r="H15" t="str">
        <f t="shared" si="2"/>
        <v>良好</v>
      </c>
      <c r="I15" s="1"/>
    </row>
    <row r="16" spans="1:9" x14ac:dyDescent="0.25">
      <c r="A16" s="2" t="s">
        <v>19</v>
      </c>
      <c r="B16" s="2" t="str">
        <f>VLOOKUP(A16,初三学生档案!$A$2:B70,2,FALSE)</f>
        <v>侯登科</v>
      </c>
      <c r="C16">
        <v>81</v>
      </c>
      <c r="D16">
        <v>82</v>
      </c>
      <c r="E16">
        <v>93</v>
      </c>
      <c r="F16">
        <f t="shared" si="0"/>
        <v>86.1</v>
      </c>
      <c r="G16" t="str">
        <f t="shared" si="1"/>
        <v>第29名</v>
      </c>
      <c r="H16" t="str">
        <f t="shared" si="2"/>
        <v>良好</v>
      </c>
      <c r="I16" s="1"/>
    </row>
    <row r="17" spans="1:9" x14ac:dyDescent="0.25">
      <c r="A17" s="2" t="s">
        <v>20</v>
      </c>
      <c r="B17" s="2" t="str">
        <f>VLOOKUP(A17,初三学生档案!$A$2:B71,2,FALSE)</f>
        <v>宋子文</v>
      </c>
      <c r="C17">
        <v>83</v>
      </c>
      <c r="D17">
        <v>89</v>
      </c>
      <c r="E17">
        <v>81</v>
      </c>
      <c r="F17">
        <f t="shared" si="0"/>
        <v>84</v>
      </c>
      <c r="G17" t="str">
        <f t="shared" si="1"/>
        <v>第31名</v>
      </c>
      <c r="H17" t="str">
        <f t="shared" si="2"/>
        <v>良好</v>
      </c>
      <c r="I17" s="1"/>
    </row>
    <row r="18" spans="1:9" x14ac:dyDescent="0.25">
      <c r="A18" s="2" t="s">
        <v>21</v>
      </c>
      <c r="B18" s="2" t="str">
        <f>VLOOKUP(A18,初三学生档案!$A$2:B72,2,FALSE)</f>
        <v>马小军</v>
      </c>
      <c r="C18">
        <v>76</v>
      </c>
      <c r="D18">
        <v>71</v>
      </c>
      <c r="E18">
        <v>80</v>
      </c>
      <c r="F18">
        <f t="shared" si="0"/>
        <v>76.099999999999994</v>
      </c>
      <c r="G18" t="str">
        <f t="shared" si="1"/>
        <v>第41名</v>
      </c>
      <c r="H18" t="str">
        <f t="shared" si="2"/>
        <v>及格</v>
      </c>
      <c r="I18" s="1"/>
    </row>
    <row r="19" spans="1:9" x14ac:dyDescent="0.25">
      <c r="A19" s="2" t="s">
        <v>22</v>
      </c>
      <c r="B19" s="2" t="str">
        <f>VLOOKUP(A19,初三学生档案!$A$2:B73,2,FALSE)</f>
        <v>郑秀丽</v>
      </c>
      <c r="C19">
        <v>89</v>
      </c>
      <c r="D19">
        <v>86</v>
      </c>
      <c r="E19">
        <v>83</v>
      </c>
      <c r="F19">
        <f t="shared" si="0"/>
        <v>85.7</v>
      </c>
      <c r="G19" t="str">
        <f t="shared" si="1"/>
        <v>第30名</v>
      </c>
      <c r="H19" t="str">
        <f t="shared" si="2"/>
        <v>良好</v>
      </c>
      <c r="I19" s="1"/>
    </row>
    <row r="20" spans="1:9" x14ac:dyDescent="0.25">
      <c r="A20" s="2" t="s">
        <v>23</v>
      </c>
      <c r="B20" s="2" t="str">
        <f>VLOOKUP(A20,初三学生档案!$A$2:B74,2,FALSE)</f>
        <v>刘小红</v>
      </c>
      <c r="C20">
        <v>99</v>
      </c>
      <c r="D20">
        <v>93</v>
      </c>
      <c r="E20">
        <v>100</v>
      </c>
      <c r="F20">
        <f t="shared" si="0"/>
        <v>97.6</v>
      </c>
      <c r="G20" t="str">
        <f t="shared" si="1"/>
        <v>第1名</v>
      </c>
      <c r="H20" t="str">
        <f t="shared" si="2"/>
        <v>良好</v>
      </c>
      <c r="I20" s="1"/>
    </row>
    <row r="21" spans="1:9" x14ac:dyDescent="0.25">
      <c r="A21" s="2" t="s">
        <v>24</v>
      </c>
      <c r="B21" s="2" t="str">
        <f>VLOOKUP(A21,初三学生档案!$A$2:B75,2,FALSE)</f>
        <v>陈家洛</v>
      </c>
      <c r="C21">
        <v>91</v>
      </c>
      <c r="D21">
        <v>94</v>
      </c>
      <c r="E21">
        <v>88</v>
      </c>
      <c r="F21">
        <f t="shared" si="0"/>
        <v>90.7</v>
      </c>
      <c r="G21" t="str">
        <f t="shared" si="1"/>
        <v>第20名</v>
      </c>
      <c r="H21" t="str">
        <f t="shared" si="2"/>
        <v>良好</v>
      </c>
    </row>
    <row r="22" spans="1:9" x14ac:dyDescent="0.25">
      <c r="A22" s="2" t="s">
        <v>25</v>
      </c>
      <c r="B22" s="2" t="str">
        <f>VLOOKUP(A22,初三学生档案!$A$2:B76,2,FALSE)</f>
        <v>张国强</v>
      </c>
      <c r="C22">
        <v>71</v>
      </c>
      <c r="D22">
        <v>78</v>
      </c>
      <c r="E22">
        <v>75</v>
      </c>
      <c r="F22">
        <f t="shared" si="0"/>
        <v>74.7</v>
      </c>
      <c r="G22" t="str">
        <f t="shared" si="1"/>
        <v>第43名</v>
      </c>
      <c r="H22" t="str">
        <f t="shared" si="2"/>
        <v>及格</v>
      </c>
    </row>
    <row r="23" spans="1:9" x14ac:dyDescent="0.25">
      <c r="A23" s="2" t="s">
        <v>26</v>
      </c>
      <c r="B23" s="2" t="str">
        <f>VLOOKUP(A23,初三学生档案!$A$2:B77,2,FALSE)</f>
        <v>姚南</v>
      </c>
      <c r="C23">
        <v>98</v>
      </c>
      <c r="D23">
        <v>95</v>
      </c>
      <c r="E23">
        <v>93</v>
      </c>
      <c r="F23">
        <f t="shared" si="0"/>
        <v>95.1</v>
      </c>
      <c r="G23" t="str">
        <f t="shared" si="1"/>
        <v>第9名</v>
      </c>
      <c r="H23" t="str">
        <f t="shared" si="2"/>
        <v>良好</v>
      </c>
    </row>
    <row r="24" spans="1:9" x14ac:dyDescent="0.25">
      <c r="A24" s="2" t="s">
        <v>27</v>
      </c>
      <c r="B24" s="2" t="str">
        <f>VLOOKUP(A24,初三学生档案!$A$2:B78,2,FALSE)</f>
        <v>徐霞客</v>
      </c>
      <c r="C24">
        <v>89</v>
      </c>
      <c r="D24">
        <v>88</v>
      </c>
      <c r="E24">
        <v>91</v>
      </c>
      <c r="F24">
        <f t="shared" si="0"/>
        <v>89.5</v>
      </c>
      <c r="G24" t="str">
        <f t="shared" si="1"/>
        <v>第25名</v>
      </c>
      <c r="H24" t="str">
        <f t="shared" si="2"/>
        <v>良好</v>
      </c>
    </row>
    <row r="25" spans="1:9" x14ac:dyDescent="0.25">
      <c r="A25" s="2" t="s">
        <v>28</v>
      </c>
      <c r="B25" s="2" t="str">
        <f>VLOOKUP(A25,初三学生档案!$A$2:B79,2,FALSE)</f>
        <v>孙令煊</v>
      </c>
      <c r="C25">
        <v>95</v>
      </c>
      <c r="D25">
        <v>82</v>
      </c>
      <c r="E25">
        <v>87</v>
      </c>
      <c r="F25">
        <f t="shared" si="0"/>
        <v>87.9</v>
      </c>
      <c r="G25" t="str">
        <f t="shared" si="1"/>
        <v>第28名</v>
      </c>
      <c r="H25" t="str">
        <f t="shared" si="2"/>
        <v>良好</v>
      </c>
    </row>
    <row r="26" spans="1:9" x14ac:dyDescent="0.25">
      <c r="A26" s="2" t="s">
        <v>29</v>
      </c>
      <c r="B26" s="2" t="str">
        <f>VLOOKUP(A26,初三学生档案!$A$2:B80,2,FALSE)</f>
        <v>杜学江</v>
      </c>
      <c r="C26">
        <v>87</v>
      </c>
      <c r="D26">
        <v>91</v>
      </c>
      <c r="E26">
        <v>93</v>
      </c>
      <c r="F26">
        <f t="shared" si="0"/>
        <v>90.6</v>
      </c>
      <c r="G26" t="str">
        <f t="shared" si="1"/>
        <v>第21名</v>
      </c>
      <c r="H26" t="str">
        <f t="shared" si="2"/>
        <v>良好</v>
      </c>
    </row>
    <row r="27" spans="1:9" x14ac:dyDescent="0.25">
      <c r="A27" s="2" t="s">
        <v>30</v>
      </c>
      <c r="B27" s="2" t="str">
        <f>VLOOKUP(A27,初三学生档案!$A$2:B81,2,FALSE)</f>
        <v>齐飞扬</v>
      </c>
      <c r="C27">
        <v>78</v>
      </c>
      <c r="D27">
        <v>91</v>
      </c>
      <c r="E27">
        <v>95</v>
      </c>
      <c r="F27">
        <f t="shared" si="0"/>
        <v>88.7</v>
      </c>
      <c r="G27" t="str">
        <f t="shared" si="1"/>
        <v>第27名</v>
      </c>
      <c r="H27" t="str">
        <f t="shared" si="2"/>
        <v>良好</v>
      </c>
    </row>
    <row r="28" spans="1:9" x14ac:dyDescent="0.25">
      <c r="A28" s="2" t="s">
        <v>31</v>
      </c>
      <c r="B28" s="2" t="str">
        <f>VLOOKUP(A28,初三学生档案!$A$2:B82,2,FALSE)</f>
        <v>苏解玉</v>
      </c>
      <c r="C28">
        <v>99</v>
      </c>
      <c r="D28">
        <v>98</v>
      </c>
      <c r="E28">
        <v>96</v>
      </c>
      <c r="F28">
        <f t="shared" si="0"/>
        <v>97.5</v>
      </c>
      <c r="G28" t="str">
        <f t="shared" si="1"/>
        <v>第2名</v>
      </c>
      <c r="H28" t="str">
        <f t="shared" si="2"/>
        <v>良好</v>
      </c>
    </row>
    <row r="29" spans="1:9" x14ac:dyDescent="0.25">
      <c r="A29" s="2" t="s">
        <v>32</v>
      </c>
      <c r="B29" s="2" t="str">
        <f>VLOOKUP(A29,初三学生档案!$A$2:B83,2,FALSE)</f>
        <v>陈万地</v>
      </c>
      <c r="C29">
        <v>92</v>
      </c>
      <c r="D29">
        <v>90</v>
      </c>
      <c r="E29">
        <v>95</v>
      </c>
      <c r="F29">
        <f t="shared" si="0"/>
        <v>92.6</v>
      </c>
      <c r="G29" t="str">
        <f t="shared" si="1"/>
        <v>第18名</v>
      </c>
      <c r="H29" t="str">
        <f t="shared" si="2"/>
        <v>良好</v>
      </c>
    </row>
    <row r="30" spans="1:9" x14ac:dyDescent="0.25">
      <c r="A30" s="2" t="s">
        <v>33</v>
      </c>
      <c r="B30" s="2" t="str">
        <f>VLOOKUP(A30,初三学生档案!$A$2:B84,2,FALSE)</f>
        <v>张国强</v>
      </c>
      <c r="C30">
        <v>90</v>
      </c>
      <c r="D30">
        <v>86</v>
      </c>
      <c r="E30">
        <v>93</v>
      </c>
      <c r="F30">
        <f t="shared" si="0"/>
        <v>90</v>
      </c>
      <c r="G30" t="str">
        <f t="shared" si="1"/>
        <v>第24名</v>
      </c>
      <c r="H30" t="str">
        <f t="shared" si="2"/>
        <v>良好</v>
      </c>
    </row>
    <row r="31" spans="1:9" x14ac:dyDescent="0.25">
      <c r="A31" s="2" t="s">
        <v>34</v>
      </c>
      <c r="B31" s="2" t="str">
        <f>VLOOKUP(A31,初三学生档案!$A$2:B85,2,FALSE)</f>
        <v>刘小锋</v>
      </c>
      <c r="C31">
        <v>82</v>
      </c>
      <c r="D31">
        <v>91</v>
      </c>
      <c r="E31">
        <v>80</v>
      </c>
      <c r="F31">
        <f t="shared" si="0"/>
        <v>83.9</v>
      </c>
      <c r="G31" t="str">
        <f t="shared" si="1"/>
        <v>第32名</v>
      </c>
      <c r="H31" t="str">
        <f t="shared" si="2"/>
        <v>及格</v>
      </c>
    </row>
    <row r="32" spans="1:9" x14ac:dyDescent="0.25">
      <c r="A32" s="2" t="s">
        <v>35</v>
      </c>
      <c r="B32" s="2" t="str">
        <f>VLOOKUP(A32,初三学生档案!$A$2:B86,2,FALSE)</f>
        <v>张鹏举</v>
      </c>
      <c r="C32">
        <v>95</v>
      </c>
      <c r="D32">
        <v>78</v>
      </c>
      <c r="E32">
        <v>71</v>
      </c>
      <c r="F32">
        <f t="shared" si="0"/>
        <v>80.3</v>
      </c>
      <c r="G32" t="str">
        <f t="shared" si="1"/>
        <v>第34名</v>
      </c>
      <c r="H32" t="str">
        <f t="shared" si="2"/>
        <v>及格</v>
      </c>
    </row>
    <row r="33" spans="1:8" x14ac:dyDescent="0.25">
      <c r="A33" s="2" t="s">
        <v>36</v>
      </c>
      <c r="B33" s="2" t="str">
        <f>VLOOKUP(A33,初三学生档案!$A$2:B87,2,FALSE)</f>
        <v>孙玉敏</v>
      </c>
      <c r="C33">
        <v>90</v>
      </c>
      <c r="D33">
        <v>87</v>
      </c>
      <c r="E33">
        <v>90</v>
      </c>
      <c r="F33">
        <f t="shared" si="0"/>
        <v>89.1</v>
      </c>
      <c r="G33" t="str">
        <f t="shared" si="1"/>
        <v>第26名</v>
      </c>
      <c r="H33" t="str">
        <f t="shared" si="2"/>
        <v>良好</v>
      </c>
    </row>
    <row r="34" spans="1:8" x14ac:dyDescent="0.25">
      <c r="A34" s="2" t="s">
        <v>37</v>
      </c>
      <c r="B34" s="2" t="str">
        <f>VLOOKUP(A34,初三学生档案!$A$2:B88,2,FALSE)</f>
        <v>王清华</v>
      </c>
      <c r="C34">
        <v>95</v>
      </c>
      <c r="D34">
        <v>97</v>
      </c>
      <c r="E34">
        <v>92</v>
      </c>
      <c r="F34">
        <f t="shared" si="0"/>
        <v>94.4</v>
      </c>
      <c r="G34" t="str">
        <f t="shared" si="1"/>
        <v>第10名</v>
      </c>
      <c r="H34" t="str">
        <f t="shared" si="2"/>
        <v>良好</v>
      </c>
    </row>
    <row r="35" spans="1:8" x14ac:dyDescent="0.25">
      <c r="A35" s="2" t="s">
        <v>38</v>
      </c>
      <c r="B35" s="2" t="str">
        <f>VLOOKUP(A35,初三学生档案!$A$2:B89,2,FALSE)</f>
        <v>李春娜</v>
      </c>
      <c r="C35">
        <v>69</v>
      </c>
      <c r="D35">
        <v>80</v>
      </c>
      <c r="E35">
        <v>79</v>
      </c>
      <c r="F35">
        <f t="shared" si="0"/>
        <v>76.300000000000011</v>
      </c>
      <c r="G35" t="str">
        <f t="shared" si="1"/>
        <v>第40名</v>
      </c>
      <c r="H35" t="str">
        <f t="shared" si="2"/>
        <v>及格</v>
      </c>
    </row>
    <row r="36" spans="1:8" x14ac:dyDescent="0.25">
      <c r="A36" s="2" t="s">
        <v>39</v>
      </c>
      <c r="B36" s="2" t="str">
        <f>VLOOKUP(A36,初三学生档案!$A$2:B90,2,FALSE)</f>
        <v>倪冬声</v>
      </c>
      <c r="C36">
        <v>81</v>
      </c>
      <c r="D36">
        <v>75</v>
      </c>
      <c r="E36">
        <v>86</v>
      </c>
      <c r="F36">
        <f t="shared" si="0"/>
        <v>81.199999999999989</v>
      </c>
      <c r="G36" t="str">
        <f t="shared" si="1"/>
        <v>第33名</v>
      </c>
      <c r="H36" t="str">
        <f t="shared" si="2"/>
        <v>及格</v>
      </c>
    </row>
    <row r="37" spans="1:8" x14ac:dyDescent="0.25">
      <c r="A37" s="2" t="s">
        <v>40</v>
      </c>
      <c r="B37" s="2" t="str">
        <f>VLOOKUP(A37,初三学生档案!$A$2:B91,2,FALSE)</f>
        <v>闫朝霞</v>
      </c>
      <c r="C37">
        <v>90</v>
      </c>
      <c r="D37">
        <v>97</v>
      </c>
      <c r="E37">
        <v>93</v>
      </c>
      <c r="F37">
        <f t="shared" si="0"/>
        <v>93.3</v>
      </c>
      <c r="G37" t="str">
        <f t="shared" si="1"/>
        <v>第15名</v>
      </c>
      <c r="H37" t="str">
        <f t="shared" si="2"/>
        <v>良好</v>
      </c>
    </row>
    <row r="38" spans="1:8" x14ac:dyDescent="0.25">
      <c r="A38" s="2" t="s">
        <v>41</v>
      </c>
      <c r="B38" s="2" t="str">
        <f>VLOOKUP(A38,初三学生档案!$A$2:B92,2,FALSE)</f>
        <v>康秋林</v>
      </c>
      <c r="C38">
        <v>86</v>
      </c>
      <c r="D38">
        <v>92</v>
      </c>
      <c r="E38">
        <v>97</v>
      </c>
      <c r="F38">
        <f t="shared" si="0"/>
        <v>92.2</v>
      </c>
      <c r="G38" t="str">
        <f t="shared" si="1"/>
        <v>第19名</v>
      </c>
      <c r="H38" t="str">
        <f t="shared" si="2"/>
        <v>良好</v>
      </c>
    </row>
    <row r="39" spans="1:8" x14ac:dyDescent="0.25">
      <c r="A39" s="2" t="s">
        <v>42</v>
      </c>
      <c r="B39" s="2" t="str">
        <f>VLOOKUP(A39,初三学生档案!$A$2:B93,2,FALSE)</f>
        <v>钱飞虎</v>
      </c>
      <c r="C39">
        <v>92</v>
      </c>
      <c r="D39">
        <v>97</v>
      </c>
      <c r="E39">
        <v>100</v>
      </c>
      <c r="F39">
        <f t="shared" si="0"/>
        <v>96.699999999999989</v>
      </c>
      <c r="G39" t="str">
        <f t="shared" si="1"/>
        <v>第5名</v>
      </c>
      <c r="H39" t="str">
        <f t="shared" si="2"/>
        <v>良好</v>
      </c>
    </row>
    <row r="40" spans="1:8" x14ac:dyDescent="0.25">
      <c r="A40" s="2" t="s">
        <v>43</v>
      </c>
      <c r="B40" s="2" t="str">
        <f>VLOOKUP(A40,初三学生档案!$A$2:B94,2,FALSE)</f>
        <v>吕文伟</v>
      </c>
      <c r="C40">
        <v>91</v>
      </c>
      <c r="D40">
        <v>93</v>
      </c>
      <c r="E40">
        <v>88</v>
      </c>
      <c r="F40">
        <f t="shared" si="0"/>
        <v>90.4</v>
      </c>
      <c r="G40" t="str">
        <f t="shared" si="1"/>
        <v>第22名</v>
      </c>
      <c r="H40" t="str">
        <f t="shared" si="2"/>
        <v>良好</v>
      </c>
    </row>
    <row r="41" spans="1:8" x14ac:dyDescent="0.25">
      <c r="A41" s="2" t="s">
        <v>44</v>
      </c>
      <c r="B41" s="2" t="str">
        <f>VLOOKUP(A41,初三学生档案!$A$2:B95,2,FALSE)</f>
        <v>方天宇</v>
      </c>
      <c r="C41">
        <v>73</v>
      </c>
      <c r="D41">
        <v>74</v>
      </c>
      <c r="E41">
        <v>82</v>
      </c>
      <c r="F41">
        <f t="shared" si="0"/>
        <v>76.900000000000006</v>
      </c>
      <c r="G41" t="str">
        <f t="shared" si="1"/>
        <v>第38名</v>
      </c>
      <c r="H41" t="str">
        <f t="shared" si="2"/>
        <v>及格</v>
      </c>
    </row>
    <row r="42" spans="1:8" x14ac:dyDescent="0.25">
      <c r="A42" s="2" t="s">
        <v>45</v>
      </c>
      <c r="B42" s="2" t="str">
        <f>VLOOKUP(A42,初三学生档案!$A$2:B96,2,FALSE)</f>
        <v>郎润</v>
      </c>
      <c r="C42">
        <v>92</v>
      </c>
      <c r="D42">
        <v>98</v>
      </c>
      <c r="E42">
        <v>97</v>
      </c>
      <c r="F42">
        <f t="shared" si="0"/>
        <v>95.800000000000011</v>
      </c>
      <c r="G42" t="str">
        <f t="shared" si="1"/>
        <v>第7名</v>
      </c>
      <c r="H42" t="str">
        <f t="shared" si="2"/>
        <v>良好</v>
      </c>
    </row>
    <row r="43" spans="1:8" x14ac:dyDescent="0.25">
      <c r="A43" s="2" t="s">
        <v>46</v>
      </c>
      <c r="B43" s="2" t="str">
        <f>VLOOKUP(A43,初三学生档案!$A$2:B97,2,FALSE)</f>
        <v>习志敏</v>
      </c>
      <c r="C43">
        <v>87</v>
      </c>
      <c r="D43">
        <v>91</v>
      </c>
      <c r="E43">
        <v>92</v>
      </c>
      <c r="F43">
        <f t="shared" si="0"/>
        <v>90.2</v>
      </c>
      <c r="G43" t="str">
        <f t="shared" si="1"/>
        <v>第23名</v>
      </c>
      <c r="H43" t="str">
        <f t="shared" si="2"/>
        <v>良好</v>
      </c>
    </row>
    <row r="44" spans="1:8" x14ac:dyDescent="0.25">
      <c r="A44" s="2" t="s">
        <v>47</v>
      </c>
      <c r="B44" s="2" t="str">
        <f>VLOOKUP(A44,初三学生档案!$A$2:B98,2,FALSE)</f>
        <v>张馥郁</v>
      </c>
      <c r="C44">
        <v>89</v>
      </c>
      <c r="D44">
        <v>92</v>
      </c>
      <c r="E44">
        <v>97</v>
      </c>
      <c r="F44">
        <f t="shared" si="0"/>
        <v>93.1</v>
      </c>
      <c r="G44" t="str">
        <f t="shared" si="1"/>
        <v>第16名</v>
      </c>
      <c r="H44" t="str">
        <f t="shared" si="2"/>
        <v>良好</v>
      </c>
    </row>
    <row r="45" spans="1:8" x14ac:dyDescent="0.25">
      <c r="A45" s="2" t="s">
        <v>48</v>
      </c>
      <c r="B45" s="2" t="str">
        <f>VLOOKUP(A45,初三学生档案!$A$2:B99,2,FALSE)</f>
        <v>李北冥</v>
      </c>
      <c r="C45">
        <v>71</v>
      </c>
      <c r="D45">
        <v>79</v>
      </c>
      <c r="E45">
        <v>84</v>
      </c>
      <c r="F45">
        <f t="shared" si="0"/>
        <v>78.599999999999994</v>
      </c>
      <c r="G45" t="str">
        <f t="shared" si="1"/>
        <v>第36名</v>
      </c>
      <c r="H45" t="str">
        <f t="shared" si="2"/>
        <v>及格</v>
      </c>
    </row>
  </sheetData>
  <dataConsolidate topLabels="1">
    <dataRefs count="3">
      <dataRef ref="A3:H9" sheet="初一（1）班" r:id="rId1"/>
      <dataRef ref="A3:H9" sheet="初一（2）班" r:id="rId2"/>
      <dataRef ref="A3:H9" sheet="初一（3）班" r:id="rId3"/>
    </dataRefs>
  </dataConsolid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8" workbookViewId="0">
      <selection activeCell="H2" sqref="H2:H45"/>
    </sheetView>
  </sheetViews>
  <sheetFormatPr defaultRowHeight="14.4" x14ac:dyDescent="0.25"/>
  <cols>
    <col min="1" max="1" width="8.44140625" bestFit="1" customWidth="1"/>
    <col min="2" max="2" width="7.5546875" bestFit="1" customWidth="1"/>
    <col min="3" max="7" width="9" bestFit="1" customWidth="1"/>
  </cols>
  <sheetData>
    <row r="1" spans="1:9" x14ac:dyDescent="0.25">
      <c r="A1" t="s">
        <v>0</v>
      </c>
      <c r="B1" t="s">
        <v>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76</v>
      </c>
    </row>
    <row r="2" spans="1:9" x14ac:dyDescent="0.25">
      <c r="A2" s="2" t="s">
        <v>49</v>
      </c>
      <c r="B2" s="2" t="str">
        <f>VLOOKUP(A2,初三学生档案!$A$2:B56,2,FALSE)</f>
        <v>宋子丹</v>
      </c>
      <c r="C2">
        <v>69</v>
      </c>
      <c r="D2">
        <v>81</v>
      </c>
      <c r="E2">
        <v>78</v>
      </c>
      <c r="F2">
        <f>C2*0.3+D2*0.3+E2*0.4</f>
        <v>76.2</v>
      </c>
      <c r="G2" t="str">
        <f>"第"&amp;RANK(F2,$F$2:$F$45)&amp;"名"</f>
        <v>第22名</v>
      </c>
      <c r="H2" t="str">
        <f>IF(F2&gt;=102,"优秀",IF(F2&gt;=84,"良好",IF(F2&gt;=72,"及格","不及格")))</f>
        <v>及格</v>
      </c>
    </row>
    <row r="3" spans="1:9" x14ac:dyDescent="0.25">
      <c r="A3" s="2" t="s">
        <v>6</v>
      </c>
      <c r="B3" s="2" t="str">
        <f>VLOOKUP(A3,初三学生档案!$A$2:B57,2,FALSE)</f>
        <v>郑菁华</v>
      </c>
      <c r="C3">
        <v>83</v>
      </c>
      <c r="D3">
        <v>87</v>
      </c>
      <c r="E3">
        <v>69</v>
      </c>
      <c r="F3">
        <f t="shared" ref="F3:F45" si="0">C3*0.3+D3*0.3+E3*0.4</f>
        <v>78.599999999999994</v>
      </c>
      <c r="G3" t="str">
        <f t="shared" ref="G3:G45" si="1">"第"&amp;RANK(F3,$F$2:$F$45)&amp;"名"</f>
        <v>第17名</v>
      </c>
      <c r="H3" t="str">
        <f t="shared" ref="H3:H45" si="2">IF(F3&gt;=102,"优秀",IF(F3&gt;=84,"良好",IF(F3&gt;=72,"及格","不及格")))</f>
        <v>及格</v>
      </c>
      <c r="I3" s="1"/>
    </row>
    <row r="4" spans="1:9" x14ac:dyDescent="0.25">
      <c r="A4" s="2" t="s">
        <v>7</v>
      </c>
      <c r="B4" s="2" t="str">
        <f>VLOOKUP(A4,初三学生档案!$A$2:B58,2,FALSE)</f>
        <v>张雄杰</v>
      </c>
      <c r="C4">
        <v>69</v>
      </c>
      <c r="D4">
        <v>68</v>
      </c>
      <c r="E4">
        <v>78</v>
      </c>
      <c r="F4">
        <f t="shared" si="0"/>
        <v>72.3</v>
      </c>
      <c r="G4" t="str">
        <f t="shared" si="1"/>
        <v>第30名</v>
      </c>
      <c r="H4" t="str">
        <f t="shared" si="2"/>
        <v>及格</v>
      </c>
      <c r="I4" s="1"/>
    </row>
    <row r="5" spans="1:9" x14ac:dyDescent="0.25">
      <c r="A5" s="2" t="s">
        <v>8</v>
      </c>
      <c r="B5" s="2" t="str">
        <f>VLOOKUP(A5,初三学生档案!$A$2:B59,2,FALSE)</f>
        <v>江晓勇</v>
      </c>
      <c r="C5">
        <v>68</v>
      </c>
      <c r="D5">
        <v>95</v>
      </c>
      <c r="E5">
        <v>89</v>
      </c>
      <c r="F5">
        <f t="shared" si="0"/>
        <v>84.5</v>
      </c>
      <c r="G5" t="str">
        <f t="shared" si="1"/>
        <v>第8名</v>
      </c>
      <c r="H5" t="str">
        <f t="shared" si="2"/>
        <v>良好</v>
      </c>
      <c r="I5" s="1"/>
    </row>
    <row r="6" spans="1:9" x14ac:dyDescent="0.25">
      <c r="A6" s="2" t="s">
        <v>9</v>
      </c>
      <c r="B6" s="2" t="str">
        <f>VLOOKUP(A6,初三学生档案!$A$2:B60,2,FALSE)</f>
        <v>齐小娟</v>
      </c>
      <c r="C6">
        <v>82</v>
      </c>
      <c r="D6">
        <v>52</v>
      </c>
      <c r="E6">
        <v>89</v>
      </c>
      <c r="F6">
        <f t="shared" si="0"/>
        <v>75.8</v>
      </c>
      <c r="G6" t="str">
        <f t="shared" si="1"/>
        <v>第23名</v>
      </c>
      <c r="H6" t="str">
        <f t="shared" si="2"/>
        <v>及格</v>
      </c>
      <c r="I6" s="1"/>
    </row>
    <row r="7" spans="1:9" x14ac:dyDescent="0.25">
      <c r="A7" s="2" t="s">
        <v>10</v>
      </c>
      <c r="B7" s="2" t="str">
        <f>VLOOKUP(A7,初三学生档案!$A$2:B61,2,FALSE)</f>
        <v>孙如红</v>
      </c>
      <c r="C7">
        <v>91</v>
      </c>
      <c r="D7">
        <v>98</v>
      </c>
      <c r="E7">
        <v>53</v>
      </c>
      <c r="F7">
        <f t="shared" si="0"/>
        <v>77.900000000000006</v>
      </c>
      <c r="G7" t="str">
        <f t="shared" si="1"/>
        <v>第20名</v>
      </c>
      <c r="H7" t="str">
        <f t="shared" si="2"/>
        <v>及格</v>
      </c>
      <c r="I7" s="1"/>
    </row>
    <row r="8" spans="1:9" x14ac:dyDescent="0.25">
      <c r="A8" s="2" t="s">
        <v>11</v>
      </c>
      <c r="B8" s="2" t="str">
        <f>VLOOKUP(A8,初三学生档案!$A$2:B62,2,FALSE)</f>
        <v>甄士隐</v>
      </c>
      <c r="C8">
        <v>97</v>
      </c>
      <c r="D8">
        <v>83</v>
      </c>
      <c r="E8">
        <v>89</v>
      </c>
      <c r="F8">
        <f t="shared" si="0"/>
        <v>89.6</v>
      </c>
      <c r="G8" t="str">
        <f t="shared" si="1"/>
        <v>第3名</v>
      </c>
      <c r="H8" t="str">
        <f t="shared" si="2"/>
        <v>良好</v>
      </c>
      <c r="I8" s="1"/>
    </row>
    <row r="9" spans="1:9" x14ac:dyDescent="0.25">
      <c r="A9" s="2" t="s">
        <v>12</v>
      </c>
      <c r="B9" s="2" t="str">
        <f>VLOOKUP(A9,初三学生档案!$A$2:B63,2,FALSE)</f>
        <v>周梦飞</v>
      </c>
      <c r="C9">
        <v>80</v>
      </c>
      <c r="D9">
        <v>83</v>
      </c>
      <c r="E9">
        <v>50</v>
      </c>
      <c r="F9">
        <f t="shared" si="0"/>
        <v>68.900000000000006</v>
      </c>
      <c r="G9" t="str">
        <f t="shared" si="1"/>
        <v>第33名</v>
      </c>
      <c r="H9" t="str">
        <f t="shared" si="2"/>
        <v>不及格</v>
      </c>
      <c r="I9" s="1"/>
    </row>
    <row r="10" spans="1:9" x14ac:dyDescent="0.25">
      <c r="A10" s="2" t="s">
        <v>13</v>
      </c>
      <c r="B10" s="2" t="str">
        <f>VLOOKUP(A10,初三学生档案!$A$2:B64,2,FALSE)</f>
        <v>杜春兰</v>
      </c>
      <c r="C10">
        <v>74</v>
      </c>
      <c r="D10">
        <v>61</v>
      </c>
      <c r="E10">
        <v>58</v>
      </c>
      <c r="F10">
        <f t="shared" si="0"/>
        <v>63.7</v>
      </c>
      <c r="G10" t="str">
        <f t="shared" si="1"/>
        <v>第39名</v>
      </c>
      <c r="H10" t="str">
        <f t="shared" si="2"/>
        <v>不及格</v>
      </c>
      <c r="I10" s="1"/>
    </row>
    <row r="11" spans="1:9" x14ac:dyDescent="0.25">
      <c r="A11" s="2" t="s">
        <v>14</v>
      </c>
      <c r="B11" s="2" t="str">
        <f>VLOOKUP(A11,初三学生档案!$A$2:B65,2,FALSE)</f>
        <v>苏国强</v>
      </c>
      <c r="C11">
        <v>73</v>
      </c>
      <c r="D11">
        <v>66</v>
      </c>
      <c r="E11">
        <v>97</v>
      </c>
      <c r="F11">
        <f t="shared" si="0"/>
        <v>80.5</v>
      </c>
      <c r="G11" t="str">
        <f t="shared" si="1"/>
        <v>第14名</v>
      </c>
      <c r="H11" t="str">
        <f t="shared" si="2"/>
        <v>及格</v>
      </c>
      <c r="I11" s="1"/>
    </row>
    <row r="12" spans="1:9" x14ac:dyDescent="0.25">
      <c r="A12" s="2" t="s">
        <v>15</v>
      </c>
      <c r="B12" s="2" t="str">
        <f>VLOOKUP(A12,初三学生档案!$A$2:B66,2,FALSE)</f>
        <v>张杰</v>
      </c>
      <c r="C12">
        <v>72</v>
      </c>
      <c r="D12">
        <v>91</v>
      </c>
      <c r="E12">
        <v>66</v>
      </c>
      <c r="F12">
        <f t="shared" si="0"/>
        <v>75.3</v>
      </c>
      <c r="G12" t="str">
        <f t="shared" si="1"/>
        <v>第24名</v>
      </c>
      <c r="H12" t="str">
        <f t="shared" si="2"/>
        <v>及格</v>
      </c>
      <c r="I12" s="1"/>
    </row>
    <row r="13" spans="1:9" x14ac:dyDescent="0.25">
      <c r="A13" s="2" t="s">
        <v>16</v>
      </c>
      <c r="B13" s="2" t="str">
        <f>VLOOKUP(A13,初三学生档案!$A$2:B67,2,FALSE)</f>
        <v>吉莉莉</v>
      </c>
      <c r="C13">
        <v>68</v>
      </c>
      <c r="D13">
        <v>72</v>
      </c>
      <c r="E13">
        <v>64</v>
      </c>
      <c r="F13">
        <f t="shared" si="0"/>
        <v>67.599999999999994</v>
      </c>
      <c r="G13" t="str">
        <f t="shared" si="1"/>
        <v>第36名</v>
      </c>
      <c r="H13" t="str">
        <f t="shared" si="2"/>
        <v>不及格</v>
      </c>
      <c r="I13" s="1"/>
    </row>
    <row r="14" spans="1:9" x14ac:dyDescent="0.25">
      <c r="A14" s="2" t="s">
        <v>17</v>
      </c>
      <c r="B14" s="2" t="str">
        <f>VLOOKUP(A14,初三学生档案!$A$2:B68,2,FALSE)</f>
        <v>莫一明</v>
      </c>
      <c r="C14">
        <v>81</v>
      </c>
      <c r="D14">
        <v>79</v>
      </c>
      <c r="E14">
        <v>84</v>
      </c>
      <c r="F14">
        <f t="shared" si="0"/>
        <v>81.599999999999994</v>
      </c>
      <c r="G14" t="str">
        <f t="shared" si="1"/>
        <v>第11名</v>
      </c>
      <c r="H14" t="str">
        <f t="shared" si="2"/>
        <v>及格</v>
      </c>
      <c r="I14" s="1"/>
    </row>
    <row r="15" spans="1:9" x14ac:dyDescent="0.25">
      <c r="A15" s="2" t="s">
        <v>18</v>
      </c>
      <c r="B15" s="2" t="str">
        <f>VLOOKUP(A15,初三学生档案!$A$2:B69,2,FALSE)</f>
        <v>郭晶晶</v>
      </c>
      <c r="C15">
        <v>68</v>
      </c>
      <c r="D15">
        <v>56</v>
      </c>
      <c r="E15">
        <v>61</v>
      </c>
      <c r="F15">
        <f t="shared" si="0"/>
        <v>61.600000000000009</v>
      </c>
      <c r="G15" t="str">
        <f t="shared" si="1"/>
        <v>第43名</v>
      </c>
      <c r="H15" t="str">
        <f t="shared" si="2"/>
        <v>不及格</v>
      </c>
      <c r="I15" s="1"/>
    </row>
    <row r="16" spans="1:9" x14ac:dyDescent="0.25">
      <c r="A16" s="2" t="s">
        <v>19</v>
      </c>
      <c r="B16" s="2" t="str">
        <f>VLOOKUP(A16,初三学生档案!$A$2:B70,2,FALSE)</f>
        <v>侯登科</v>
      </c>
      <c r="C16">
        <v>73</v>
      </c>
      <c r="D16">
        <v>86</v>
      </c>
      <c r="E16">
        <v>80</v>
      </c>
      <c r="F16">
        <f t="shared" si="0"/>
        <v>79.7</v>
      </c>
      <c r="G16" t="str">
        <f t="shared" si="1"/>
        <v>第16名</v>
      </c>
      <c r="H16" t="str">
        <f t="shared" si="2"/>
        <v>及格</v>
      </c>
      <c r="I16" s="1"/>
    </row>
    <row r="17" spans="1:9" x14ac:dyDescent="0.25">
      <c r="A17" s="2" t="s">
        <v>20</v>
      </c>
      <c r="B17" s="2" t="str">
        <f>VLOOKUP(A17,初三学生档案!$A$2:B71,2,FALSE)</f>
        <v>宋子文</v>
      </c>
      <c r="C17">
        <v>51</v>
      </c>
      <c r="D17">
        <v>55</v>
      </c>
      <c r="E17">
        <v>76</v>
      </c>
      <c r="F17">
        <f t="shared" si="0"/>
        <v>62.2</v>
      </c>
      <c r="G17" t="str">
        <f t="shared" si="1"/>
        <v>第42名</v>
      </c>
      <c r="H17" t="str">
        <f t="shared" si="2"/>
        <v>不及格</v>
      </c>
      <c r="I17" s="1"/>
    </row>
    <row r="18" spans="1:9" x14ac:dyDescent="0.25">
      <c r="A18" s="2" t="s">
        <v>21</v>
      </c>
      <c r="B18" s="2" t="str">
        <f>VLOOKUP(A18,初三学生档案!$A$2:B72,2,FALSE)</f>
        <v>马小军</v>
      </c>
      <c r="C18">
        <v>64</v>
      </c>
      <c r="D18">
        <v>97</v>
      </c>
      <c r="E18">
        <v>58</v>
      </c>
      <c r="F18">
        <f t="shared" si="0"/>
        <v>71.5</v>
      </c>
      <c r="G18" t="str">
        <f t="shared" si="1"/>
        <v>第31名</v>
      </c>
      <c r="H18" t="str">
        <f t="shared" si="2"/>
        <v>不及格</v>
      </c>
      <c r="I18" s="1"/>
    </row>
    <row r="19" spans="1:9" x14ac:dyDescent="0.25">
      <c r="A19" s="2" t="s">
        <v>22</v>
      </c>
      <c r="B19" s="2" t="str">
        <f>VLOOKUP(A19,初三学生档案!$A$2:B73,2,FALSE)</f>
        <v>郑秀丽</v>
      </c>
      <c r="C19">
        <v>59</v>
      </c>
      <c r="D19">
        <v>89</v>
      </c>
      <c r="E19">
        <v>81</v>
      </c>
      <c r="F19">
        <f t="shared" si="0"/>
        <v>76.8</v>
      </c>
      <c r="G19" t="str">
        <f t="shared" si="1"/>
        <v>第21名</v>
      </c>
      <c r="H19" t="str">
        <f t="shared" si="2"/>
        <v>及格</v>
      </c>
      <c r="I19" s="1"/>
    </row>
    <row r="20" spans="1:9" x14ac:dyDescent="0.25">
      <c r="A20" s="2" t="s">
        <v>23</v>
      </c>
      <c r="B20" s="2" t="str">
        <f>VLOOKUP(A20,初三学生档案!$A$2:B74,2,FALSE)</f>
        <v>刘小红</v>
      </c>
      <c r="C20">
        <v>70</v>
      </c>
      <c r="D20">
        <v>100</v>
      </c>
      <c r="E20">
        <v>100</v>
      </c>
      <c r="F20">
        <f t="shared" si="0"/>
        <v>91</v>
      </c>
      <c r="G20" t="str">
        <f t="shared" si="1"/>
        <v>第1名</v>
      </c>
      <c r="H20" t="str">
        <f t="shared" si="2"/>
        <v>良好</v>
      </c>
      <c r="I20" s="1"/>
    </row>
    <row r="21" spans="1:9" x14ac:dyDescent="0.25">
      <c r="A21" s="2" t="s">
        <v>24</v>
      </c>
      <c r="B21" s="2" t="str">
        <f>VLOOKUP(A21,初三学生档案!$A$2:B75,2,FALSE)</f>
        <v>陈家洛</v>
      </c>
      <c r="C21">
        <v>56</v>
      </c>
      <c r="D21">
        <v>80</v>
      </c>
      <c r="E21">
        <v>64</v>
      </c>
      <c r="F21">
        <f t="shared" si="0"/>
        <v>66.400000000000006</v>
      </c>
      <c r="G21" t="str">
        <f t="shared" si="1"/>
        <v>第38名</v>
      </c>
      <c r="H21" t="str">
        <f t="shared" si="2"/>
        <v>不及格</v>
      </c>
    </row>
    <row r="22" spans="1:9" x14ac:dyDescent="0.25">
      <c r="A22" s="2" t="s">
        <v>25</v>
      </c>
      <c r="B22" s="2" t="str">
        <f>VLOOKUP(A22,初三学生档案!$A$2:B76,2,FALSE)</f>
        <v>张国强</v>
      </c>
      <c r="C22">
        <v>91</v>
      </c>
      <c r="D22">
        <v>100</v>
      </c>
      <c r="E22">
        <v>65</v>
      </c>
      <c r="F22">
        <f t="shared" si="0"/>
        <v>83.3</v>
      </c>
      <c r="G22" t="str">
        <f t="shared" si="1"/>
        <v>第9名</v>
      </c>
      <c r="H22" t="str">
        <f t="shared" si="2"/>
        <v>及格</v>
      </c>
    </row>
    <row r="23" spans="1:9" x14ac:dyDescent="0.25">
      <c r="A23" s="2" t="s">
        <v>26</v>
      </c>
      <c r="B23" s="2" t="str">
        <f>VLOOKUP(A23,初三学生档案!$A$2:B77,2,FALSE)</f>
        <v>姚南</v>
      </c>
      <c r="C23">
        <v>98</v>
      </c>
      <c r="D23">
        <v>81</v>
      </c>
      <c r="E23">
        <v>91</v>
      </c>
      <c r="F23">
        <f t="shared" si="0"/>
        <v>90.1</v>
      </c>
      <c r="G23" t="str">
        <f t="shared" si="1"/>
        <v>第2名</v>
      </c>
      <c r="H23" t="str">
        <f t="shared" si="2"/>
        <v>良好</v>
      </c>
    </row>
    <row r="24" spans="1:9" x14ac:dyDescent="0.25">
      <c r="A24" s="2" t="s">
        <v>27</v>
      </c>
      <c r="B24" s="2" t="str">
        <f>VLOOKUP(A24,初三学生档案!$A$2:B78,2,FALSE)</f>
        <v>徐霞客</v>
      </c>
      <c r="C24">
        <v>58</v>
      </c>
      <c r="D24">
        <v>94</v>
      </c>
      <c r="E24">
        <v>98</v>
      </c>
      <c r="F24">
        <f t="shared" si="0"/>
        <v>84.8</v>
      </c>
      <c r="G24" t="str">
        <f t="shared" si="1"/>
        <v>第7名</v>
      </c>
      <c r="H24" t="str">
        <f t="shared" si="2"/>
        <v>良好</v>
      </c>
    </row>
    <row r="25" spans="1:9" x14ac:dyDescent="0.25">
      <c r="A25" s="2" t="s">
        <v>28</v>
      </c>
      <c r="B25" s="2" t="str">
        <f>VLOOKUP(A25,初三学生档案!$A$2:B79,2,FALSE)</f>
        <v>孙令煊</v>
      </c>
      <c r="C25">
        <v>56</v>
      </c>
      <c r="D25">
        <v>85</v>
      </c>
      <c r="E25">
        <v>63</v>
      </c>
      <c r="F25">
        <f t="shared" si="0"/>
        <v>67.5</v>
      </c>
      <c r="G25" t="str">
        <f t="shared" si="1"/>
        <v>第37名</v>
      </c>
      <c r="H25" t="str">
        <f t="shared" si="2"/>
        <v>不及格</v>
      </c>
    </row>
    <row r="26" spans="1:9" x14ac:dyDescent="0.25">
      <c r="A26" s="2" t="s">
        <v>29</v>
      </c>
      <c r="B26" s="2" t="str">
        <f>VLOOKUP(A26,初三学生档案!$A$2:B80,2,FALSE)</f>
        <v>杜学江</v>
      </c>
      <c r="C26">
        <v>59</v>
      </c>
      <c r="D26">
        <v>98</v>
      </c>
      <c r="E26">
        <v>99</v>
      </c>
      <c r="F26">
        <f t="shared" si="0"/>
        <v>86.699999999999989</v>
      </c>
      <c r="G26" t="str">
        <f t="shared" si="1"/>
        <v>第5名</v>
      </c>
      <c r="H26" t="str">
        <f t="shared" si="2"/>
        <v>良好</v>
      </c>
    </row>
    <row r="27" spans="1:9" x14ac:dyDescent="0.25">
      <c r="A27" s="2" t="s">
        <v>30</v>
      </c>
      <c r="B27" s="2" t="str">
        <f>VLOOKUP(A27,初三学生档案!$A$2:B81,2,FALSE)</f>
        <v>齐飞扬</v>
      </c>
      <c r="C27">
        <v>67</v>
      </c>
      <c r="D27">
        <v>90</v>
      </c>
      <c r="E27">
        <v>53</v>
      </c>
      <c r="F27">
        <f t="shared" si="0"/>
        <v>68.3</v>
      </c>
      <c r="G27" t="str">
        <f t="shared" si="1"/>
        <v>第34名</v>
      </c>
      <c r="H27" t="str">
        <f t="shared" si="2"/>
        <v>不及格</v>
      </c>
    </row>
    <row r="28" spans="1:9" x14ac:dyDescent="0.25">
      <c r="A28" s="2" t="s">
        <v>31</v>
      </c>
      <c r="B28" s="2" t="str">
        <f>VLOOKUP(A28,初三学生档案!$A$2:B82,2,FALSE)</f>
        <v>苏解玉</v>
      </c>
      <c r="C28">
        <v>51</v>
      </c>
      <c r="D28">
        <v>82</v>
      </c>
      <c r="E28">
        <v>96</v>
      </c>
      <c r="F28">
        <f t="shared" si="0"/>
        <v>78.300000000000011</v>
      </c>
      <c r="G28" t="str">
        <f t="shared" si="1"/>
        <v>第18名</v>
      </c>
      <c r="H28" t="str">
        <f t="shared" si="2"/>
        <v>及格</v>
      </c>
    </row>
    <row r="29" spans="1:9" x14ac:dyDescent="0.25">
      <c r="A29" s="2" t="s">
        <v>32</v>
      </c>
      <c r="B29" s="2" t="str">
        <f>VLOOKUP(A29,初三学生档案!$A$2:B83,2,FALSE)</f>
        <v>陈万地</v>
      </c>
      <c r="C29">
        <v>93</v>
      </c>
      <c r="D29">
        <v>54</v>
      </c>
      <c r="E29">
        <v>76</v>
      </c>
      <c r="F29">
        <f t="shared" si="0"/>
        <v>74.5</v>
      </c>
      <c r="G29" t="str">
        <f t="shared" si="1"/>
        <v>第26名</v>
      </c>
      <c r="H29" t="str">
        <f t="shared" si="2"/>
        <v>及格</v>
      </c>
    </row>
    <row r="30" spans="1:9" x14ac:dyDescent="0.25">
      <c r="A30" s="2" t="s">
        <v>33</v>
      </c>
      <c r="B30" s="2" t="str">
        <f>VLOOKUP(A30,初三学生档案!$A$2:B84,2,FALSE)</f>
        <v>张国强</v>
      </c>
      <c r="C30">
        <v>92</v>
      </c>
      <c r="D30">
        <v>67</v>
      </c>
      <c r="E30">
        <v>51</v>
      </c>
      <c r="F30">
        <f t="shared" si="0"/>
        <v>68.099999999999994</v>
      </c>
      <c r="G30" t="str">
        <f t="shared" si="1"/>
        <v>第35名</v>
      </c>
      <c r="H30" t="str">
        <f t="shared" si="2"/>
        <v>不及格</v>
      </c>
    </row>
    <row r="31" spans="1:9" x14ac:dyDescent="0.25">
      <c r="A31" s="2" t="s">
        <v>34</v>
      </c>
      <c r="B31" s="2" t="str">
        <f>VLOOKUP(A31,初三学生档案!$A$2:B85,2,FALSE)</f>
        <v>刘小锋</v>
      </c>
      <c r="C31">
        <v>71</v>
      </c>
      <c r="D31">
        <v>99</v>
      </c>
      <c r="E31">
        <v>72</v>
      </c>
      <c r="F31">
        <f t="shared" si="0"/>
        <v>79.8</v>
      </c>
      <c r="G31" t="str">
        <f t="shared" si="1"/>
        <v>第15名</v>
      </c>
      <c r="H31" t="str">
        <f t="shared" si="2"/>
        <v>及格</v>
      </c>
    </row>
    <row r="32" spans="1:9" x14ac:dyDescent="0.25">
      <c r="A32" s="2" t="s">
        <v>35</v>
      </c>
      <c r="B32" s="2" t="str">
        <f>VLOOKUP(A32,初三学生档案!$A$2:B86,2,FALSE)</f>
        <v>张鹏举</v>
      </c>
      <c r="C32">
        <v>54</v>
      </c>
      <c r="D32">
        <v>54</v>
      </c>
      <c r="E32">
        <v>94</v>
      </c>
      <c r="F32">
        <f t="shared" si="0"/>
        <v>70</v>
      </c>
      <c r="G32" t="str">
        <f t="shared" si="1"/>
        <v>第32名</v>
      </c>
      <c r="H32" t="str">
        <f t="shared" si="2"/>
        <v>不及格</v>
      </c>
    </row>
    <row r="33" spans="1:8" x14ac:dyDescent="0.25">
      <c r="A33" s="2" t="s">
        <v>36</v>
      </c>
      <c r="B33" s="2" t="str">
        <f>VLOOKUP(A33,初三学生档案!$A$2:B87,2,FALSE)</f>
        <v>孙玉敏</v>
      </c>
      <c r="C33">
        <v>53</v>
      </c>
      <c r="D33">
        <v>92</v>
      </c>
      <c r="E33">
        <v>74</v>
      </c>
      <c r="F33">
        <f t="shared" si="0"/>
        <v>73.099999999999994</v>
      </c>
      <c r="G33" t="str">
        <f t="shared" si="1"/>
        <v>第27名</v>
      </c>
      <c r="H33" t="str">
        <f t="shared" si="2"/>
        <v>及格</v>
      </c>
    </row>
    <row r="34" spans="1:8" x14ac:dyDescent="0.25">
      <c r="A34" s="2" t="s">
        <v>37</v>
      </c>
      <c r="B34" s="2" t="str">
        <f>VLOOKUP(A34,初三学生档案!$A$2:B88,2,FALSE)</f>
        <v>王清华</v>
      </c>
      <c r="C34">
        <v>65</v>
      </c>
      <c r="D34">
        <v>56</v>
      </c>
      <c r="E34">
        <v>51</v>
      </c>
      <c r="F34">
        <f t="shared" si="0"/>
        <v>56.7</v>
      </c>
      <c r="G34" t="str">
        <f t="shared" si="1"/>
        <v>第44名</v>
      </c>
      <c r="H34" t="str">
        <f t="shared" si="2"/>
        <v>不及格</v>
      </c>
    </row>
    <row r="35" spans="1:8" x14ac:dyDescent="0.25">
      <c r="A35" s="2" t="s">
        <v>38</v>
      </c>
      <c r="B35" s="2" t="str">
        <f>VLOOKUP(A35,初三学生档案!$A$2:B89,2,FALSE)</f>
        <v>李春娜</v>
      </c>
      <c r="C35">
        <v>52</v>
      </c>
      <c r="D35">
        <v>92</v>
      </c>
      <c r="E35">
        <v>80</v>
      </c>
      <c r="F35">
        <f t="shared" si="0"/>
        <v>75.199999999999989</v>
      </c>
      <c r="G35" t="str">
        <f t="shared" si="1"/>
        <v>第25名</v>
      </c>
      <c r="H35" t="str">
        <f t="shared" si="2"/>
        <v>及格</v>
      </c>
    </row>
    <row r="36" spans="1:8" x14ac:dyDescent="0.25">
      <c r="A36" s="2" t="s">
        <v>39</v>
      </c>
      <c r="B36" s="2" t="str">
        <f>VLOOKUP(A36,初三学生档案!$A$2:B90,2,FALSE)</f>
        <v>倪冬声</v>
      </c>
      <c r="C36">
        <v>97</v>
      </c>
      <c r="D36">
        <v>65</v>
      </c>
      <c r="E36">
        <v>96</v>
      </c>
      <c r="F36">
        <f t="shared" si="0"/>
        <v>87</v>
      </c>
      <c r="G36" t="str">
        <f t="shared" si="1"/>
        <v>第4名</v>
      </c>
      <c r="H36" t="str">
        <f t="shared" si="2"/>
        <v>良好</v>
      </c>
    </row>
    <row r="37" spans="1:8" x14ac:dyDescent="0.25">
      <c r="A37" s="2" t="s">
        <v>40</v>
      </c>
      <c r="B37" s="2" t="str">
        <f>VLOOKUP(A37,初三学生档案!$A$2:B91,2,FALSE)</f>
        <v>闫朝霞</v>
      </c>
      <c r="C37">
        <v>79</v>
      </c>
      <c r="D37">
        <v>52</v>
      </c>
      <c r="E37">
        <v>60</v>
      </c>
      <c r="F37">
        <f t="shared" si="0"/>
        <v>63.3</v>
      </c>
      <c r="G37" t="str">
        <f t="shared" si="1"/>
        <v>第40名</v>
      </c>
      <c r="H37" t="str">
        <f t="shared" si="2"/>
        <v>不及格</v>
      </c>
    </row>
    <row r="38" spans="1:8" x14ac:dyDescent="0.25">
      <c r="A38" s="2" t="s">
        <v>41</v>
      </c>
      <c r="B38" s="2" t="str">
        <f>VLOOKUP(A38,初三学生档案!$A$2:B92,2,FALSE)</f>
        <v>康秋林</v>
      </c>
      <c r="C38">
        <v>52</v>
      </c>
      <c r="D38">
        <v>90</v>
      </c>
      <c r="E38">
        <v>100</v>
      </c>
      <c r="F38">
        <f t="shared" si="0"/>
        <v>82.6</v>
      </c>
      <c r="G38" t="str">
        <f t="shared" si="1"/>
        <v>第10名</v>
      </c>
      <c r="H38" t="str">
        <f t="shared" si="2"/>
        <v>及格</v>
      </c>
    </row>
    <row r="39" spans="1:8" x14ac:dyDescent="0.25">
      <c r="A39" s="2" t="s">
        <v>42</v>
      </c>
      <c r="B39" s="2" t="str">
        <f>VLOOKUP(A39,初三学生档案!$A$2:B93,2,FALSE)</f>
        <v>钱飞虎</v>
      </c>
      <c r="C39">
        <v>95</v>
      </c>
      <c r="D39">
        <v>58</v>
      </c>
      <c r="E39">
        <v>88</v>
      </c>
      <c r="F39">
        <f t="shared" si="0"/>
        <v>81.099999999999994</v>
      </c>
      <c r="G39" t="str">
        <f t="shared" si="1"/>
        <v>第13名</v>
      </c>
      <c r="H39" t="str">
        <f t="shared" si="2"/>
        <v>及格</v>
      </c>
    </row>
    <row r="40" spans="1:8" x14ac:dyDescent="0.25">
      <c r="A40" s="2" t="s">
        <v>43</v>
      </c>
      <c r="B40" s="2" t="str">
        <f>VLOOKUP(A40,初三学生档案!$A$2:B94,2,FALSE)</f>
        <v>吕文伟</v>
      </c>
      <c r="C40">
        <v>74</v>
      </c>
      <c r="D40">
        <v>75</v>
      </c>
      <c r="E40">
        <v>84</v>
      </c>
      <c r="F40">
        <f t="shared" si="0"/>
        <v>78.300000000000011</v>
      </c>
      <c r="G40" t="str">
        <f t="shared" si="1"/>
        <v>第18名</v>
      </c>
      <c r="H40" t="str">
        <f t="shared" si="2"/>
        <v>及格</v>
      </c>
    </row>
    <row r="41" spans="1:8" x14ac:dyDescent="0.25">
      <c r="A41" s="2" t="s">
        <v>44</v>
      </c>
      <c r="B41" s="2" t="str">
        <f>VLOOKUP(A41,初三学生档案!$A$2:B95,2,FALSE)</f>
        <v>方天宇</v>
      </c>
      <c r="C41">
        <v>55</v>
      </c>
      <c r="D41">
        <v>98</v>
      </c>
      <c r="E41">
        <v>99</v>
      </c>
      <c r="F41">
        <f t="shared" si="0"/>
        <v>85.5</v>
      </c>
      <c r="G41" t="str">
        <f t="shared" si="1"/>
        <v>第6名</v>
      </c>
      <c r="H41" t="str">
        <f t="shared" si="2"/>
        <v>良好</v>
      </c>
    </row>
    <row r="42" spans="1:8" x14ac:dyDescent="0.25">
      <c r="A42" s="2" t="s">
        <v>45</v>
      </c>
      <c r="B42" s="2" t="str">
        <f>VLOOKUP(A42,初三学生档案!$A$2:B96,2,FALSE)</f>
        <v>郎润</v>
      </c>
      <c r="C42">
        <v>61</v>
      </c>
      <c r="D42">
        <v>59</v>
      </c>
      <c r="E42">
        <v>92</v>
      </c>
      <c r="F42">
        <f t="shared" si="0"/>
        <v>72.800000000000011</v>
      </c>
      <c r="G42" t="str">
        <f t="shared" si="1"/>
        <v>第29名</v>
      </c>
      <c r="H42" t="str">
        <f t="shared" si="2"/>
        <v>及格</v>
      </c>
    </row>
    <row r="43" spans="1:8" x14ac:dyDescent="0.25">
      <c r="A43" s="2" t="s">
        <v>46</v>
      </c>
      <c r="B43" s="2" t="str">
        <f>VLOOKUP(A43,初三学生档案!$A$2:B97,2,FALSE)</f>
        <v>习志敏</v>
      </c>
      <c r="C43">
        <v>54</v>
      </c>
      <c r="D43">
        <v>80</v>
      </c>
      <c r="E43">
        <v>82</v>
      </c>
      <c r="F43">
        <f t="shared" si="0"/>
        <v>73</v>
      </c>
      <c r="G43" t="str">
        <f t="shared" si="1"/>
        <v>第28名</v>
      </c>
      <c r="H43" t="str">
        <f t="shared" si="2"/>
        <v>及格</v>
      </c>
    </row>
    <row r="44" spans="1:8" x14ac:dyDescent="0.25">
      <c r="A44" s="2" t="s">
        <v>47</v>
      </c>
      <c r="B44" s="2" t="str">
        <f>VLOOKUP(A44,初三学生档案!$A$2:B98,2,FALSE)</f>
        <v>张馥郁</v>
      </c>
      <c r="C44">
        <v>69</v>
      </c>
      <c r="D44">
        <v>62</v>
      </c>
      <c r="E44">
        <v>60</v>
      </c>
      <c r="F44">
        <f t="shared" si="0"/>
        <v>63.3</v>
      </c>
      <c r="G44" t="str">
        <f t="shared" si="1"/>
        <v>第40名</v>
      </c>
      <c r="H44" t="str">
        <f t="shared" si="2"/>
        <v>不及格</v>
      </c>
    </row>
    <row r="45" spans="1:8" x14ac:dyDescent="0.25">
      <c r="A45" s="2" t="s">
        <v>48</v>
      </c>
      <c r="B45" s="2" t="str">
        <f>VLOOKUP(A45,初三学生档案!$A$2:B99,2,FALSE)</f>
        <v>李北冥</v>
      </c>
      <c r="C45">
        <v>77</v>
      </c>
      <c r="D45">
        <v>99</v>
      </c>
      <c r="E45">
        <v>72</v>
      </c>
      <c r="F45">
        <f t="shared" si="0"/>
        <v>81.599999999999994</v>
      </c>
      <c r="G45" t="str">
        <f t="shared" si="1"/>
        <v>第11名</v>
      </c>
      <c r="H45" t="str">
        <f t="shared" si="2"/>
        <v>及格</v>
      </c>
    </row>
  </sheetData>
  <dataConsolidate topLabels="1">
    <dataRefs count="3">
      <dataRef ref="A3:H9" sheet="初一（1）班" r:id="rId1"/>
      <dataRef ref="A3:H9" sheet="初一（2）班" r:id="rId2"/>
      <dataRef ref="A3:H9" sheet="初一（3）班" r:id="rId3"/>
    </dataRefs>
  </dataConsolid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7"/>
  <sheetViews>
    <sheetView tabSelected="1" workbookViewId="0">
      <selection activeCell="G21" sqref="G21"/>
    </sheetView>
  </sheetViews>
  <sheetFormatPr defaultRowHeight="14.4" x14ac:dyDescent="0.25"/>
  <cols>
    <col min="1" max="9" width="13" customWidth="1"/>
  </cols>
  <sheetData>
    <row r="1" spans="1:9" ht="22.5" customHeight="1" thickBot="1" x14ac:dyDescent="0.3">
      <c r="A1" s="22" t="s">
        <v>59</v>
      </c>
      <c r="B1" s="22"/>
      <c r="C1" s="22"/>
      <c r="D1" s="22"/>
      <c r="E1" s="22"/>
      <c r="F1" s="22"/>
      <c r="G1" s="22"/>
      <c r="H1" s="22"/>
      <c r="I1" s="22"/>
    </row>
    <row r="2" spans="1:9" ht="20.25" customHeight="1" thickTop="1" x14ac:dyDescent="0.25">
      <c r="A2" s="18" t="s">
        <v>5</v>
      </c>
      <c r="B2" s="19" t="s">
        <v>55</v>
      </c>
      <c r="C2" s="19" t="s">
        <v>2</v>
      </c>
      <c r="D2" s="19" t="s">
        <v>3</v>
      </c>
      <c r="E2" s="19" t="s">
        <v>4</v>
      </c>
      <c r="F2" s="19" t="s">
        <v>56</v>
      </c>
      <c r="G2" s="19" t="s">
        <v>57</v>
      </c>
      <c r="H2" s="19" t="s">
        <v>58</v>
      </c>
      <c r="I2" s="20" t="s">
        <v>78</v>
      </c>
    </row>
    <row r="3" spans="1:9" ht="20.25" customHeight="1" x14ac:dyDescent="0.25">
      <c r="A3" s="11" t="s">
        <v>49</v>
      </c>
      <c r="B3" s="12" t="str">
        <f>VLOOKUP(A3,初三学生档案!$A$2:B56,2,FALSE)</f>
        <v>宋子丹</v>
      </c>
      <c r="C3" s="13">
        <f>VLOOKUP(A3,语文!$A$2:F45,6,FALSE)</f>
        <v>98.699999999999989</v>
      </c>
      <c r="D3" s="13">
        <f>VLOOKUP(A3,数学!$A$2:F45,6,FALSE)</f>
        <v>87.9</v>
      </c>
      <c r="E3" s="13">
        <f>VLOOKUP(A3,英语!$A$2:F45,6,FALSE)</f>
        <v>84.5</v>
      </c>
      <c r="F3" s="13">
        <f>VLOOKUP(A3,物理!$A$2:F45,6,FALSE)</f>
        <v>93.8</v>
      </c>
      <c r="G3" s="13">
        <f>VLOOKUP(A3,化学!$A$2:F45,6,FALSE)</f>
        <v>76.2</v>
      </c>
      <c r="H3" s="13">
        <f>C3+D3+E3+F3+G3</f>
        <v>441.1</v>
      </c>
      <c r="I3" s="14" t="str">
        <f>"第"&amp;RANK(H3,$H$3:$H$46)&amp;"名"</f>
        <v>第33名</v>
      </c>
    </row>
    <row r="4" spans="1:9" ht="20.25" customHeight="1" x14ac:dyDescent="0.25">
      <c r="A4" s="11" t="s">
        <v>6</v>
      </c>
      <c r="B4" s="12" t="str">
        <f>VLOOKUP(A4,初三学生档案!$A$2:B57,2,FALSE)</f>
        <v>郑菁华</v>
      </c>
      <c r="C4" s="13">
        <f>VLOOKUP(A4,语文!$A$2:F46,6,FALSE)</f>
        <v>98.300000000000011</v>
      </c>
      <c r="D4" s="13">
        <f>VLOOKUP(A4,数学!$A$2:F46,6,FALSE)</f>
        <v>112.19999999999999</v>
      </c>
      <c r="E4" s="13">
        <f>VLOOKUP(A4,英语!$A$2:F46,6,FALSE)</f>
        <v>88</v>
      </c>
      <c r="F4" s="13">
        <f>VLOOKUP(A4,物理!$A$2:F46,6,FALSE)</f>
        <v>96.600000000000009</v>
      </c>
      <c r="G4" s="13">
        <f>VLOOKUP(A4,化学!$A$2:F46,6,FALSE)</f>
        <v>78.599999999999994</v>
      </c>
      <c r="H4" s="13">
        <f t="shared" ref="H4:H46" si="0">C4+D4+E4+F4+G4</f>
        <v>473.70000000000005</v>
      </c>
      <c r="I4" s="14" t="str">
        <f t="shared" ref="I4:I47" si="1">"第"&amp;RANK(H4,$H$3:$H$46)&amp;"名"</f>
        <v>第4名</v>
      </c>
    </row>
    <row r="5" spans="1:9" ht="20.25" customHeight="1" x14ac:dyDescent="0.25">
      <c r="A5" s="11" t="s">
        <v>7</v>
      </c>
      <c r="B5" s="12" t="str">
        <f>VLOOKUP(A5,初三学生档案!$A$2:B58,2,FALSE)</f>
        <v>张雄杰</v>
      </c>
      <c r="C5" s="13">
        <f>VLOOKUP(A5,语文!$A$2:F47,6,FALSE)</f>
        <v>90.4</v>
      </c>
      <c r="D5" s="13">
        <f>VLOOKUP(A5,数学!$A$2:F47,6,FALSE)</f>
        <v>103.6</v>
      </c>
      <c r="E5" s="13">
        <f>VLOOKUP(A5,英语!$A$2:F47,6,FALSE)</f>
        <v>95.3</v>
      </c>
      <c r="F5" s="13">
        <f>VLOOKUP(A5,物理!$A$2:F47,6,FALSE)</f>
        <v>93.8</v>
      </c>
      <c r="G5" s="13">
        <f>VLOOKUP(A5,化学!$A$2:F47,6,FALSE)</f>
        <v>72.3</v>
      </c>
      <c r="H5" s="13">
        <f t="shared" si="0"/>
        <v>455.40000000000003</v>
      </c>
      <c r="I5" s="14" t="str">
        <f t="shared" si="1"/>
        <v>第10名</v>
      </c>
    </row>
    <row r="6" spans="1:9" ht="20.25" customHeight="1" x14ac:dyDescent="0.25">
      <c r="A6" s="11" t="s">
        <v>8</v>
      </c>
      <c r="B6" s="12" t="str">
        <f>VLOOKUP(A6,初三学生档案!$A$2:B59,2,FALSE)</f>
        <v>江晓勇</v>
      </c>
      <c r="C6" s="13">
        <f>VLOOKUP(A6,语文!$A$2:F48,6,FALSE)</f>
        <v>86.4</v>
      </c>
      <c r="D6" s="13">
        <f>VLOOKUP(A6,数学!$A$2:F48,6,FALSE)</f>
        <v>94.800000000000011</v>
      </c>
      <c r="E6" s="13">
        <f>VLOOKUP(A6,英语!$A$2:F48,6,FALSE)</f>
        <v>94.699999999999989</v>
      </c>
      <c r="F6" s="13">
        <f>VLOOKUP(A6,物理!$A$2:F48,6,FALSE)</f>
        <v>93.5</v>
      </c>
      <c r="G6" s="13">
        <f>VLOOKUP(A6,化学!$A$2:F48,6,FALSE)</f>
        <v>84.5</v>
      </c>
      <c r="H6" s="13">
        <f t="shared" si="0"/>
        <v>453.9</v>
      </c>
      <c r="I6" s="14" t="str">
        <f t="shared" si="1"/>
        <v>第13名</v>
      </c>
    </row>
    <row r="7" spans="1:9" ht="20.25" customHeight="1" x14ac:dyDescent="0.25">
      <c r="A7" s="11" t="s">
        <v>9</v>
      </c>
      <c r="B7" s="12" t="str">
        <f>VLOOKUP(A7,初三学生档案!$A$2:B60,2,FALSE)</f>
        <v>齐小娟</v>
      </c>
      <c r="C7" s="13">
        <f>VLOOKUP(A7,语文!$A$2:F49,6,FALSE)</f>
        <v>98.7</v>
      </c>
      <c r="D7" s="13">
        <f>VLOOKUP(A7,数学!$A$2:F49,6,FALSE)</f>
        <v>108.80000000000001</v>
      </c>
      <c r="E7" s="13">
        <f>VLOOKUP(A7,英语!$A$2:F49,6,FALSE)</f>
        <v>87.9</v>
      </c>
      <c r="F7" s="13">
        <f>VLOOKUP(A7,物理!$A$2:F49,6,FALSE)</f>
        <v>96.7</v>
      </c>
      <c r="G7" s="13">
        <f>VLOOKUP(A7,化学!$A$2:F49,6,FALSE)</f>
        <v>75.8</v>
      </c>
      <c r="H7" s="13">
        <f t="shared" si="0"/>
        <v>467.9</v>
      </c>
      <c r="I7" s="14" t="str">
        <f t="shared" si="1"/>
        <v>第5名</v>
      </c>
    </row>
    <row r="8" spans="1:9" ht="20.25" customHeight="1" x14ac:dyDescent="0.25">
      <c r="A8" s="11" t="s">
        <v>10</v>
      </c>
      <c r="B8" s="12" t="str">
        <f>VLOOKUP(A8,初三学生档案!$A$2:B61,2,FALSE)</f>
        <v>孙如红</v>
      </c>
      <c r="C8" s="13">
        <f>VLOOKUP(A8,语文!$A$2:F50,6,FALSE)</f>
        <v>91</v>
      </c>
      <c r="D8" s="13">
        <f>VLOOKUP(A8,数学!$A$2:F50,6,FALSE)</f>
        <v>105</v>
      </c>
      <c r="E8" s="13">
        <f>VLOOKUP(A8,英语!$A$2:F50,6,FALSE)</f>
        <v>94</v>
      </c>
      <c r="F8" s="13">
        <f>VLOOKUP(A8,物理!$A$2:F50,6,FALSE)</f>
        <v>75.899999999999991</v>
      </c>
      <c r="G8" s="13">
        <f>VLOOKUP(A8,化学!$A$2:F50,6,FALSE)</f>
        <v>77.900000000000006</v>
      </c>
      <c r="H8" s="13">
        <f t="shared" si="0"/>
        <v>443.79999999999995</v>
      </c>
      <c r="I8" s="14" t="str">
        <f t="shared" si="1"/>
        <v>第27名</v>
      </c>
    </row>
    <row r="9" spans="1:9" ht="20.25" customHeight="1" x14ac:dyDescent="0.25">
      <c r="A9" s="11" t="s">
        <v>11</v>
      </c>
      <c r="B9" s="12" t="str">
        <f>VLOOKUP(A9,初三学生档案!$A$2:B62,2,FALSE)</f>
        <v>甄士隐</v>
      </c>
      <c r="C9" s="13">
        <f>VLOOKUP(A9,语文!$A$2:F51,6,FALSE)</f>
        <v>107.9</v>
      </c>
      <c r="D9" s="13">
        <f>VLOOKUP(A9,数学!$A$2:F51,6,FALSE)</f>
        <v>95.9</v>
      </c>
      <c r="E9" s="13">
        <f>VLOOKUP(A9,英语!$A$2:F51,6,FALSE)</f>
        <v>90.9</v>
      </c>
      <c r="F9" s="13">
        <f>VLOOKUP(A9,物理!$A$2:F51,6,FALSE)</f>
        <v>95.6</v>
      </c>
      <c r="G9" s="13">
        <f>VLOOKUP(A9,化学!$A$2:F51,6,FALSE)</f>
        <v>89.6</v>
      </c>
      <c r="H9" s="13">
        <f t="shared" si="0"/>
        <v>479.90000000000009</v>
      </c>
      <c r="I9" s="14" t="str">
        <f t="shared" si="1"/>
        <v>第2名</v>
      </c>
    </row>
    <row r="10" spans="1:9" ht="20.25" customHeight="1" x14ac:dyDescent="0.25">
      <c r="A10" s="11" t="s">
        <v>12</v>
      </c>
      <c r="B10" s="12" t="str">
        <f>VLOOKUP(A10,初三学生档案!$A$2:B63,2,FALSE)</f>
        <v>周梦飞</v>
      </c>
      <c r="C10" s="13">
        <f>VLOOKUP(A10,语文!$A$2:F52,6,FALSE)</f>
        <v>80.800000000000011</v>
      </c>
      <c r="D10" s="13">
        <f>VLOOKUP(A10,数学!$A$2:F52,6,FALSE)</f>
        <v>92</v>
      </c>
      <c r="E10" s="13">
        <f>VLOOKUP(A10,英语!$A$2:F52,6,FALSE)</f>
        <v>96.199999999999989</v>
      </c>
      <c r="F10" s="13">
        <f>VLOOKUP(A10,物理!$A$2:F52,6,FALSE)</f>
        <v>73.599999999999994</v>
      </c>
      <c r="G10" s="13">
        <f>VLOOKUP(A10,化学!$A$2:F52,6,FALSE)</f>
        <v>68.900000000000006</v>
      </c>
      <c r="H10" s="13">
        <f t="shared" si="0"/>
        <v>411.5</v>
      </c>
      <c r="I10" s="14" t="str">
        <f t="shared" si="1"/>
        <v>第42名</v>
      </c>
    </row>
    <row r="11" spans="1:9" ht="20.25" customHeight="1" x14ac:dyDescent="0.25">
      <c r="A11" s="11" t="s">
        <v>13</v>
      </c>
      <c r="B11" s="12" t="str">
        <f>VLOOKUP(A11,初三学生档案!$A$2:B64,2,FALSE)</f>
        <v>杜春兰</v>
      </c>
      <c r="C11" s="13">
        <f>VLOOKUP(A11,语文!$A$2:F53,6,FALSE)</f>
        <v>105.7</v>
      </c>
      <c r="D11" s="13">
        <f>VLOOKUP(A11,数学!$A$2:F53,6,FALSE)</f>
        <v>81.2</v>
      </c>
      <c r="E11" s="13">
        <f>VLOOKUP(A11,英语!$A$2:F53,6,FALSE)</f>
        <v>94.5</v>
      </c>
      <c r="F11" s="13">
        <f>VLOOKUP(A11,物理!$A$2:F53,6,FALSE)</f>
        <v>96.8</v>
      </c>
      <c r="G11" s="13">
        <f>VLOOKUP(A11,化学!$A$2:F53,6,FALSE)</f>
        <v>63.7</v>
      </c>
      <c r="H11" s="13">
        <f t="shared" si="0"/>
        <v>441.9</v>
      </c>
      <c r="I11" s="14" t="str">
        <f t="shared" si="1"/>
        <v>第32名</v>
      </c>
    </row>
    <row r="12" spans="1:9" ht="20.25" customHeight="1" x14ac:dyDescent="0.25">
      <c r="A12" s="11" t="s">
        <v>14</v>
      </c>
      <c r="B12" s="12" t="str">
        <f>VLOOKUP(A12,初三学生档案!$A$2:B65,2,FALSE)</f>
        <v>苏国强</v>
      </c>
      <c r="C12" s="13">
        <f>VLOOKUP(A12,语文!$A$2:F54,6,FALSE)</f>
        <v>89.6</v>
      </c>
      <c r="D12" s="13">
        <f>VLOOKUP(A12,数学!$A$2:F54,6,FALSE)</f>
        <v>80.099999999999994</v>
      </c>
      <c r="E12" s="13">
        <f>VLOOKUP(A12,英语!$A$2:F54,6,FALSE)</f>
        <v>77.900000000000006</v>
      </c>
      <c r="F12" s="13">
        <f>VLOOKUP(A12,物理!$A$2:F54,6,FALSE)</f>
        <v>76.900000000000006</v>
      </c>
      <c r="G12" s="13">
        <f>VLOOKUP(A12,化学!$A$2:F54,6,FALSE)</f>
        <v>80.5</v>
      </c>
      <c r="H12" s="13">
        <f t="shared" si="0"/>
        <v>405</v>
      </c>
      <c r="I12" s="14" t="str">
        <f t="shared" si="1"/>
        <v>第43名</v>
      </c>
    </row>
    <row r="13" spans="1:9" ht="20.25" customHeight="1" x14ac:dyDescent="0.25">
      <c r="A13" s="11" t="s">
        <v>15</v>
      </c>
      <c r="B13" s="12" t="str">
        <f>VLOOKUP(A13,初三学生档案!$A$2:B66,2,FALSE)</f>
        <v>张杰</v>
      </c>
      <c r="C13" s="13">
        <f>VLOOKUP(A13,语文!$A$2:F55,6,FALSE)</f>
        <v>92.4</v>
      </c>
      <c r="D13" s="13">
        <f>VLOOKUP(A13,数学!$A$2:F55,6,FALSE)</f>
        <v>104.30000000000001</v>
      </c>
      <c r="E13" s="13">
        <f>VLOOKUP(A13,英语!$A$2:F55,6,FALSE)</f>
        <v>91.800000000000011</v>
      </c>
      <c r="F13" s="13">
        <f>VLOOKUP(A13,物理!$A$2:F55,6,FALSE)</f>
        <v>94.1</v>
      </c>
      <c r="G13" s="13">
        <f>VLOOKUP(A13,化学!$A$2:F55,6,FALSE)</f>
        <v>75.3</v>
      </c>
      <c r="H13" s="13">
        <f t="shared" si="0"/>
        <v>457.90000000000003</v>
      </c>
      <c r="I13" s="14" t="str">
        <f t="shared" si="1"/>
        <v>第8名</v>
      </c>
    </row>
    <row r="14" spans="1:9" ht="20.25" customHeight="1" x14ac:dyDescent="0.25">
      <c r="A14" s="11" t="s">
        <v>16</v>
      </c>
      <c r="B14" s="12" t="str">
        <f>VLOOKUP(A14,初三学生档案!$A$2:B67,2,FALSE)</f>
        <v>吉莉莉</v>
      </c>
      <c r="C14" s="13">
        <f>VLOOKUP(A14,语文!$A$2:F56,6,FALSE)</f>
        <v>93.3</v>
      </c>
      <c r="D14" s="13">
        <f>VLOOKUP(A14,数学!$A$2:F56,6,FALSE)</f>
        <v>83.2</v>
      </c>
      <c r="E14" s="13">
        <f>VLOOKUP(A14,英语!$A$2:F56,6,FALSE)</f>
        <v>93.5</v>
      </c>
      <c r="F14" s="13">
        <f>VLOOKUP(A14,物理!$A$2:F56,6,FALSE)</f>
        <v>78.3</v>
      </c>
      <c r="G14" s="13">
        <f>VLOOKUP(A14,化学!$A$2:F56,6,FALSE)</f>
        <v>67.599999999999994</v>
      </c>
      <c r="H14" s="13">
        <f t="shared" si="0"/>
        <v>415.9</v>
      </c>
      <c r="I14" s="14" t="str">
        <f t="shared" si="1"/>
        <v>第41名</v>
      </c>
    </row>
    <row r="15" spans="1:9" ht="20.25" customHeight="1" x14ac:dyDescent="0.25">
      <c r="A15" s="11" t="s">
        <v>17</v>
      </c>
      <c r="B15" s="12" t="str">
        <f>VLOOKUP(A15,初三学生档案!$A$2:B68,2,FALSE)</f>
        <v>莫一明</v>
      </c>
      <c r="C15" s="13">
        <f>VLOOKUP(A15,语文!$A$2:F57,6,FALSE)</f>
        <v>98.7</v>
      </c>
      <c r="D15" s="13">
        <f>VLOOKUP(A15,数学!$A$2:F57,6,FALSE)</f>
        <v>91.9</v>
      </c>
      <c r="E15" s="13">
        <f>VLOOKUP(A15,英语!$A$2:F57,6,FALSE)</f>
        <v>91.2</v>
      </c>
      <c r="F15" s="13">
        <f>VLOOKUP(A15,物理!$A$2:F57,6,FALSE)</f>
        <v>78.8</v>
      </c>
      <c r="G15" s="13">
        <f>VLOOKUP(A15,化学!$A$2:F57,6,FALSE)</f>
        <v>81.599999999999994</v>
      </c>
      <c r="H15" s="13">
        <f t="shared" si="0"/>
        <v>442.20000000000005</v>
      </c>
      <c r="I15" s="14" t="str">
        <f t="shared" si="1"/>
        <v>第31名</v>
      </c>
    </row>
    <row r="16" spans="1:9" ht="20.25" customHeight="1" x14ac:dyDescent="0.25">
      <c r="A16" s="11" t="s">
        <v>18</v>
      </c>
      <c r="B16" s="12" t="str">
        <f>VLOOKUP(A16,初三学生档案!$A$2:B69,2,FALSE)</f>
        <v>郭晶晶</v>
      </c>
      <c r="C16" s="13">
        <f>VLOOKUP(A16,语文!$A$2:F58,6,FALSE)</f>
        <v>86.4</v>
      </c>
      <c r="D16" s="13">
        <f>VLOOKUP(A16,数学!$A$2:F58,6,FALSE)</f>
        <v>111.20000000000002</v>
      </c>
      <c r="E16" s="13">
        <f>VLOOKUP(A16,英语!$A$2:F58,6,FALSE)</f>
        <v>94</v>
      </c>
      <c r="F16" s="13">
        <f>VLOOKUP(A16,物理!$A$2:F58,6,FALSE)</f>
        <v>92.7</v>
      </c>
      <c r="G16" s="13">
        <f>VLOOKUP(A16,化学!$A$2:F58,6,FALSE)</f>
        <v>61.600000000000009</v>
      </c>
      <c r="H16" s="13">
        <f t="shared" si="0"/>
        <v>445.90000000000003</v>
      </c>
      <c r="I16" s="14" t="str">
        <f t="shared" si="1"/>
        <v>第25名</v>
      </c>
    </row>
    <row r="17" spans="1:9" ht="20.25" customHeight="1" x14ac:dyDescent="0.25">
      <c r="A17" s="11" t="s">
        <v>19</v>
      </c>
      <c r="B17" s="12" t="str">
        <f>VLOOKUP(A17,初三学生档案!$A$2:B70,2,FALSE)</f>
        <v>侯登科</v>
      </c>
      <c r="C17" s="13">
        <f>VLOOKUP(A17,语文!$A$2:F59,6,FALSE)</f>
        <v>94.1</v>
      </c>
      <c r="D17" s="13">
        <f>VLOOKUP(A17,数学!$A$2:F59,6,FALSE)</f>
        <v>91.6</v>
      </c>
      <c r="E17" s="13">
        <f>VLOOKUP(A17,英语!$A$2:F59,6,FALSE)</f>
        <v>98.699999999999989</v>
      </c>
      <c r="F17" s="13">
        <f>VLOOKUP(A17,物理!$A$2:F59,6,FALSE)</f>
        <v>86.1</v>
      </c>
      <c r="G17" s="13">
        <f>VLOOKUP(A17,化学!$A$2:F59,6,FALSE)</f>
        <v>79.7</v>
      </c>
      <c r="H17" s="13">
        <f t="shared" si="0"/>
        <v>450.2</v>
      </c>
      <c r="I17" s="14" t="str">
        <f t="shared" si="1"/>
        <v>第17名</v>
      </c>
    </row>
    <row r="18" spans="1:9" ht="20.25" customHeight="1" x14ac:dyDescent="0.25">
      <c r="A18" s="11" t="s">
        <v>20</v>
      </c>
      <c r="B18" s="12" t="str">
        <f>VLOOKUP(A18,初三学生档案!$A$2:B71,2,FALSE)</f>
        <v>宋子文</v>
      </c>
      <c r="C18" s="13">
        <f>VLOOKUP(A18,语文!$A$2:F60,6,FALSE)</f>
        <v>105.2</v>
      </c>
      <c r="D18" s="13">
        <f>VLOOKUP(A18,数学!$A$2:F60,6,FALSE)</f>
        <v>89.7</v>
      </c>
      <c r="E18" s="13">
        <f>VLOOKUP(A18,英语!$A$2:F60,6,FALSE)</f>
        <v>93.9</v>
      </c>
      <c r="F18" s="13">
        <f>VLOOKUP(A18,物理!$A$2:F60,6,FALSE)</f>
        <v>84</v>
      </c>
      <c r="G18" s="13">
        <f>VLOOKUP(A18,化学!$A$2:F60,6,FALSE)</f>
        <v>62.2</v>
      </c>
      <c r="H18" s="13">
        <f t="shared" si="0"/>
        <v>435</v>
      </c>
      <c r="I18" s="14" t="str">
        <f t="shared" si="1"/>
        <v>第36名</v>
      </c>
    </row>
    <row r="19" spans="1:9" ht="20.25" customHeight="1" x14ac:dyDescent="0.25">
      <c r="A19" s="11" t="s">
        <v>21</v>
      </c>
      <c r="B19" s="12" t="str">
        <f>VLOOKUP(A19,初三学生档案!$A$2:B72,2,FALSE)</f>
        <v>马小军</v>
      </c>
      <c r="C19" s="13">
        <f>VLOOKUP(A19,语文!$A$2:F61,6,FALSE)</f>
        <v>75.599999999999994</v>
      </c>
      <c r="D19" s="13">
        <f>VLOOKUP(A19,数学!$A$2:F61,6,FALSE)</f>
        <v>81.8</v>
      </c>
      <c r="E19" s="13">
        <f>VLOOKUP(A19,英语!$A$2:F61,6,FALSE)</f>
        <v>78.2</v>
      </c>
      <c r="F19" s="13">
        <f>VLOOKUP(A19,物理!$A$2:F61,6,FALSE)</f>
        <v>76.099999999999994</v>
      </c>
      <c r="G19" s="13">
        <f>VLOOKUP(A19,化学!$A$2:F61,6,FALSE)</f>
        <v>71.5</v>
      </c>
      <c r="H19" s="13">
        <f t="shared" si="0"/>
        <v>383.19999999999993</v>
      </c>
      <c r="I19" s="14" t="str">
        <f t="shared" si="1"/>
        <v>第44名</v>
      </c>
    </row>
    <row r="20" spans="1:9" ht="20.25" customHeight="1" x14ac:dyDescent="0.25">
      <c r="A20" s="11" t="s">
        <v>22</v>
      </c>
      <c r="B20" s="12" t="str">
        <f>VLOOKUP(A20,初三学生档案!$A$2:B73,2,FALSE)</f>
        <v>郑秀丽</v>
      </c>
      <c r="C20" s="13">
        <f>VLOOKUP(A20,语文!$A$2:F62,6,FALSE)</f>
        <v>96.2</v>
      </c>
      <c r="D20" s="13">
        <f>VLOOKUP(A20,数学!$A$2:F62,6,FALSE)</f>
        <v>95.9</v>
      </c>
      <c r="E20" s="13">
        <f>VLOOKUP(A20,英语!$A$2:F62,6,FALSE)</f>
        <v>88.2</v>
      </c>
      <c r="F20" s="13">
        <f>VLOOKUP(A20,物理!$A$2:F62,6,FALSE)</f>
        <v>85.7</v>
      </c>
      <c r="G20" s="13">
        <f>VLOOKUP(A20,化学!$A$2:F62,6,FALSE)</f>
        <v>76.8</v>
      </c>
      <c r="H20" s="13">
        <f t="shared" si="0"/>
        <v>442.8</v>
      </c>
      <c r="I20" s="14" t="str">
        <f t="shared" si="1"/>
        <v>第30名</v>
      </c>
    </row>
    <row r="21" spans="1:9" ht="20.25" customHeight="1" x14ac:dyDescent="0.25">
      <c r="A21" s="11" t="s">
        <v>23</v>
      </c>
      <c r="B21" s="12" t="str">
        <f>VLOOKUP(A21,初三学生档案!$A$2:B74,2,FALSE)</f>
        <v>刘小红</v>
      </c>
      <c r="C21" s="13">
        <f>VLOOKUP(A21,语文!$A$2:F63,6,FALSE)</f>
        <v>99.3</v>
      </c>
      <c r="D21" s="13">
        <f>VLOOKUP(A21,数学!$A$2:F63,6,FALSE)</f>
        <v>108.9</v>
      </c>
      <c r="E21" s="13">
        <f>VLOOKUP(A21,英语!$A$2:F63,6,FALSE)</f>
        <v>91.4</v>
      </c>
      <c r="F21" s="13">
        <f>VLOOKUP(A21,物理!$A$2:F63,6,FALSE)</f>
        <v>97.6</v>
      </c>
      <c r="G21" s="13">
        <f>VLOOKUP(A21,化学!$A$2:F63,6,FALSE)</f>
        <v>91</v>
      </c>
      <c r="H21" s="13">
        <f t="shared" si="0"/>
        <v>488.20000000000005</v>
      </c>
      <c r="I21" s="14" t="str">
        <f t="shared" si="1"/>
        <v>第1名</v>
      </c>
    </row>
    <row r="22" spans="1:9" ht="20.25" customHeight="1" x14ac:dyDescent="0.25">
      <c r="A22" s="11" t="s">
        <v>24</v>
      </c>
      <c r="B22" s="12" t="str">
        <f>VLOOKUP(A22,初三学生档案!$A$2:B75,2,FALSE)</f>
        <v>陈家洛</v>
      </c>
      <c r="C22" s="13">
        <f>VLOOKUP(A22,语文!$A$2:F64,6,FALSE)</f>
        <v>89.6</v>
      </c>
      <c r="D22" s="13">
        <f>VLOOKUP(A22,数学!$A$2:F64,6,FALSE)</f>
        <v>85.5</v>
      </c>
      <c r="E22" s="13">
        <f>VLOOKUP(A22,英语!$A$2:F64,6,FALSE)</f>
        <v>91.3</v>
      </c>
      <c r="F22" s="13">
        <f>VLOOKUP(A22,物理!$A$2:F64,6,FALSE)</f>
        <v>90.7</v>
      </c>
      <c r="G22" s="13">
        <f>VLOOKUP(A22,化学!$A$2:F64,6,FALSE)</f>
        <v>66.400000000000006</v>
      </c>
      <c r="H22" s="13">
        <f t="shared" si="0"/>
        <v>423.5</v>
      </c>
      <c r="I22" s="14" t="str">
        <f t="shared" si="1"/>
        <v>第40名</v>
      </c>
    </row>
    <row r="23" spans="1:9" ht="20.25" customHeight="1" x14ac:dyDescent="0.25">
      <c r="A23" s="11" t="s">
        <v>25</v>
      </c>
      <c r="B23" s="12" t="str">
        <f>VLOOKUP(A23,初三学生档案!$A$2:B76,2,FALSE)</f>
        <v>张国强</v>
      </c>
      <c r="C23" s="13">
        <f>VLOOKUP(A23,语文!$A$2:F65,6,FALSE)</f>
        <v>85</v>
      </c>
      <c r="D23" s="13">
        <f>VLOOKUP(A23,数学!$A$2:F65,6,FALSE)</f>
        <v>113.6</v>
      </c>
      <c r="E23" s="13">
        <f>VLOOKUP(A23,英语!$A$2:F65,6,FALSE)</f>
        <v>96</v>
      </c>
      <c r="F23" s="13">
        <f>VLOOKUP(A23,物理!$A$2:F65,6,FALSE)</f>
        <v>74.7</v>
      </c>
      <c r="G23" s="13">
        <f>VLOOKUP(A23,化学!$A$2:F65,6,FALSE)</f>
        <v>83.3</v>
      </c>
      <c r="H23" s="13">
        <f t="shared" si="0"/>
        <v>452.6</v>
      </c>
      <c r="I23" s="14" t="str">
        <f t="shared" si="1"/>
        <v>第15名</v>
      </c>
    </row>
    <row r="24" spans="1:9" ht="20.25" customHeight="1" x14ac:dyDescent="0.25">
      <c r="A24" s="11" t="s">
        <v>26</v>
      </c>
      <c r="B24" s="12" t="str">
        <f>VLOOKUP(A24,初三学生档案!$A$2:B77,2,FALSE)</f>
        <v>姚南</v>
      </c>
      <c r="C24" s="13">
        <f>VLOOKUP(A24,语文!$A$2:F66,6,FALSE)</f>
        <v>101.3</v>
      </c>
      <c r="D24" s="13">
        <f>VLOOKUP(A24,数学!$A$2:F66,6,FALSE)</f>
        <v>91.199999999999989</v>
      </c>
      <c r="E24" s="13">
        <f>VLOOKUP(A24,英语!$A$2:F66,6,FALSE)</f>
        <v>89</v>
      </c>
      <c r="F24" s="13">
        <f>VLOOKUP(A24,物理!$A$2:F66,6,FALSE)</f>
        <v>95.1</v>
      </c>
      <c r="G24" s="13">
        <f>VLOOKUP(A24,化学!$A$2:F66,6,FALSE)</f>
        <v>90.1</v>
      </c>
      <c r="H24" s="13">
        <f t="shared" si="0"/>
        <v>466.70000000000005</v>
      </c>
      <c r="I24" s="14" t="str">
        <f t="shared" si="1"/>
        <v>第6名</v>
      </c>
    </row>
    <row r="25" spans="1:9" ht="20.25" customHeight="1" x14ac:dyDescent="0.25">
      <c r="A25" s="11" t="s">
        <v>27</v>
      </c>
      <c r="B25" s="12" t="str">
        <f>VLOOKUP(A25,初三学生档案!$A$2:B78,2,FALSE)</f>
        <v>徐霞客</v>
      </c>
      <c r="C25" s="13">
        <f>VLOOKUP(A25,语文!$A$2:F67,6,FALSE)</f>
        <v>94.2</v>
      </c>
      <c r="D25" s="13">
        <f>VLOOKUP(A25,数学!$A$2:F67,6,FALSE)</f>
        <v>95.2</v>
      </c>
      <c r="E25" s="13">
        <f>VLOOKUP(A25,英语!$A$2:F67,6,FALSE)</f>
        <v>90.699999999999989</v>
      </c>
      <c r="F25" s="13">
        <f>VLOOKUP(A25,物理!$A$2:F67,6,FALSE)</f>
        <v>89.5</v>
      </c>
      <c r="G25" s="13">
        <f>VLOOKUP(A25,化学!$A$2:F67,6,FALSE)</f>
        <v>84.8</v>
      </c>
      <c r="H25" s="13">
        <f t="shared" si="0"/>
        <v>454.40000000000003</v>
      </c>
      <c r="I25" s="14" t="str">
        <f t="shared" si="1"/>
        <v>第11名</v>
      </c>
    </row>
    <row r="26" spans="1:9" ht="20.25" customHeight="1" x14ac:dyDescent="0.25">
      <c r="A26" s="11" t="s">
        <v>28</v>
      </c>
      <c r="B26" s="12" t="str">
        <f>VLOOKUP(A26,初三学生档案!$A$2:B79,2,FALSE)</f>
        <v>孙令煊</v>
      </c>
      <c r="C26" s="13">
        <f>VLOOKUP(A26,语文!$A$2:F68,6,FALSE)</f>
        <v>95.6</v>
      </c>
      <c r="D26" s="13">
        <f>VLOOKUP(A26,数学!$A$2:F68,6,FALSE)</f>
        <v>100.5</v>
      </c>
      <c r="E26" s="13">
        <f>VLOOKUP(A26,英语!$A$2:F68,6,FALSE)</f>
        <v>94.5</v>
      </c>
      <c r="F26" s="13">
        <f>VLOOKUP(A26,物理!$A$2:F68,6,FALSE)</f>
        <v>87.9</v>
      </c>
      <c r="G26" s="13">
        <f>VLOOKUP(A26,化学!$A$2:F68,6,FALSE)</f>
        <v>67.5</v>
      </c>
      <c r="H26" s="13">
        <f t="shared" si="0"/>
        <v>446</v>
      </c>
      <c r="I26" s="14" t="str">
        <f t="shared" si="1"/>
        <v>第24名</v>
      </c>
    </row>
    <row r="27" spans="1:9" ht="20.25" customHeight="1" x14ac:dyDescent="0.25">
      <c r="A27" s="11" t="s">
        <v>29</v>
      </c>
      <c r="B27" s="12" t="str">
        <f>VLOOKUP(A27,初三学生档案!$A$2:B80,2,FALSE)</f>
        <v>杜学江</v>
      </c>
      <c r="C27" s="13">
        <f>VLOOKUP(A27,语文!$A$2:F69,6,FALSE)</f>
        <v>84.8</v>
      </c>
      <c r="D27" s="13">
        <f>VLOOKUP(A27,数学!$A$2:F69,6,FALSE)</f>
        <v>98.7</v>
      </c>
      <c r="E27" s="13">
        <f>VLOOKUP(A27,英语!$A$2:F69,6,FALSE)</f>
        <v>82.1</v>
      </c>
      <c r="F27" s="13">
        <f>VLOOKUP(A27,物理!$A$2:F69,6,FALSE)</f>
        <v>90.6</v>
      </c>
      <c r="G27" s="13">
        <f>VLOOKUP(A27,化学!$A$2:F69,6,FALSE)</f>
        <v>86.699999999999989</v>
      </c>
      <c r="H27" s="13">
        <f t="shared" si="0"/>
        <v>442.90000000000003</v>
      </c>
      <c r="I27" s="14" t="str">
        <f t="shared" si="1"/>
        <v>第29名</v>
      </c>
    </row>
    <row r="28" spans="1:9" ht="20.25" customHeight="1" x14ac:dyDescent="0.25">
      <c r="A28" s="11" t="s">
        <v>30</v>
      </c>
      <c r="B28" s="12" t="str">
        <f>VLOOKUP(A28,初三学生档案!$A$2:B81,2,FALSE)</f>
        <v>齐飞扬</v>
      </c>
      <c r="C28" s="13">
        <f>VLOOKUP(A28,语文!$A$2:F70,6,FALSE)</f>
        <v>99</v>
      </c>
      <c r="D28" s="13">
        <f>VLOOKUP(A28,数学!$A$2:F70,6,FALSE)</f>
        <v>109.4</v>
      </c>
      <c r="E28" s="13">
        <f>VLOOKUP(A28,英语!$A$2:F70,6,FALSE)</f>
        <v>85.4</v>
      </c>
      <c r="F28" s="13">
        <f>VLOOKUP(A28,物理!$A$2:F70,6,FALSE)</f>
        <v>88.7</v>
      </c>
      <c r="G28" s="13">
        <f>VLOOKUP(A28,化学!$A$2:F70,6,FALSE)</f>
        <v>68.3</v>
      </c>
      <c r="H28" s="13">
        <f t="shared" si="0"/>
        <v>450.8</v>
      </c>
      <c r="I28" s="14" t="str">
        <f t="shared" si="1"/>
        <v>第16名</v>
      </c>
    </row>
    <row r="29" spans="1:9" ht="20.25" customHeight="1" x14ac:dyDescent="0.25">
      <c r="A29" s="11" t="s">
        <v>31</v>
      </c>
      <c r="B29" s="12" t="str">
        <f>VLOOKUP(A29,初三学生档案!$A$2:B82,2,FALSE)</f>
        <v>苏解玉</v>
      </c>
      <c r="C29" s="13">
        <f>VLOOKUP(A29,语文!$A$2:F71,6,FALSE)</f>
        <v>90.300000000000011</v>
      </c>
      <c r="D29" s="13">
        <f>VLOOKUP(A29,数学!$A$2:F71,6,FALSE)</f>
        <v>95.699999999999989</v>
      </c>
      <c r="E29" s="13">
        <f>VLOOKUP(A29,英语!$A$2:F71,6,FALSE)</f>
        <v>86.2</v>
      </c>
      <c r="F29" s="13">
        <f>VLOOKUP(A29,物理!$A$2:F71,6,FALSE)</f>
        <v>97.5</v>
      </c>
      <c r="G29" s="13">
        <f>VLOOKUP(A29,化学!$A$2:F71,6,FALSE)</f>
        <v>78.300000000000011</v>
      </c>
      <c r="H29" s="13">
        <f t="shared" si="0"/>
        <v>448</v>
      </c>
      <c r="I29" s="14" t="str">
        <f t="shared" si="1"/>
        <v>第19名</v>
      </c>
    </row>
    <row r="30" spans="1:9" ht="20.25" customHeight="1" x14ac:dyDescent="0.25">
      <c r="A30" s="11" t="s">
        <v>32</v>
      </c>
      <c r="B30" s="12" t="str">
        <f>VLOOKUP(A30,初三学生档案!$A$2:B83,2,FALSE)</f>
        <v>陈万地</v>
      </c>
      <c r="C30" s="13">
        <f>VLOOKUP(A30,语文!$A$2:F72,6,FALSE)</f>
        <v>104.5</v>
      </c>
      <c r="D30" s="13">
        <f>VLOOKUP(A30,数学!$A$2:F72,6,FALSE)</f>
        <v>114.20000000000002</v>
      </c>
      <c r="E30" s="13">
        <f>VLOOKUP(A30,英语!$A$2:F72,6,FALSE)</f>
        <v>92.300000000000011</v>
      </c>
      <c r="F30" s="13">
        <f>VLOOKUP(A30,物理!$A$2:F72,6,FALSE)</f>
        <v>92.6</v>
      </c>
      <c r="G30" s="13">
        <f>VLOOKUP(A30,化学!$A$2:F72,6,FALSE)</f>
        <v>74.5</v>
      </c>
      <c r="H30" s="13">
        <f t="shared" si="0"/>
        <v>478.1</v>
      </c>
      <c r="I30" s="14" t="str">
        <f t="shared" si="1"/>
        <v>第3名</v>
      </c>
    </row>
    <row r="31" spans="1:9" ht="20.25" customHeight="1" x14ac:dyDescent="0.25">
      <c r="A31" s="11" t="s">
        <v>33</v>
      </c>
      <c r="B31" s="12" t="str">
        <f>VLOOKUP(A31,初三学生档案!$A$2:B84,2,FALSE)</f>
        <v>张国强</v>
      </c>
      <c r="C31" s="13">
        <f>VLOOKUP(A31,语文!$A$2:F73,6,FALSE)</f>
        <v>94.800000000000011</v>
      </c>
      <c r="D31" s="13">
        <f>VLOOKUP(A31,数学!$A$2:F73,6,FALSE)</f>
        <v>89.6</v>
      </c>
      <c r="E31" s="13">
        <f>VLOOKUP(A31,英语!$A$2:F73,6,FALSE)</f>
        <v>96.7</v>
      </c>
      <c r="F31" s="13">
        <f>VLOOKUP(A31,物理!$A$2:F73,6,FALSE)</f>
        <v>90</v>
      </c>
      <c r="G31" s="13">
        <f>VLOOKUP(A31,化学!$A$2:F73,6,FALSE)</f>
        <v>68.099999999999994</v>
      </c>
      <c r="H31" s="13">
        <f t="shared" si="0"/>
        <v>439.20000000000005</v>
      </c>
      <c r="I31" s="14" t="str">
        <f t="shared" si="1"/>
        <v>第34名</v>
      </c>
    </row>
    <row r="32" spans="1:9" ht="20.25" customHeight="1" x14ac:dyDescent="0.25">
      <c r="A32" s="11" t="s">
        <v>34</v>
      </c>
      <c r="B32" s="12" t="str">
        <f>VLOOKUP(A32,初三学生档案!$A$2:B85,2,FALSE)</f>
        <v>刘小锋</v>
      </c>
      <c r="C32" s="13">
        <f>VLOOKUP(A32,语文!$A$2:F74,6,FALSE)</f>
        <v>89.300000000000011</v>
      </c>
      <c r="D32" s="13">
        <f>VLOOKUP(A32,数学!$A$2:F74,6,FALSE)</f>
        <v>106.39999999999999</v>
      </c>
      <c r="E32" s="13">
        <f>VLOOKUP(A32,英语!$A$2:F74,6,FALSE)</f>
        <v>94.4</v>
      </c>
      <c r="F32" s="13">
        <f>VLOOKUP(A32,物理!$A$2:F74,6,FALSE)</f>
        <v>83.9</v>
      </c>
      <c r="G32" s="13">
        <f>VLOOKUP(A32,化学!$A$2:F74,6,FALSE)</f>
        <v>79.8</v>
      </c>
      <c r="H32" s="13">
        <f t="shared" si="0"/>
        <v>453.8</v>
      </c>
      <c r="I32" s="14" t="str">
        <f t="shared" si="1"/>
        <v>第14名</v>
      </c>
    </row>
    <row r="33" spans="1:9" ht="20.25" customHeight="1" x14ac:dyDescent="0.25">
      <c r="A33" s="11" t="s">
        <v>35</v>
      </c>
      <c r="B33" s="12" t="str">
        <f>VLOOKUP(A33,初三学生档案!$A$2:B86,2,FALSE)</f>
        <v>张鹏举</v>
      </c>
      <c r="C33" s="13">
        <f>VLOOKUP(A33,语文!$A$2:F75,6,FALSE)</f>
        <v>99.6</v>
      </c>
      <c r="D33" s="13">
        <f>VLOOKUP(A33,数学!$A$2:F75,6,FALSE)</f>
        <v>91.800000000000011</v>
      </c>
      <c r="E33" s="13">
        <f>VLOOKUP(A33,英语!$A$2:F75,6,FALSE)</f>
        <v>89.699999999999989</v>
      </c>
      <c r="F33" s="13">
        <f>VLOOKUP(A33,物理!$A$2:F75,6,FALSE)</f>
        <v>80.3</v>
      </c>
      <c r="G33" s="13">
        <f>VLOOKUP(A33,化学!$A$2:F75,6,FALSE)</f>
        <v>70</v>
      </c>
      <c r="H33" s="13">
        <f t="shared" si="0"/>
        <v>431.40000000000003</v>
      </c>
      <c r="I33" s="14" t="str">
        <f t="shared" si="1"/>
        <v>第37名</v>
      </c>
    </row>
    <row r="34" spans="1:9" ht="20.25" customHeight="1" x14ac:dyDescent="0.25">
      <c r="A34" s="11" t="s">
        <v>36</v>
      </c>
      <c r="B34" s="12" t="str">
        <f>VLOOKUP(A34,初三学生档案!$A$2:B87,2,FALSE)</f>
        <v>孙玉敏</v>
      </c>
      <c r="C34" s="13">
        <f>VLOOKUP(A34,语文!$A$2:F76,6,FALSE)</f>
        <v>86</v>
      </c>
      <c r="D34" s="13">
        <f>VLOOKUP(A34,数学!$A$2:F76,6,FALSE)</f>
        <v>98.9</v>
      </c>
      <c r="E34" s="13">
        <f>VLOOKUP(A34,英语!$A$2:F76,6,FALSE)</f>
        <v>96.399999999999991</v>
      </c>
      <c r="F34" s="13">
        <f>VLOOKUP(A34,物理!$A$2:F76,6,FALSE)</f>
        <v>89.1</v>
      </c>
      <c r="G34" s="13">
        <f>VLOOKUP(A34,化学!$A$2:F76,6,FALSE)</f>
        <v>73.099999999999994</v>
      </c>
      <c r="H34" s="13">
        <f t="shared" si="0"/>
        <v>443.5</v>
      </c>
      <c r="I34" s="14" t="str">
        <f t="shared" si="1"/>
        <v>第28名</v>
      </c>
    </row>
    <row r="35" spans="1:9" ht="20.25" customHeight="1" x14ac:dyDescent="0.25">
      <c r="A35" s="11" t="s">
        <v>37</v>
      </c>
      <c r="B35" s="12" t="str">
        <f>VLOOKUP(A35,初三学生档案!$A$2:B88,2,FALSE)</f>
        <v>王清华</v>
      </c>
      <c r="C35" s="13">
        <f>VLOOKUP(A35,语文!$A$2:F77,6,FALSE)</f>
        <v>83.5</v>
      </c>
      <c r="D35" s="13">
        <f>VLOOKUP(A35,数学!$A$2:F77,6,FALSE)</f>
        <v>105.7</v>
      </c>
      <c r="E35" s="13">
        <f>VLOOKUP(A35,英语!$A$2:F77,6,FALSE)</f>
        <v>85.1</v>
      </c>
      <c r="F35" s="13">
        <f>VLOOKUP(A35,物理!$A$2:F77,6,FALSE)</f>
        <v>94.4</v>
      </c>
      <c r="G35" s="13">
        <f>VLOOKUP(A35,化学!$A$2:F77,6,FALSE)</f>
        <v>56.7</v>
      </c>
      <c r="H35" s="13">
        <f t="shared" si="0"/>
        <v>425.39999999999992</v>
      </c>
      <c r="I35" s="14" t="str">
        <f t="shared" si="1"/>
        <v>第39名</v>
      </c>
    </row>
    <row r="36" spans="1:9" ht="20.25" customHeight="1" x14ac:dyDescent="0.25">
      <c r="A36" s="11" t="s">
        <v>38</v>
      </c>
      <c r="B36" s="12" t="str">
        <f>VLOOKUP(A36,初三学生档案!$A$2:B89,2,FALSE)</f>
        <v>李春娜</v>
      </c>
      <c r="C36" s="13">
        <f>VLOOKUP(A36,语文!$A$2:F78,6,FALSE)</f>
        <v>95.899999999999991</v>
      </c>
      <c r="D36" s="13">
        <f>VLOOKUP(A36,数学!$A$2:F78,6,FALSE)</f>
        <v>105.7</v>
      </c>
      <c r="E36" s="13">
        <f>VLOOKUP(A36,英语!$A$2:F78,6,FALSE)</f>
        <v>94.300000000000011</v>
      </c>
      <c r="F36" s="13">
        <f>VLOOKUP(A36,物理!$A$2:F78,6,FALSE)</f>
        <v>76.300000000000011</v>
      </c>
      <c r="G36" s="13">
        <f>VLOOKUP(A36,化学!$A$2:F78,6,FALSE)</f>
        <v>75.199999999999989</v>
      </c>
      <c r="H36" s="13">
        <f t="shared" si="0"/>
        <v>447.4</v>
      </c>
      <c r="I36" s="14" t="str">
        <f t="shared" si="1"/>
        <v>第20名</v>
      </c>
    </row>
    <row r="37" spans="1:9" ht="20.25" customHeight="1" x14ac:dyDescent="0.25">
      <c r="A37" s="11" t="s">
        <v>39</v>
      </c>
      <c r="B37" s="12" t="str">
        <f>VLOOKUP(A37,初三学生档案!$A$2:B90,2,FALSE)</f>
        <v>倪冬声</v>
      </c>
      <c r="C37" s="13">
        <f>VLOOKUP(A37,语文!$A$2:F79,6,FALSE)</f>
        <v>90.9</v>
      </c>
      <c r="D37" s="13">
        <f>VLOOKUP(A37,数学!$A$2:F79,6,FALSE)</f>
        <v>105.8</v>
      </c>
      <c r="E37" s="13">
        <f>VLOOKUP(A37,英语!$A$2:F79,6,FALSE)</f>
        <v>94.1</v>
      </c>
      <c r="F37" s="13">
        <f>VLOOKUP(A37,物理!$A$2:F79,6,FALSE)</f>
        <v>81.199999999999989</v>
      </c>
      <c r="G37" s="13">
        <f>VLOOKUP(A37,化学!$A$2:F79,6,FALSE)</f>
        <v>87</v>
      </c>
      <c r="H37" s="13">
        <f t="shared" si="0"/>
        <v>458.99999999999994</v>
      </c>
      <c r="I37" s="14" t="str">
        <f t="shared" si="1"/>
        <v>第7名</v>
      </c>
    </row>
    <row r="38" spans="1:9" ht="20.25" customHeight="1" x14ac:dyDescent="0.25">
      <c r="A38" s="11" t="s">
        <v>40</v>
      </c>
      <c r="B38" s="12" t="str">
        <f>VLOOKUP(A38,初三学生档案!$A$2:B91,2,FALSE)</f>
        <v>闫朝霞</v>
      </c>
      <c r="C38" s="13">
        <f>VLOOKUP(A38,语文!$A$2:F80,6,FALSE)</f>
        <v>103.4</v>
      </c>
      <c r="D38" s="13">
        <f>VLOOKUP(A38,数学!$A$2:F80,6,FALSE)</f>
        <v>78.400000000000006</v>
      </c>
      <c r="E38" s="13">
        <f>VLOOKUP(A38,英语!$A$2:F80,6,FALSE)</f>
        <v>97.5</v>
      </c>
      <c r="F38" s="13">
        <f>VLOOKUP(A38,物理!$A$2:F80,6,FALSE)</f>
        <v>93.3</v>
      </c>
      <c r="G38" s="13">
        <f>VLOOKUP(A38,化学!$A$2:F80,6,FALSE)</f>
        <v>63.3</v>
      </c>
      <c r="H38" s="13">
        <f t="shared" si="0"/>
        <v>435.90000000000003</v>
      </c>
      <c r="I38" s="14" t="str">
        <f t="shared" si="1"/>
        <v>第35名</v>
      </c>
    </row>
    <row r="39" spans="1:9" ht="20.25" customHeight="1" x14ac:dyDescent="0.25">
      <c r="A39" s="11" t="s">
        <v>41</v>
      </c>
      <c r="B39" s="12" t="str">
        <f>VLOOKUP(A39,初三学生档案!$A$2:B92,2,FALSE)</f>
        <v>康秋林</v>
      </c>
      <c r="C39" s="13">
        <f>VLOOKUP(A39,语文!$A$2:F81,6,FALSE)</f>
        <v>84.8</v>
      </c>
      <c r="D39" s="13">
        <f>VLOOKUP(A39,数学!$A$2:F81,6,FALSE)</f>
        <v>105.5</v>
      </c>
      <c r="E39" s="13">
        <f>VLOOKUP(A39,英语!$A$2:F81,6,FALSE)</f>
        <v>89</v>
      </c>
      <c r="F39" s="13">
        <f>VLOOKUP(A39,物理!$A$2:F81,6,FALSE)</f>
        <v>92.2</v>
      </c>
      <c r="G39" s="13">
        <f>VLOOKUP(A39,化学!$A$2:F81,6,FALSE)</f>
        <v>82.6</v>
      </c>
      <c r="H39" s="13">
        <f t="shared" si="0"/>
        <v>454.1</v>
      </c>
      <c r="I39" s="14" t="str">
        <f t="shared" si="1"/>
        <v>第12名</v>
      </c>
    </row>
    <row r="40" spans="1:9" ht="20.25" customHeight="1" x14ac:dyDescent="0.25">
      <c r="A40" s="11" t="s">
        <v>42</v>
      </c>
      <c r="B40" s="12" t="str">
        <f>VLOOKUP(A40,初三学生档案!$A$2:B93,2,FALSE)</f>
        <v>钱飞虎</v>
      </c>
      <c r="C40" s="13">
        <f>VLOOKUP(A40,语文!$A$2:F82,6,FALSE)</f>
        <v>85.5</v>
      </c>
      <c r="D40" s="13">
        <f>VLOOKUP(A40,数学!$A$2:F82,6,FALSE)</f>
        <v>97.199999999999989</v>
      </c>
      <c r="E40" s="13">
        <f>VLOOKUP(A40,英语!$A$2:F82,6,FALSE)</f>
        <v>84.5</v>
      </c>
      <c r="F40" s="13">
        <f>VLOOKUP(A40,物理!$A$2:F82,6,FALSE)</f>
        <v>96.699999999999989</v>
      </c>
      <c r="G40" s="13">
        <f>VLOOKUP(A40,化学!$A$2:F82,6,FALSE)</f>
        <v>81.099999999999994</v>
      </c>
      <c r="H40" s="13">
        <f t="shared" si="0"/>
        <v>445</v>
      </c>
      <c r="I40" s="14" t="str">
        <f t="shared" si="1"/>
        <v>第26名</v>
      </c>
    </row>
    <row r="41" spans="1:9" ht="20.25" customHeight="1" x14ac:dyDescent="0.25">
      <c r="A41" s="11" t="s">
        <v>43</v>
      </c>
      <c r="B41" s="12" t="str">
        <f>VLOOKUP(A41,初三学生档案!$A$2:B94,2,FALSE)</f>
        <v>吕文伟</v>
      </c>
      <c r="C41" s="13">
        <f>VLOOKUP(A41,语文!$A$2:F83,6,FALSE)</f>
        <v>83.800000000000011</v>
      </c>
      <c r="D41" s="13">
        <f>VLOOKUP(A41,数学!$A$2:F83,6,FALSE)</f>
        <v>104.6</v>
      </c>
      <c r="E41" s="13">
        <f>VLOOKUP(A41,英语!$A$2:F83,6,FALSE)</f>
        <v>92.7</v>
      </c>
      <c r="F41" s="13">
        <f>VLOOKUP(A41,物理!$A$2:F83,6,FALSE)</f>
        <v>90.4</v>
      </c>
      <c r="G41" s="13">
        <f>VLOOKUP(A41,化学!$A$2:F83,6,FALSE)</f>
        <v>78.300000000000011</v>
      </c>
      <c r="H41" s="13">
        <f t="shared" si="0"/>
        <v>449.8</v>
      </c>
      <c r="I41" s="14" t="str">
        <f t="shared" si="1"/>
        <v>第18名</v>
      </c>
    </row>
    <row r="42" spans="1:9" ht="20.25" customHeight="1" x14ac:dyDescent="0.25">
      <c r="A42" s="11" t="s">
        <v>44</v>
      </c>
      <c r="B42" s="12" t="str">
        <f>VLOOKUP(A42,初三学生档案!$A$2:B95,2,FALSE)</f>
        <v>方天宇</v>
      </c>
      <c r="C42" s="13">
        <f>VLOOKUP(A42,语文!$A$2:F84,6,FALSE)</f>
        <v>91.7</v>
      </c>
      <c r="D42" s="13">
        <f>VLOOKUP(A42,数学!$A$2:F84,6,FALSE)</f>
        <v>101.8</v>
      </c>
      <c r="E42" s="13">
        <f>VLOOKUP(A42,英语!$A$2:F84,6,FALSE)</f>
        <v>90.9</v>
      </c>
      <c r="F42" s="13">
        <f>VLOOKUP(A42,物理!$A$2:F84,6,FALSE)</f>
        <v>76.900000000000006</v>
      </c>
      <c r="G42" s="13">
        <f>VLOOKUP(A42,化学!$A$2:F84,6,FALSE)</f>
        <v>85.5</v>
      </c>
      <c r="H42" s="13">
        <f t="shared" si="0"/>
        <v>446.79999999999995</v>
      </c>
      <c r="I42" s="14" t="str">
        <f t="shared" si="1"/>
        <v>第22名</v>
      </c>
    </row>
    <row r="43" spans="1:9" ht="20.25" customHeight="1" x14ac:dyDescent="0.25">
      <c r="A43" s="11" t="s">
        <v>45</v>
      </c>
      <c r="B43" s="12" t="str">
        <f>VLOOKUP(A43,初三学生档案!$A$2:B96,2,FALSE)</f>
        <v>郎润</v>
      </c>
      <c r="C43" s="13">
        <f>VLOOKUP(A43,语文!$A$2:F85,6,FALSE)</f>
        <v>100.1</v>
      </c>
      <c r="D43" s="13">
        <f>VLOOKUP(A43,数学!$A$2:F85,6,FALSE)</f>
        <v>86.6</v>
      </c>
      <c r="E43" s="13">
        <f>VLOOKUP(A43,英语!$A$2:F85,6,FALSE)</f>
        <v>91.8</v>
      </c>
      <c r="F43" s="13">
        <f>VLOOKUP(A43,物理!$A$2:F85,6,FALSE)</f>
        <v>95.800000000000011</v>
      </c>
      <c r="G43" s="13">
        <f>VLOOKUP(A43,化学!$A$2:F85,6,FALSE)</f>
        <v>72.800000000000011</v>
      </c>
      <c r="H43" s="13">
        <f t="shared" si="0"/>
        <v>447.1</v>
      </c>
      <c r="I43" s="14" t="str">
        <f t="shared" si="1"/>
        <v>第21名</v>
      </c>
    </row>
    <row r="44" spans="1:9" ht="20.25" customHeight="1" x14ac:dyDescent="0.25">
      <c r="A44" s="11" t="s">
        <v>46</v>
      </c>
      <c r="B44" s="12" t="str">
        <f>VLOOKUP(A44,初三学生档案!$A$2:B97,2,FALSE)</f>
        <v>习志敏</v>
      </c>
      <c r="C44" s="13">
        <f>VLOOKUP(A44,语文!$A$2:F86,6,FALSE)</f>
        <v>92.5</v>
      </c>
      <c r="D44" s="13">
        <f>VLOOKUP(A44,数学!$A$2:F86,6,FALSE)</f>
        <v>101.8</v>
      </c>
      <c r="E44" s="13">
        <f>VLOOKUP(A44,英语!$A$2:F86,6,FALSE)</f>
        <v>98.199999999999989</v>
      </c>
      <c r="F44" s="13">
        <f>VLOOKUP(A44,物理!$A$2:F86,6,FALSE)</f>
        <v>90.2</v>
      </c>
      <c r="G44" s="13">
        <f>VLOOKUP(A44,化学!$A$2:F86,6,FALSE)</f>
        <v>73</v>
      </c>
      <c r="H44" s="13">
        <f t="shared" si="0"/>
        <v>455.7</v>
      </c>
      <c r="I44" s="14" t="str">
        <f t="shared" si="1"/>
        <v>第9名</v>
      </c>
    </row>
    <row r="45" spans="1:9" ht="20.25" customHeight="1" x14ac:dyDescent="0.25">
      <c r="A45" s="11" t="s">
        <v>47</v>
      </c>
      <c r="B45" s="12" t="str">
        <f>VLOOKUP(A45,初三学生档案!$A$2:B98,2,FALSE)</f>
        <v>张馥郁</v>
      </c>
      <c r="C45" s="13">
        <f>VLOOKUP(A45,语文!$A$2:F87,6,FALSE)</f>
        <v>91.9</v>
      </c>
      <c r="D45" s="13">
        <f>VLOOKUP(A45,数学!$A$2:F87,6,FALSE)</f>
        <v>86</v>
      </c>
      <c r="E45" s="13">
        <f>VLOOKUP(A45,英语!$A$2:F87,6,FALSE)</f>
        <v>96.8</v>
      </c>
      <c r="F45" s="13">
        <f>VLOOKUP(A45,物理!$A$2:F87,6,FALSE)</f>
        <v>93.1</v>
      </c>
      <c r="G45" s="13">
        <f>VLOOKUP(A45,化学!$A$2:F87,6,FALSE)</f>
        <v>63.3</v>
      </c>
      <c r="H45" s="13">
        <f t="shared" si="0"/>
        <v>431.09999999999997</v>
      </c>
      <c r="I45" s="14" t="str">
        <f t="shared" si="1"/>
        <v>第38名</v>
      </c>
    </row>
    <row r="46" spans="1:9" ht="20.25" customHeight="1" x14ac:dyDescent="0.25">
      <c r="A46" s="11" t="s">
        <v>48</v>
      </c>
      <c r="B46" s="12" t="str">
        <f>VLOOKUP(A46,初三学生档案!$A$2:B99,2,FALSE)</f>
        <v>李北冥</v>
      </c>
      <c r="C46" s="13">
        <f>VLOOKUP(A46,语文!$A$2:F88,6,FALSE)</f>
        <v>78.5</v>
      </c>
      <c r="D46" s="13">
        <f>VLOOKUP(A46,数学!$A$2:F88,6,FALSE)</f>
        <v>111.39999999999999</v>
      </c>
      <c r="E46" s="13">
        <f>VLOOKUP(A46,英语!$A$2:F88,6,FALSE)</f>
        <v>96.300000000000011</v>
      </c>
      <c r="F46" s="13">
        <f>VLOOKUP(A46,物理!$A$2:F88,6,FALSE)</f>
        <v>78.599999999999994</v>
      </c>
      <c r="G46" s="13">
        <f>VLOOKUP(A46,化学!$A$2:F88,6,FALSE)</f>
        <v>81.599999999999994</v>
      </c>
      <c r="H46" s="13">
        <f t="shared" si="0"/>
        <v>446.4</v>
      </c>
      <c r="I46" s="14" t="str">
        <f t="shared" si="1"/>
        <v>第23名</v>
      </c>
    </row>
    <row r="47" spans="1:9" ht="20.25" customHeight="1" x14ac:dyDescent="0.25">
      <c r="A47" s="17" t="s">
        <v>77</v>
      </c>
      <c r="B47" s="15"/>
      <c r="C47" s="15">
        <f>AVERAGE(C3:C46)</f>
        <v>92.845454545454558</v>
      </c>
      <c r="D47" s="15">
        <f>AVERAGE(D3:D46)</f>
        <v>97.754545454545436</v>
      </c>
      <c r="E47" s="15">
        <f>AVERAGE(D3:D46)</f>
        <v>97.754545454545436</v>
      </c>
      <c r="F47" s="15">
        <f>AVERAGE(F3:F46)</f>
        <v>88.097727272727255</v>
      </c>
      <c r="G47" s="15">
        <f>AVERAGE(G3:G46)</f>
        <v>75.604545454545459</v>
      </c>
      <c r="H47" s="15">
        <f>AVERAGE(H3:H46)</f>
        <v>445.68181818181807</v>
      </c>
      <c r="I47" s="16" t="e">
        <f t="shared" si="1"/>
        <v>#N/A</v>
      </c>
    </row>
  </sheetData>
  <dataConsolidate topLabels="1">
    <dataRefs count="3">
      <dataRef ref="A3:H9" sheet="初一（1）班" r:id="rId1"/>
      <dataRef ref="A3:H9" sheet="初一（2）班" r:id="rId2"/>
      <dataRef ref="A3:H9" sheet="初一（3）班" r:id="rId3"/>
    </dataRefs>
  </dataConsolidate>
  <mergeCells count="1">
    <mergeCell ref="A1:I1"/>
  </mergeCells>
  <phoneticPr fontId="1" type="noConversion"/>
  <conditionalFormatting sqref="C3:C46">
    <cfRule type="top10" dxfId="34" priority="15" rank="1"/>
    <cfRule type="top10" dxfId="33" priority="14" rank="10"/>
  </conditionalFormatting>
  <conditionalFormatting sqref="D3:D46">
    <cfRule type="top10" dxfId="19" priority="13" rank="1"/>
    <cfRule type="top10" dxfId="20" priority="12" rank="10"/>
    <cfRule type="top10" dxfId="18" priority="5" rank="1"/>
  </conditionalFormatting>
  <conditionalFormatting sqref="E3:E46">
    <cfRule type="top10" dxfId="13" priority="11" rank="1"/>
    <cfRule type="top10" priority="10" rank="1"/>
    <cfRule type="top10" dxfId="14" priority="9" rank="1"/>
    <cfRule type="top10" dxfId="15" priority="8" rank="10"/>
    <cfRule type="top10" dxfId="12" priority="4" rank="1"/>
  </conditionalFormatting>
  <conditionalFormatting sqref="F3:F46">
    <cfRule type="top10" dxfId="7" priority="7" rank="1"/>
    <cfRule type="top10" dxfId="8" priority="6" rank="10"/>
    <cfRule type="top10" dxfId="6" priority="3" rank="1"/>
  </conditionalFormatting>
  <conditionalFormatting sqref="G3:G46">
    <cfRule type="top10" dxfId="2" priority="2" rank="1"/>
    <cfRule type="top10" dxfId="1" priority="1" rank="10"/>
  </conditionalFormatting>
  <pageMargins left="0.7" right="0.7" top="0.75" bottom="0.75" header="0.3" footer="0.3"/>
  <pageSetup paperSize="9" fitToHeight="0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6"/>
  <sheetViews>
    <sheetView workbookViewId="0">
      <selection activeCell="E31" sqref="E31"/>
    </sheetView>
  </sheetViews>
  <sheetFormatPr defaultRowHeight="14.4" x14ac:dyDescent="0.25"/>
  <cols>
    <col min="1" max="1" width="15" bestFit="1" customWidth="1"/>
    <col min="2" max="2" width="15" customWidth="1"/>
    <col min="3" max="3" width="20.44140625" bestFit="1" customWidth="1"/>
    <col min="4" max="4" width="5.5546875" bestFit="1" customWidth="1"/>
    <col min="5" max="5" width="16.109375" bestFit="1" customWidth="1"/>
    <col min="6" max="6" width="8.5546875" bestFit="1" customWidth="1"/>
    <col min="7" max="7" width="5.5546875" bestFit="1" customWidth="1"/>
  </cols>
  <sheetData>
    <row r="1" spans="1:7" x14ac:dyDescent="0.25">
      <c r="A1" t="s">
        <v>160</v>
      </c>
      <c r="B1" t="s">
        <v>161</v>
      </c>
      <c r="C1" s="23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 t="s">
        <v>21</v>
      </c>
      <c r="B2" t="s">
        <v>162</v>
      </c>
      <c r="C2" s="23" t="s">
        <v>91</v>
      </c>
      <c r="D2" t="str">
        <f>IF(MOD(VALUE(MID(C2,17,1)),2)=0,"女","男")</f>
        <v>男</v>
      </c>
      <c r="E2" t="str">
        <f>MID(C2,7,4)&amp;"年"&amp;MID(C2,11,2)&amp;"月"&amp;MID(C2,13,2)&amp;"日"</f>
        <v>2000年01月05日</v>
      </c>
      <c r="F2">
        <f ca="1">YEAR(TODAY())-YEAR(E2)</f>
        <v>18</v>
      </c>
      <c r="G2" t="s">
        <v>92</v>
      </c>
    </row>
    <row r="3" spans="1:7" x14ac:dyDescent="0.25">
      <c r="A3" t="s">
        <v>163</v>
      </c>
      <c r="B3" t="s">
        <v>164</v>
      </c>
      <c r="C3" s="23" t="s">
        <v>93</v>
      </c>
      <c r="D3" t="str">
        <f t="shared" ref="D3:D56" si="0">IF(MOD(VALUE(MID(C3,17,1)),2)=0,"女","男")</f>
        <v>男</v>
      </c>
      <c r="E3" t="str">
        <f t="shared" ref="E3:E56" si="1">MID(C3,7,4)&amp;"年"&amp;MID(C3,11,2)&amp;"月"&amp;MID(C3,13,2)&amp;"日"</f>
        <v>1998年12月19日</v>
      </c>
      <c r="F3">
        <f t="shared" ref="F3:F56" ca="1" si="2">YEAR(TODAY())-YEAR(E3)</f>
        <v>20</v>
      </c>
      <c r="G3" t="s">
        <v>94</v>
      </c>
    </row>
    <row r="4" spans="1:7" x14ac:dyDescent="0.25">
      <c r="A4" t="s">
        <v>165</v>
      </c>
      <c r="B4" t="s">
        <v>166</v>
      </c>
      <c r="C4" s="23" t="s">
        <v>95</v>
      </c>
      <c r="D4" t="str">
        <f t="shared" si="0"/>
        <v>男</v>
      </c>
      <c r="E4" t="str">
        <f t="shared" si="1"/>
        <v>1999年03月29日</v>
      </c>
      <c r="F4">
        <f t="shared" ca="1" si="2"/>
        <v>19</v>
      </c>
      <c r="G4" t="s">
        <v>94</v>
      </c>
    </row>
    <row r="5" spans="1:7" x14ac:dyDescent="0.25">
      <c r="A5" t="s">
        <v>28</v>
      </c>
      <c r="B5" t="s">
        <v>167</v>
      </c>
      <c r="C5" s="23" t="s">
        <v>96</v>
      </c>
      <c r="D5" t="str">
        <f t="shared" si="0"/>
        <v>男</v>
      </c>
      <c r="E5" t="str">
        <f t="shared" si="1"/>
        <v>1999年04月27日</v>
      </c>
      <c r="F5">
        <f t="shared" ca="1" si="2"/>
        <v>19</v>
      </c>
      <c r="G5" t="s">
        <v>94</v>
      </c>
    </row>
    <row r="6" spans="1:7" x14ac:dyDescent="0.25">
      <c r="A6" t="s">
        <v>8</v>
      </c>
      <c r="B6" t="s">
        <v>168</v>
      </c>
      <c r="C6" s="23" t="s">
        <v>97</v>
      </c>
      <c r="D6" t="str">
        <f t="shared" si="0"/>
        <v>男</v>
      </c>
      <c r="E6" t="str">
        <f t="shared" si="1"/>
        <v>1999年05月24日</v>
      </c>
      <c r="F6">
        <f t="shared" ca="1" si="2"/>
        <v>19</v>
      </c>
      <c r="G6" t="s">
        <v>98</v>
      </c>
    </row>
    <row r="7" spans="1:7" x14ac:dyDescent="0.25">
      <c r="A7" t="s">
        <v>169</v>
      </c>
      <c r="B7" t="s">
        <v>170</v>
      </c>
      <c r="C7" s="23" t="s">
        <v>99</v>
      </c>
      <c r="D7" t="str">
        <f t="shared" si="0"/>
        <v>男</v>
      </c>
      <c r="E7" t="str">
        <f t="shared" si="1"/>
        <v>1999年05月28日</v>
      </c>
      <c r="F7">
        <f t="shared" ca="1" si="2"/>
        <v>19</v>
      </c>
      <c r="G7" t="s">
        <v>94</v>
      </c>
    </row>
    <row r="8" spans="1:7" x14ac:dyDescent="0.25">
      <c r="A8" t="s">
        <v>26</v>
      </c>
      <c r="B8" t="s">
        <v>171</v>
      </c>
      <c r="C8" s="23" t="s">
        <v>100</v>
      </c>
      <c r="D8" t="str">
        <f t="shared" si="0"/>
        <v>女</v>
      </c>
      <c r="E8" t="str">
        <f t="shared" si="1"/>
        <v>1999年03月04日</v>
      </c>
      <c r="F8">
        <f t="shared" ca="1" si="2"/>
        <v>19</v>
      </c>
      <c r="G8" t="s">
        <v>94</v>
      </c>
    </row>
    <row r="9" spans="1:7" x14ac:dyDescent="0.25">
      <c r="A9" t="s">
        <v>29</v>
      </c>
      <c r="B9" t="s">
        <v>172</v>
      </c>
      <c r="C9" s="23" t="s">
        <v>101</v>
      </c>
      <c r="D9" t="str">
        <f t="shared" si="0"/>
        <v>女</v>
      </c>
      <c r="E9" t="str">
        <f t="shared" si="1"/>
        <v>1999年03月27日</v>
      </c>
      <c r="F9">
        <f t="shared" ca="1" si="2"/>
        <v>19</v>
      </c>
      <c r="G9" t="s">
        <v>94</v>
      </c>
    </row>
    <row r="10" spans="1:7" x14ac:dyDescent="0.25">
      <c r="A10" t="s">
        <v>173</v>
      </c>
      <c r="B10" t="s">
        <v>174</v>
      </c>
      <c r="C10" s="23" t="s">
        <v>102</v>
      </c>
      <c r="D10" t="str">
        <f t="shared" si="0"/>
        <v>男</v>
      </c>
      <c r="E10" t="str">
        <f t="shared" si="1"/>
        <v>1999年04月29日</v>
      </c>
      <c r="F10">
        <f t="shared" ca="1" si="2"/>
        <v>19</v>
      </c>
      <c r="G10" t="s">
        <v>94</v>
      </c>
    </row>
    <row r="11" spans="1:7" x14ac:dyDescent="0.25">
      <c r="A11" t="s">
        <v>43</v>
      </c>
      <c r="B11" t="s">
        <v>175</v>
      </c>
      <c r="C11" s="23" t="s">
        <v>103</v>
      </c>
      <c r="D11" t="str">
        <f t="shared" si="0"/>
        <v>女</v>
      </c>
      <c r="E11" t="str">
        <f t="shared" si="1"/>
        <v>1999年08月17日</v>
      </c>
      <c r="F11">
        <f t="shared" ca="1" si="2"/>
        <v>19</v>
      </c>
      <c r="G11" t="s">
        <v>104</v>
      </c>
    </row>
    <row r="12" spans="1:7" x14ac:dyDescent="0.25">
      <c r="A12" t="s">
        <v>176</v>
      </c>
      <c r="B12" t="s">
        <v>177</v>
      </c>
      <c r="C12" s="23" t="s">
        <v>105</v>
      </c>
      <c r="D12" t="str">
        <f t="shared" si="0"/>
        <v>男</v>
      </c>
      <c r="E12" t="str">
        <f t="shared" si="1"/>
        <v>1998年10月26日</v>
      </c>
      <c r="F12">
        <f t="shared" ca="1" si="2"/>
        <v>20</v>
      </c>
      <c r="G12" t="s">
        <v>98</v>
      </c>
    </row>
    <row r="13" spans="1:7" x14ac:dyDescent="0.25">
      <c r="A13" t="s">
        <v>15</v>
      </c>
      <c r="B13" t="s">
        <v>178</v>
      </c>
      <c r="C13" s="23" t="s">
        <v>106</v>
      </c>
      <c r="D13" t="str">
        <f t="shared" si="0"/>
        <v>男</v>
      </c>
      <c r="E13" t="str">
        <f t="shared" si="1"/>
        <v>1999年03月05日</v>
      </c>
      <c r="F13">
        <f t="shared" ca="1" si="2"/>
        <v>19</v>
      </c>
      <c r="G13" t="s">
        <v>94</v>
      </c>
    </row>
    <row r="14" spans="1:7" x14ac:dyDescent="0.25">
      <c r="A14" t="s">
        <v>179</v>
      </c>
      <c r="B14" t="s">
        <v>180</v>
      </c>
      <c r="C14" s="23" t="s">
        <v>107</v>
      </c>
      <c r="D14" t="str">
        <f t="shared" si="0"/>
        <v>女</v>
      </c>
      <c r="E14" t="str">
        <f t="shared" si="1"/>
        <v>1998年07月14日</v>
      </c>
      <c r="F14">
        <f t="shared" ca="1" si="2"/>
        <v>20</v>
      </c>
      <c r="G14" t="s">
        <v>94</v>
      </c>
    </row>
    <row r="15" spans="1:7" x14ac:dyDescent="0.25">
      <c r="A15" t="s">
        <v>44</v>
      </c>
      <c r="B15" t="s">
        <v>181</v>
      </c>
      <c r="C15" s="23" t="s">
        <v>108</v>
      </c>
      <c r="D15" t="str">
        <f t="shared" si="0"/>
        <v>男</v>
      </c>
      <c r="E15" t="str">
        <f t="shared" si="1"/>
        <v>1998年10月05日</v>
      </c>
      <c r="F15">
        <f t="shared" ca="1" si="2"/>
        <v>20</v>
      </c>
      <c r="G15" t="s">
        <v>109</v>
      </c>
    </row>
    <row r="16" spans="1:7" x14ac:dyDescent="0.25">
      <c r="A16" t="s">
        <v>17</v>
      </c>
      <c r="B16" t="s">
        <v>182</v>
      </c>
      <c r="C16" s="23" t="s">
        <v>110</v>
      </c>
      <c r="D16" t="str">
        <f t="shared" si="0"/>
        <v>男</v>
      </c>
      <c r="E16" t="str">
        <f t="shared" si="1"/>
        <v>1998年10月21日</v>
      </c>
      <c r="F16">
        <f t="shared" ca="1" si="2"/>
        <v>20</v>
      </c>
      <c r="G16" t="s">
        <v>94</v>
      </c>
    </row>
    <row r="17" spans="1:7" x14ac:dyDescent="0.25">
      <c r="A17" t="s">
        <v>27</v>
      </c>
      <c r="B17" t="s">
        <v>183</v>
      </c>
      <c r="C17" s="23" t="s">
        <v>111</v>
      </c>
      <c r="D17" t="str">
        <f t="shared" si="0"/>
        <v>男</v>
      </c>
      <c r="E17" t="str">
        <f t="shared" si="1"/>
        <v>1998年11月11日</v>
      </c>
      <c r="F17">
        <f t="shared" ca="1" si="2"/>
        <v>20</v>
      </c>
      <c r="G17" t="s">
        <v>94</v>
      </c>
    </row>
    <row r="18" spans="1:7" x14ac:dyDescent="0.25">
      <c r="A18" t="s">
        <v>36</v>
      </c>
      <c r="B18" t="s">
        <v>184</v>
      </c>
      <c r="C18" s="23" t="s">
        <v>112</v>
      </c>
      <c r="D18" t="str">
        <f t="shared" si="0"/>
        <v>女</v>
      </c>
      <c r="E18" t="str">
        <f t="shared" si="1"/>
        <v>1999年06月03日</v>
      </c>
      <c r="F18">
        <f t="shared" ca="1" si="2"/>
        <v>19</v>
      </c>
      <c r="G18" t="s">
        <v>113</v>
      </c>
    </row>
    <row r="19" spans="1:7" x14ac:dyDescent="0.25">
      <c r="A19" t="s">
        <v>185</v>
      </c>
      <c r="B19" t="s">
        <v>186</v>
      </c>
      <c r="C19" s="23" t="s">
        <v>114</v>
      </c>
      <c r="D19" t="str">
        <f t="shared" si="0"/>
        <v>男</v>
      </c>
      <c r="E19" t="str">
        <f t="shared" si="1"/>
        <v>1999年03月29日</v>
      </c>
      <c r="F19">
        <f t="shared" ca="1" si="2"/>
        <v>19</v>
      </c>
      <c r="G19" t="s">
        <v>115</v>
      </c>
    </row>
    <row r="20" spans="1:7" x14ac:dyDescent="0.25">
      <c r="A20" t="s">
        <v>7</v>
      </c>
      <c r="B20" t="s">
        <v>187</v>
      </c>
      <c r="C20" s="23" t="s">
        <v>116</v>
      </c>
      <c r="D20" t="str">
        <f t="shared" si="0"/>
        <v>男</v>
      </c>
      <c r="E20" t="str">
        <f t="shared" si="1"/>
        <v>1999年05月13日</v>
      </c>
      <c r="F20">
        <f t="shared" ca="1" si="2"/>
        <v>19</v>
      </c>
      <c r="G20" t="s">
        <v>94</v>
      </c>
    </row>
    <row r="21" spans="1:7" x14ac:dyDescent="0.25">
      <c r="A21" t="s">
        <v>41</v>
      </c>
      <c r="B21" t="s">
        <v>188</v>
      </c>
      <c r="C21" s="23" t="s">
        <v>117</v>
      </c>
      <c r="D21" t="str">
        <f t="shared" si="0"/>
        <v>男</v>
      </c>
      <c r="E21" t="str">
        <f t="shared" si="1"/>
        <v>1999年05月17日</v>
      </c>
      <c r="F21">
        <f t="shared" ca="1" si="2"/>
        <v>19</v>
      </c>
      <c r="G21" t="s">
        <v>109</v>
      </c>
    </row>
    <row r="22" spans="1:7" x14ac:dyDescent="0.25">
      <c r="A22" t="s">
        <v>24</v>
      </c>
      <c r="B22" t="s">
        <v>189</v>
      </c>
      <c r="C22" s="23" t="s">
        <v>118</v>
      </c>
      <c r="D22" t="str">
        <f t="shared" si="0"/>
        <v>男</v>
      </c>
      <c r="E22" t="str">
        <f t="shared" si="1"/>
        <v>1999年07月25日</v>
      </c>
      <c r="F22">
        <f t="shared" ca="1" si="2"/>
        <v>19</v>
      </c>
      <c r="G22" t="s">
        <v>119</v>
      </c>
    </row>
    <row r="23" spans="1:7" x14ac:dyDescent="0.25">
      <c r="A23" t="s">
        <v>190</v>
      </c>
      <c r="B23" t="s">
        <v>191</v>
      </c>
      <c r="C23" s="23" t="s">
        <v>120</v>
      </c>
      <c r="D23" t="str">
        <f t="shared" si="0"/>
        <v>男</v>
      </c>
      <c r="E23" t="str">
        <f t="shared" si="1"/>
        <v>1999年04月23日</v>
      </c>
      <c r="F23">
        <f t="shared" ca="1" si="2"/>
        <v>19</v>
      </c>
      <c r="G23" t="s">
        <v>121</v>
      </c>
    </row>
    <row r="24" spans="1:7" x14ac:dyDescent="0.25">
      <c r="A24" t="s">
        <v>32</v>
      </c>
      <c r="B24" t="s">
        <v>192</v>
      </c>
      <c r="C24" s="23" t="s">
        <v>122</v>
      </c>
      <c r="D24" t="str">
        <f t="shared" si="0"/>
        <v>男</v>
      </c>
      <c r="E24" t="str">
        <f t="shared" si="1"/>
        <v>1998年11月06日</v>
      </c>
      <c r="F24">
        <f t="shared" ca="1" si="2"/>
        <v>20</v>
      </c>
      <c r="G24" t="s">
        <v>109</v>
      </c>
    </row>
    <row r="25" spans="1:7" x14ac:dyDescent="0.25">
      <c r="A25" t="s">
        <v>14</v>
      </c>
      <c r="B25" t="s">
        <v>193</v>
      </c>
      <c r="C25" s="23" t="s">
        <v>123</v>
      </c>
      <c r="D25" t="str">
        <f t="shared" si="0"/>
        <v>男</v>
      </c>
      <c r="E25" t="str">
        <f t="shared" si="1"/>
        <v>1998年12月28日</v>
      </c>
      <c r="F25">
        <f t="shared" ca="1" si="2"/>
        <v>20</v>
      </c>
      <c r="G25" t="s">
        <v>113</v>
      </c>
    </row>
    <row r="26" spans="1:7" x14ac:dyDescent="0.25">
      <c r="A26" t="s">
        <v>16</v>
      </c>
      <c r="B26" t="s">
        <v>194</v>
      </c>
      <c r="C26" s="23" t="s">
        <v>124</v>
      </c>
      <c r="D26" t="str">
        <f t="shared" si="0"/>
        <v>女</v>
      </c>
      <c r="E26" t="str">
        <f t="shared" si="1"/>
        <v>1999年08月01日</v>
      </c>
      <c r="F26">
        <f t="shared" ca="1" si="2"/>
        <v>19</v>
      </c>
      <c r="G26" t="s">
        <v>121</v>
      </c>
    </row>
    <row r="27" spans="1:7" x14ac:dyDescent="0.25">
      <c r="A27" t="s">
        <v>11</v>
      </c>
      <c r="B27" t="s">
        <v>195</v>
      </c>
      <c r="C27" s="23" t="s">
        <v>125</v>
      </c>
      <c r="D27" t="str">
        <f t="shared" si="0"/>
        <v>男</v>
      </c>
      <c r="E27" t="str">
        <f t="shared" si="1"/>
        <v>2000年01月29日</v>
      </c>
      <c r="F27">
        <f t="shared" ca="1" si="2"/>
        <v>18</v>
      </c>
      <c r="G27" t="s">
        <v>98</v>
      </c>
    </row>
    <row r="28" spans="1:7" x14ac:dyDescent="0.25">
      <c r="A28" t="s">
        <v>196</v>
      </c>
      <c r="B28" t="s">
        <v>197</v>
      </c>
      <c r="C28" s="23" t="s">
        <v>126</v>
      </c>
      <c r="D28" t="str">
        <f t="shared" si="0"/>
        <v>男</v>
      </c>
      <c r="E28" t="str">
        <f t="shared" si="1"/>
        <v>1998年10月24日</v>
      </c>
      <c r="F28">
        <f t="shared" ca="1" si="2"/>
        <v>20</v>
      </c>
      <c r="G28" t="s">
        <v>127</v>
      </c>
    </row>
    <row r="29" spans="1:7" x14ac:dyDescent="0.25">
      <c r="A29" t="s">
        <v>198</v>
      </c>
      <c r="B29" t="s">
        <v>199</v>
      </c>
      <c r="C29" s="23" t="s">
        <v>128</v>
      </c>
      <c r="D29" t="str">
        <f t="shared" si="0"/>
        <v>女</v>
      </c>
      <c r="E29" t="str">
        <f t="shared" si="1"/>
        <v>1999年08月07日</v>
      </c>
      <c r="F29">
        <f t="shared" ca="1" si="2"/>
        <v>19</v>
      </c>
      <c r="G29" t="s">
        <v>129</v>
      </c>
    </row>
    <row r="30" spans="1:7" x14ac:dyDescent="0.25">
      <c r="A30" t="s">
        <v>37</v>
      </c>
      <c r="B30" t="s">
        <v>200</v>
      </c>
      <c r="C30" s="23" t="s">
        <v>130</v>
      </c>
      <c r="D30" t="str">
        <f t="shared" si="0"/>
        <v>男</v>
      </c>
      <c r="E30" t="str">
        <f t="shared" si="1"/>
        <v>1998年10月01日</v>
      </c>
      <c r="F30">
        <f t="shared" ca="1" si="2"/>
        <v>20</v>
      </c>
      <c r="G30" t="s">
        <v>131</v>
      </c>
    </row>
    <row r="31" spans="1:7" x14ac:dyDescent="0.25">
      <c r="A31" t="s">
        <v>201</v>
      </c>
      <c r="B31" t="s">
        <v>202</v>
      </c>
      <c r="C31" s="23" t="s">
        <v>132</v>
      </c>
      <c r="D31" t="str">
        <f t="shared" si="0"/>
        <v>女</v>
      </c>
      <c r="E31" t="str">
        <f t="shared" si="1"/>
        <v>1998年10月04日</v>
      </c>
      <c r="F31">
        <f t="shared" ca="1" si="2"/>
        <v>20</v>
      </c>
      <c r="G31" t="s">
        <v>133</v>
      </c>
    </row>
    <row r="32" spans="1:7" x14ac:dyDescent="0.25">
      <c r="A32" t="s">
        <v>9</v>
      </c>
      <c r="B32" t="s">
        <v>203</v>
      </c>
      <c r="C32" s="23" t="s">
        <v>134</v>
      </c>
      <c r="D32" t="str">
        <f t="shared" si="0"/>
        <v>女</v>
      </c>
      <c r="E32" t="str">
        <f t="shared" si="1"/>
        <v>1999年06月16日</v>
      </c>
      <c r="F32">
        <f t="shared" ca="1" si="2"/>
        <v>19</v>
      </c>
      <c r="G32" t="s">
        <v>94</v>
      </c>
    </row>
    <row r="33" spans="1:7" x14ac:dyDescent="0.25">
      <c r="A33" t="s">
        <v>18</v>
      </c>
      <c r="B33" t="s">
        <v>204</v>
      </c>
      <c r="C33" s="23" t="s">
        <v>135</v>
      </c>
      <c r="D33" t="str">
        <f t="shared" si="0"/>
        <v>女</v>
      </c>
      <c r="E33" t="str">
        <f t="shared" si="1"/>
        <v>1999年09月29日</v>
      </c>
      <c r="F33">
        <f t="shared" ca="1" si="2"/>
        <v>19</v>
      </c>
      <c r="G33" t="s">
        <v>94</v>
      </c>
    </row>
    <row r="34" spans="1:7" x14ac:dyDescent="0.25">
      <c r="A34" t="s">
        <v>19</v>
      </c>
      <c r="B34" t="s">
        <v>205</v>
      </c>
      <c r="C34" s="23" t="s">
        <v>136</v>
      </c>
      <c r="D34" t="str">
        <f t="shared" si="0"/>
        <v>男</v>
      </c>
      <c r="E34" t="str">
        <f t="shared" si="1"/>
        <v>2000年02月04日</v>
      </c>
      <c r="F34">
        <f t="shared" ca="1" si="2"/>
        <v>18</v>
      </c>
      <c r="G34" t="s">
        <v>94</v>
      </c>
    </row>
    <row r="35" spans="1:7" x14ac:dyDescent="0.25">
      <c r="A35" t="s">
        <v>34</v>
      </c>
      <c r="B35" t="s">
        <v>206</v>
      </c>
      <c r="C35" s="23" t="s">
        <v>137</v>
      </c>
      <c r="D35" t="str">
        <f t="shared" si="0"/>
        <v>男</v>
      </c>
      <c r="E35" t="str">
        <f t="shared" si="1"/>
        <v>1999年05月06日</v>
      </c>
      <c r="F35">
        <f t="shared" ca="1" si="2"/>
        <v>19</v>
      </c>
      <c r="G35" t="s">
        <v>98</v>
      </c>
    </row>
    <row r="36" spans="1:7" x14ac:dyDescent="0.25">
      <c r="A36" t="s">
        <v>6</v>
      </c>
      <c r="B36" t="s">
        <v>207</v>
      </c>
      <c r="C36" s="23" t="s">
        <v>138</v>
      </c>
      <c r="D36" t="str">
        <f t="shared" si="0"/>
        <v>女</v>
      </c>
      <c r="E36" t="str">
        <f t="shared" si="1"/>
        <v>1999年06月23日</v>
      </c>
      <c r="F36">
        <f t="shared" ca="1" si="2"/>
        <v>19</v>
      </c>
      <c r="G36" t="s">
        <v>94</v>
      </c>
    </row>
    <row r="37" spans="1:7" x14ac:dyDescent="0.25">
      <c r="A37" t="s">
        <v>46</v>
      </c>
      <c r="B37" t="s">
        <v>208</v>
      </c>
      <c r="C37" s="23" t="s">
        <v>139</v>
      </c>
      <c r="D37" t="str">
        <f t="shared" si="0"/>
        <v>男</v>
      </c>
      <c r="E37" t="str">
        <f t="shared" si="1"/>
        <v>1999年10月13日</v>
      </c>
      <c r="F37">
        <f t="shared" ca="1" si="2"/>
        <v>19</v>
      </c>
      <c r="G37" t="s">
        <v>94</v>
      </c>
    </row>
    <row r="38" spans="1:7" x14ac:dyDescent="0.25">
      <c r="A38" t="s">
        <v>38</v>
      </c>
      <c r="B38" t="s">
        <v>209</v>
      </c>
      <c r="C38" s="23" t="s">
        <v>140</v>
      </c>
      <c r="D38" t="str">
        <f t="shared" si="0"/>
        <v>女</v>
      </c>
      <c r="E38" t="str">
        <f t="shared" si="1"/>
        <v>2000年01月11日</v>
      </c>
      <c r="F38">
        <f t="shared" ca="1" si="2"/>
        <v>18</v>
      </c>
      <c r="G38" t="s">
        <v>94</v>
      </c>
    </row>
    <row r="39" spans="1:7" x14ac:dyDescent="0.25">
      <c r="A39" t="s">
        <v>45</v>
      </c>
      <c r="B39" t="s">
        <v>210</v>
      </c>
      <c r="C39" s="23" t="s">
        <v>141</v>
      </c>
      <c r="D39" t="str">
        <f t="shared" si="0"/>
        <v>女</v>
      </c>
      <c r="E39" t="str">
        <f t="shared" si="1"/>
        <v>1998年10月23日</v>
      </c>
      <c r="F39">
        <f t="shared" ca="1" si="2"/>
        <v>20</v>
      </c>
      <c r="G39" t="s">
        <v>94</v>
      </c>
    </row>
    <row r="40" spans="1:7" x14ac:dyDescent="0.25">
      <c r="A40" t="s">
        <v>39</v>
      </c>
      <c r="B40" t="s">
        <v>211</v>
      </c>
      <c r="C40" s="23" t="s">
        <v>142</v>
      </c>
      <c r="D40" t="str">
        <f t="shared" si="0"/>
        <v>男</v>
      </c>
      <c r="E40" t="str">
        <f t="shared" si="1"/>
        <v>1999年07月04日</v>
      </c>
      <c r="F40">
        <f t="shared" ca="1" si="2"/>
        <v>19</v>
      </c>
      <c r="G40" t="s">
        <v>94</v>
      </c>
    </row>
    <row r="41" spans="1:7" x14ac:dyDescent="0.25">
      <c r="A41" t="s">
        <v>30</v>
      </c>
      <c r="B41" t="s">
        <v>212</v>
      </c>
      <c r="C41" s="23" t="s">
        <v>143</v>
      </c>
      <c r="D41" t="str">
        <f t="shared" si="0"/>
        <v>女</v>
      </c>
      <c r="E41" t="str">
        <f t="shared" si="1"/>
        <v>2000年01月28日</v>
      </c>
      <c r="F41">
        <f t="shared" ca="1" si="2"/>
        <v>18</v>
      </c>
      <c r="G41" t="s">
        <v>144</v>
      </c>
    </row>
    <row r="42" spans="1:7" x14ac:dyDescent="0.25">
      <c r="A42" t="s">
        <v>12</v>
      </c>
      <c r="B42" t="s">
        <v>213</v>
      </c>
      <c r="C42" s="23" t="s">
        <v>145</v>
      </c>
      <c r="D42" t="str">
        <f t="shared" si="0"/>
        <v>女</v>
      </c>
      <c r="E42" t="str">
        <f t="shared" si="1"/>
        <v>1999年04月11日</v>
      </c>
      <c r="F42">
        <f t="shared" ca="1" si="2"/>
        <v>19</v>
      </c>
      <c r="G42" t="s">
        <v>94</v>
      </c>
    </row>
    <row r="43" spans="1:7" x14ac:dyDescent="0.25">
      <c r="A43" t="s">
        <v>42</v>
      </c>
      <c r="B43" t="s">
        <v>214</v>
      </c>
      <c r="C43" s="23" t="s">
        <v>146</v>
      </c>
      <c r="D43" t="str">
        <f t="shared" si="0"/>
        <v>男</v>
      </c>
      <c r="E43" t="str">
        <f t="shared" si="1"/>
        <v>1999年08月09日</v>
      </c>
      <c r="F43">
        <f t="shared" ca="1" si="2"/>
        <v>19</v>
      </c>
      <c r="G43" t="s">
        <v>94</v>
      </c>
    </row>
    <row r="44" spans="1:7" x14ac:dyDescent="0.25">
      <c r="A44" t="s">
        <v>215</v>
      </c>
      <c r="B44" t="s">
        <v>216</v>
      </c>
      <c r="C44" s="23" t="s">
        <v>147</v>
      </c>
      <c r="D44" t="str">
        <f t="shared" si="0"/>
        <v>男</v>
      </c>
      <c r="E44" t="str">
        <f t="shared" si="1"/>
        <v>1999年10月02日</v>
      </c>
      <c r="F44">
        <f t="shared" ca="1" si="2"/>
        <v>19</v>
      </c>
      <c r="G44" t="s">
        <v>131</v>
      </c>
    </row>
    <row r="45" spans="1:7" x14ac:dyDescent="0.25">
      <c r="A45" t="s">
        <v>33</v>
      </c>
      <c r="B45" t="s">
        <v>166</v>
      </c>
      <c r="C45" s="23" t="s">
        <v>148</v>
      </c>
      <c r="D45" t="str">
        <f t="shared" si="0"/>
        <v>男</v>
      </c>
      <c r="E45" t="str">
        <f t="shared" si="1"/>
        <v>1999年12月22日</v>
      </c>
      <c r="F45">
        <f t="shared" ca="1" si="2"/>
        <v>19</v>
      </c>
      <c r="G45" t="s">
        <v>94</v>
      </c>
    </row>
    <row r="46" spans="1:7" x14ac:dyDescent="0.25">
      <c r="A46" t="s">
        <v>20</v>
      </c>
      <c r="B46" t="s">
        <v>217</v>
      </c>
      <c r="C46" s="23" t="s">
        <v>149</v>
      </c>
      <c r="D46" t="str">
        <f t="shared" si="0"/>
        <v>男</v>
      </c>
      <c r="E46" t="str">
        <f t="shared" si="1"/>
        <v>1999年12月24日</v>
      </c>
      <c r="F46">
        <f t="shared" ca="1" si="2"/>
        <v>19</v>
      </c>
      <c r="G46" t="s">
        <v>94</v>
      </c>
    </row>
    <row r="47" spans="1:7" x14ac:dyDescent="0.25">
      <c r="A47" t="s">
        <v>13</v>
      </c>
      <c r="B47" t="s">
        <v>218</v>
      </c>
      <c r="C47" s="23" t="s">
        <v>150</v>
      </c>
      <c r="D47" t="str">
        <f t="shared" si="0"/>
        <v>女</v>
      </c>
      <c r="E47" t="str">
        <f t="shared" si="1"/>
        <v>1998年12月06日</v>
      </c>
      <c r="F47">
        <f t="shared" ca="1" si="2"/>
        <v>20</v>
      </c>
      <c r="G47" t="s">
        <v>94</v>
      </c>
    </row>
    <row r="48" spans="1:7" x14ac:dyDescent="0.25">
      <c r="A48" t="s">
        <v>48</v>
      </c>
      <c r="B48" t="s">
        <v>219</v>
      </c>
      <c r="C48" s="23" t="s">
        <v>151</v>
      </c>
      <c r="D48" t="str">
        <f t="shared" si="0"/>
        <v>男</v>
      </c>
      <c r="E48" t="str">
        <f t="shared" si="1"/>
        <v>1999年09月04日</v>
      </c>
      <c r="F48">
        <f t="shared" ca="1" si="2"/>
        <v>19</v>
      </c>
      <c r="G48" t="s">
        <v>104</v>
      </c>
    </row>
    <row r="49" spans="1:7" x14ac:dyDescent="0.25">
      <c r="A49" t="s">
        <v>31</v>
      </c>
      <c r="B49" t="s">
        <v>220</v>
      </c>
      <c r="C49" s="23" t="s">
        <v>152</v>
      </c>
      <c r="D49" t="str">
        <f t="shared" si="0"/>
        <v>女</v>
      </c>
      <c r="E49" t="str">
        <f t="shared" si="1"/>
        <v>1998年11月14日</v>
      </c>
      <c r="F49">
        <f t="shared" ca="1" si="2"/>
        <v>20</v>
      </c>
      <c r="G49" t="s">
        <v>94</v>
      </c>
    </row>
    <row r="50" spans="1:7" x14ac:dyDescent="0.25">
      <c r="A50" t="s">
        <v>35</v>
      </c>
      <c r="B50" t="s">
        <v>221</v>
      </c>
      <c r="C50" s="23" t="s">
        <v>153</v>
      </c>
      <c r="D50" t="str">
        <f t="shared" si="0"/>
        <v>男</v>
      </c>
      <c r="E50" t="str">
        <f t="shared" si="1"/>
        <v>1999年09月01日</v>
      </c>
      <c r="F50">
        <f t="shared" ca="1" si="2"/>
        <v>19</v>
      </c>
      <c r="G50" t="s">
        <v>94</v>
      </c>
    </row>
    <row r="51" spans="1:7" x14ac:dyDescent="0.25">
      <c r="A51" t="s">
        <v>25</v>
      </c>
      <c r="B51" t="s">
        <v>166</v>
      </c>
      <c r="C51" s="23" t="s">
        <v>154</v>
      </c>
      <c r="D51" t="str">
        <f t="shared" si="0"/>
        <v>男</v>
      </c>
      <c r="E51" t="str">
        <f t="shared" si="1"/>
        <v>1999年09月06日</v>
      </c>
      <c r="F51">
        <f t="shared" ca="1" si="2"/>
        <v>19</v>
      </c>
      <c r="G51" t="s">
        <v>92</v>
      </c>
    </row>
    <row r="52" spans="1:7" x14ac:dyDescent="0.25">
      <c r="A52" t="s">
        <v>22</v>
      </c>
      <c r="B52" t="s">
        <v>222</v>
      </c>
      <c r="C52" s="23" t="s">
        <v>155</v>
      </c>
      <c r="D52" t="str">
        <f t="shared" si="0"/>
        <v>女</v>
      </c>
      <c r="E52" t="str">
        <f t="shared" si="1"/>
        <v>1998年11月26日</v>
      </c>
      <c r="F52">
        <f t="shared" ca="1" si="2"/>
        <v>20</v>
      </c>
      <c r="G52" t="s">
        <v>94</v>
      </c>
    </row>
    <row r="53" spans="1:7" x14ac:dyDescent="0.25">
      <c r="A53" t="s">
        <v>10</v>
      </c>
      <c r="B53" t="s">
        <v>223</v>
      </c>
      <c r="C53" s="23" t="s">
        <v>156</v>
      </c>
      <c r="D53" t="str">
        <f t="shared" si="0"/>
        <v>女</v>
      </c>
      <c r="E53" t="str">
        <f t="shared" si="1"/>
        <v>1999年05月21日</v>
      </c>
      <c r="F53">
        <f t="shared" ca="1" si="2"/>
        <v>19</v>
      </c>
      <c r="G53" t="s">
        <v>94</v>
      </c>
    </row>
    <row r="54" spans="1:7" x14ac:dyDescent="0.25">
      <c r="A54" t="s">
        <v>47</v>
      </c>
      <c r="B54" t="s">
        <v>224</v>
      </c>
      <c r="C54" s="23" t="s">
        <v>157</v>
      </c>
      <c r="D54" t="str">
        <f t="shared" si="0"/>
        <v>女</v>
      </c>
      <c r="E54" t="str">
        <f t="shared" si="1"/>
        <v>1999年09月16日</v>
      </c>
      <c r="F54">
        <f t="shared" ca="1" si="2"/>
        <v>19</v>
      </c>
      <c r="G54" t="s">
        <v>144</v>
      </c>
    </row>
    <row r="55" spans="1:7" x14ac:dyDescent="0.25">
      <c r="A55" t="s">
        <v>23</v>
      </c>
      <c r="B55" t="s">
        <v>225</v>
      </c>
      <c r="C55" s="23" t="s">
        <v>158</v>
      </c>
      <c r="D55" t="str">
        <f t="shared" si="0"/>
        <v>女</v>
      </c>
      <c r="E55" t="str">
        <f t="shared" si="1"/>
        <v>1999年09月07日</v>
      </c>
      <c r="F55">
        <f t="shared" ca="1" si="2"/>
        <v>19</v>
      </c>
      <c r="G55" t="s">
        <v>94</v>
      </c>
    </row>
    <row r="56" spans="1:7" x14ac:dyDescent="0.25">
      <c r="A56" t="s">
        <v>40</v>
      </c>
      <c r="B56" t="s">
        <v>226</v>
      </c>
      <c r="C56" s="23" t="s">
        <v>159</v>
      </c>
      <c r="D56" t="str">
        <f t="shared" si="0"/>
        <v>女</v>
      </c>
      <c r="E56" t="str">
        <f t="shared" si="1"/>
        <v>1999年05月31日</v>
      </c>
      <c r="F56">
        <f t="shared" ca="1" si="2"/>
        <v>19</v>
      </c>
      <c r="G56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语文</vt:lpstr>
      <vt:lpstr>数学</vt:lpstr>
      <vt:lpstr>英语</vt:lpstr>
      <vt:lpstr>物理</vt:lpstr>
      <vt:lpstr>化学</vt:lpstr>
      <vt:lpstr>期末总成绩</vt:lpstr>
      <vt:lpstr>初三学生档案</vt:lpstr>
      <vt:lpstr>初三学生档案!学生档案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jiyan</dc:creator>
  <cp:lastModifiedBy>Lenovo</cp:lastModifiedBy>
  <cp:lastPrinted>2014-01-14T08:28:12Z</cp:lastPrinted>
  <dcterms:created xsi:type="dcterms:W3CDTF">2013-01-22T07:11:43Z</dcterms:created>
  <dcterms:modified xsi:type="dcterms:W3CDTF">2018-12-09T14:55:19Z</dcterms:modified>
</cp:coreProperties>
</file>