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大二\下學期\作業系統\Project 1\"/>
    </mc:Choice>
  </mc:AlternateContent>
  <bookViews>
    <workbookView xWindow="0" yWindow="0" windowWidth="21268" windowHeight="8252" activeTab="3"/>
  </bookViews>
  <sheets>
    <sheet name="Sheet1" sheetId="1" r:id="rId1"/>
    <sheet name="Sheet2" sheetId="2" r:id="rId2"/>
    <sheet name="RR" sheetId="3" r:id="rId3"/>
    <sheet name="SJ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K11" i="3"/>
  <c r="K12" i="3"/>
  <c r="K13" i="3"/>
  <c r="K14" i="3"/>
  <c r="K15" i="3"/>
  <c r="K10" i="3"/>
  <c r="J11" i="3"/>
  <c r="D20" i="3"/>
  <c r="M38" i="1"/>
  <c r="M39" i="1"/>
  <c r="M40" i="1"/>
  <c r="M41" i="1"/>
  <c r="M37" i="1"/>
  <c r="K5" i="4" l="1"/>
  <c r="O8" i="4"/>
  <c r="N8" i="4"/>
  <c r="O9" i="4"/>
  <c r="P9" i="4" s="1"/>
  <c r="Q9" i="4" s="1"/>
  <c r="O10" i="4"/>
  <c r="P10" i="4" s="1"/>
  <c r="Q10" i="4" s="1"/>
  <c r="O11" i="4"/>
  <c r="O12" i="4"/>
  <c r="N9" i="4"/>
  <c r="N10" i="4"/>
  <c r="N11" i="4"/>
  <c r="N12" i="4"/>
  <c r="K11" i="4"/>
  <c r="K12" i="4"/>
  <c r="K13" i="4"/>
  <c r="K14" i="4"/>
  <c r="K10" i="4"/>
  <c r="J14" i="4"/>
  <c r="J11" i="4"/>
  <c r="J12" i="4"/>
  <c r="J13" i="4"/>
  <c r="J10" i="4"/>
  <c r="K22" i="4"/>
  <c r="L22" i="4" s="1"/>
  <c r="K23" i="4"/>
  <c r="L23" i="4" s="1"/>
  <c r="K24" i="4"/>
  <c r="K25" i="4"/>
  <c r="K21" i="4"/>
  <c r="L21" i="4" s="1"/>
  <c r="D19" i="4"/>
  <c r="D18" i="4"/>
  <c r="D17" i="4"/>
  <c r="L25" i="4"/>
  <c r="L24" i="4"/>
  <c r="J6" i="4"/>
  <c r="J7" i="4"/>
  <c r="J8" i="4"/>
  <c r="J9" i="4"/>
  <c r="J5" i="4"/>
  <c r="K9" i="4"/>
  <c r="K8" i="4"/>
  <c r="K7" i="4"/>
  <c r="K6" i="4"/>
  <c r="O9" i="3"/>
  <c r="O10" i="3"/>
  <c r="O11" i="3"/>
  <c r="O12" i="3"/>
  <c r="O13" i="3"/>
  <c r="O8" i="3"/>
  <c r="N9" i="3"/>
  <c r="N10" i="3"/>
  <c r="N11" i="3"/>
  <c r="P11" i="3" s="1"/>
  <c r="Q11" i="3" s="1"/>
  <c r="N12" i="3"/>
  <c r="P12" i="3" s="1"/>
  <c r="Q12" i="3" s="1"/>
  <c r="N13" i="3"/>
  <c r="N8" i="3"/>
  <c r="P9" i="2"/>
  <c r="Q9" i="2" s="1"/>
  <c r="R9" i="2" s="1"/>
  <c r="P10" i="2"/>
  <c r="P11" i="2"/>
  <c r="P12" i="2"/>
  <c r="P8" i="2"/>
  <c r="O9" i="2"/>
  <c r="O10" i="2"/>
  <c r="Q10" i="2" s="1"/>
  <c r="R10" i="2" s="1"/>
  <c r="O11" i="2"/>
  <c r="O12" i="2"/>
  <c r="Q12" i="2" s="1"/>
  <c r="R12" i="2" s="1"/>
  <c r="O8" i="2"/>
  <c r="D23" i="3"/>
  <c r="D22" i="3"/>
  <c r="D21" i="3"/>
  <c r="J12" i="3"/>
  <c r="J13" i="3"/>
  <c r="J14" i="3"/>
  <c r="J15" i="3"/>
  <c r="J10" i="3"/>
  <c r="L22" i="3"/>
  <c r="L23" i="3"/>
  <c r="L24" i="3"/>
  <c r="L25" i="3"/>
  <c r="L26" i="3"/>
  <c r="L21" i="3"/>
  <c r="H22" i="3"/>
  <c r="H23" i="3"/>
  <c r="H24" i="3"/>
  <c r="H25" i="3"/>
  <c r="H26" i="3"/>
  <c r="H21" i="3"/>
  <c r="J5" i="3"/>
  <c r="J6" i="3"/>
  <c r="J7" i="3"/>
  <c r="J8" i="3"/>
  <c r="J9" i="3"/>
  <c r="J4" i="3"/>
  <c r="K5" i="3"/>
  <c r="K6" i="3"/>
  <c r="K7" i="3"/>
  <c r="K8" i="3"/>
  <c r="K9" i="3"/>
  <c r="K4" i="3"/>
  <c r="G44" i="1"/>
  <c r="Q11" i="2"/>
  <c r="R11" i="2" s="1"/>
  <c r="G49" i="1"/>
  <c r="E53" i="1"/>
  <c r="D53" i="1"/>
  <c r="F49" i="1"/>
  <c r="C21" i="2"/>
  <c r="K11" i="2"/>
  <c r="K12" i="2"/>
  <c r="K13" i="2"/>
  <c r="K14" i="2"/>
  <c r="K10" i="2"/>
  <c r="J11" i="2"/>
  <c r="J12" i="2"/>
  <c r="J13" i="2"/>
  <c r="J14" i="2"/>
  <c r="J10" i="2"/>
  <c r="K22" i="2"/>
  <c r="K23" i="2"/>
  <c r="K24" i="2"/>
  <c r="K25" i="2"/>
  <c r="K21" i="2"/>
  <c r="K5" i="2"/>
  <c r="K6" i="2"/>
  <c r="K7" i="2"/>
  <c r="K8" i="2"/>
  <c r="K4" i="2"/>
  <c r="J8" i="2"/>
  <c r="J7" i="2"/>
  <c r="J6" i="2"/>
  <c r="J5" i="2"/>
  <c r="J4" i="2"/>
  <c r="F45" i="1"/>
  <c r="G45" i="1"/>
  <c r="F46" i="1"/>
  <c r="G46" i="1"/>
  <c r="F47" i="1"/>
  <c r="G47" i="1"/>
  <c r="F48" i="1"/>
  <c r="G48" i="1"/>
  <c r="F44" i="1"/>
  <c r="M33" i="1"/>
  <c r="M34" i="1"/>
  <c r="M35" i="1"/>
  <c r="M36" i="1"/>
  <c r="M32" i="1"/>
  <c r="L36" i="1"/>
  <c r="L35" i="1"/>
  <c r="L34" i="1"/>
  <c r="L33" i="1"/>
  <c r="L32" i="1"/>
  <c r="F28" i="1"/>
  <c r="F29" i="1"/>
  <c r="F30" i="1"/>
  <c r="F31" i="1"/>
  <c r="F32" i="1"/>
  <c r="F33" i="1"/>
  <c r="F34" i="1"/>
  <c r="F35" i="1"/>
  <c r="F36" i="1"/>
  <c r="F27" i="1"/>
  <c r="P12" i="4" l="1"/>
  <c r="Q12" i="4" s="1"/>
  <c r="P10" i="3"/>
  <c r="Q10" i="3" s="1"/>
  <c r="P9" i="3"/>
  <c r="Q9" i="3" s="1"/>
  <c r="F38" i="1"/>
  <c r="P11" i="4"/>
  <c r="Q11" i="4" s="1"/>
  <c r="P8" i="4"/>
  <c r="P13" i="3"/>
  <c r="Q13" i="3" s="1"/>
  <c r="P8" i="3"/>
  <c r="Q8" i="3" s="1"/>
  <c r="P14" i="3"/>
  <c r="Q8" i="2"/>
  <c r="R8" i="2" s="1"/>
  <c r="R13" i="2" s="1"/>
  <c r="Q13" i="2"/>
  <c r="Q14" i="3" l="1"/>
  <c r="F39" i="1"/>
  <c r="L38" i="1"/>
  <c r="L39" i="1" s="1"/>
  <c r="L40" i="1" s="1"/>
  <c r="L41" i="1" s="1"/>
  <c r="Q8" i="4"/>
  <c r="P13" i="4"/>
  <c r="Q13" i="4"/>
</calcChain>
</file>

<file path=xl/sharedStrings.xml><?xml version="1.0" encoding="utf-8"?>
<sst xmlns="http://schemas.openxmlformats.org/spreadsheetml/2006/main" count="199" uniqueCount="101">
  <si>
    <t>Process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</si>
  <si>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</si>
  <si>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</si>
  <si>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</si>
  <si>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</si>
  <si>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Start</t>
    <phoneticPr fontId="1" type="noConversion"/>
  </si>
  <si>
    <t>End</t>
    <phoneticPr fontId="1" type="noConversion"/>
  </si>
  <si>
    <t>P0 23372</t>
  </si>
  <si>
    <t>P1 23373</t>
  </si>
  <si>
    <t>P2 23374</t>
  </si>
  <si>
    <t>P3 23375</t>
  </si>
  <si>
    <t>P4 23376</t>
  </si>
  <si>
    <t>P5 23377</t>
  </si>
  <si>
    <t>P6 23378</t>
  </si>
  <si>
    <t>P7 23379</t>
  </si>
  <si>
    <t>P8 23380</t>
  </si>
  <si>
    <t>P9 23381</t>
  </si>
  <si>
    <t>[40241.669954] [Project1] 23372 1587911858.701167936 1587911859.597331010</t>
  </si>
  <si>
    <t>[40243.510711] [Project1] 23373 1587911860.515233307 1587911861.438093260</t>
  </si>
  <si>
    <t>[40245.345744] [Project1] 23374 1587911862.361411988 1587911863.273133035</t>
  </si>
  <si>
    <t>[40247.167505] [Project1] 23375 1587911864.158625024 1587911865.094900224</t>
  </si>
  <si>
    <t>[40249.020853] [Project1] 23376 1587911866.029510584 1587911866.948254231</t>
  </si>
  <si>
    <t>[40250.875423] [Project1] 23377 1587911867.870158217 1587911868.802831148</t>
  </si>
  <si>
    <t>[40252.711328] [Project1] 23378 1587911869.701709697 1587911870.638742370</t>
  </si>
  <si>
    <t>[40254.622502] [Project1] 23379 1587911871.567760362 1587911872.549923606</t>
  </si>
  <si>
    <t>[40256.435952] [Project1] 23380 1587911873.457732545 1587911874.363378609</t>
  </si>
  <si>
    <t>[40258.297437] [Project1] 23381 1587911875.275094170 1587911876.224869904</t>
  </si>
  <si>
    <t>Start</t>
    <phoneticPr fontId="1" type="noConversion"/>
  </si>
  <si>
    <t>End</t>
    <phoneticPr fontId="1" type="noConversion"/>
  </si>
  <si>
    <t>Modified Start</t>
    <phoneticPr fontId="1" type="noConversion"/>
  </si>
  <si>
    <t>Duration</t>
    <phoneticPr fontId="1" type="noConversion"/>
  </si>
  <si>
    <t>Ideal</t>
    <phoneticPr fontId="1" type="noConversion"/>
  </si>
  <si>
    <t>Ideal Start</t>
    <phoneticPr fontId="1" type="noConversion"/>
  </si>
  <si>
    <t>Ideal P1</t>
    <phoneticPr fontId="1" type="noConversion"/>
  </si>
  <si>
    <t>Ideal P2</t>
  </si>
  <si>
    <t>Ideal P2</t>
    <phoneticPr fontId="1" type="noConversion"/>
  </si>
  <si>
    <t>Ideal P3</t>
  </si>
  <si>
    <t>Ideal P3</t>
    <phoneticPr fontId="1" type="noConversion"/>
  </si>
  <si>
    <t>Ideal P5</t>
  </si>
  <si>
    <t>Ideal P5</t>
    <phoneticPr fontId="1" type="noConversion"/>
  </si>
  <si>
    <t>Ideal P4</t>
  </si>
  <si>
    <t>Ideal P4</t>
    <phoneticPr fontId="1" type="noConversion"/>
  </si>
  <si>
    <t>Real P1</t>
    <phoneticPr fontId="1" type="noConversion"/>
  </si>
  <si>
    <t>Real P2</t>
  </si>
  <si>
    <t>Real P2</t>
    <phoneticPr fontId="1" type="noConversion"/>
  </si>
  <si>
    <t>Real P3</t>
  </si>
  <si>
    <t>Real P3</t>
    <phoneticPr fontId="1" type="noConversion"/>
  </si>
  <si>
    <t>Real P4</t>
  </si>
  <si>
    <t>Real P4</t>
    <phoneticPr fontId="1" type="noConversion"/>
  </si>
  <si>
    <t>Real P5</t>
  </si>
  <si>
    <t>Real P5</t>
    <phoneticPr fontId="1" type="noConversion"/>
  </si>
  <si>
    <t>Process</t>
    <phoneticPr fontId="1" type="noConversion"/>
  </si>
  <si>
    <t>Ideal</t>
    <phoneticPr fontId="1" type="noConversion"/>
  </si>
  <si>
    <t>Real</t>
    <phoneticPr fontId="1" type="noConversion"/>
  </si>
  <si>
    <t>Error</t>
    <phoneticPr fontId="1" type="noConversion"/>
  </si>
  <si>
    <t>Error %</t>
    <phoneticPr fontId="1" type="noConversion"/>
  </si>
  <si>
    <t>P1</t>
    <phoneticPr fontId="1" type="noConversion"/>
  </si>
  <si>
    <t>P2</t>
  </si>
  <si>
    <t>P2</t>
    <phoneticPr fontId="1" type="noConversion"/>
  </si>
  <si>
    <t>P3</t>
  </si>
  <si>
    <t>P3</t>
    <phoneticPr fontId="1" type="noConversion"/>
  </si>
  <si>
    <t>P4</t>
  </si>
  <si>
    <t>P4</t>
    <phoneticPr fontId="1" type="noConversion"/>
  </si>
  <si>
    <t>P5</t>
  </si>
  <si>
    <t>P5</t>
    <phoneticPr fontId="1" type="noConversion"/>
  </si>
  <si>
    <t>Start</t>
    <phoneticPr fontId="1" type="noConversion"/>
  </si>
  <si>
    <t>Finish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</si>
  <si>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</si>
  <si>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</si>
  <si>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</si>
  <si>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</si>
  <si>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</si>
  <si>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P2</t>
    <phoneticPr fontId="1" type="noConversion"/>
  </si>
  <si>
    <t>Adjusted Start</t>
    <phoneticPr fontId="1" type="noConversion"/>
  </si>
  <si>
    <t>Ideal P1</t>
    <phoneticPr fontId="1" type="noConversion"/>
  </si>
  <si>
    <t>ready time</t>
    <phoneticPr fontId="1" type="noConversion"/>
  </si>
  <si>
    <t>Start time</t>
    <phoneticPr fontId="1" type="noConversion"/>
  </si>
  <si>
    <t>Running time</t>
    <phoneticPr fontId="1" type="noConversion"/>
  </si>
  <si>
    <t>Duration each</t>
    <phoneticPr fontId="1" type="noConversion"/>
  </si>
  <si>
    <t>End time</t>
    <phoneticPr fontId="1" type="noConversion"/>
  </si>
  <si>
    <t>Unit Time:</t>
    <phoneticPr fontId="1" type="noConversion"/>
  </si>
  <si>
    <t>Unit</t>
    <phoneticPr fontId="1" type="noConversion"/>
  </si>
  <si>
    <t>Comparison</t>
    <phoneticPr fontId="1" type="noConversion"/>
  </si>
  <si>
    <t>Process</t>
    <phoneticPr fontId="1" type="noConversion"/>
  </si>
  <si>
    <t>Real</t>
    <phoneticPr fontId="1" type="noConversion"/>
  </si>
  <si>
    <t>Average</t>
    <phoneticPr fontId="1" type="noConversion"/>
  </si>
  <si>
    <t>Total</t>
    <phoneticPr fontId="1" type="noConversion"/>
  </si>
  <si>
    <t>End</t>
    <phoneticPr fontId="1" type="noConversion"/>
  </si>
  <si>
    <t>Process</t>
    <phoneticPr fontId="1" type="noConversion"/>
  </si>
  <si>
    <t>P1</t>
    <phoneticPr fontId="1" type="noConversion"/>
  </si>
  <si>
    <t>P6</t>
  </si>
  <si>
    <t>Start</t>
    <phoneticPr fontId="1" type="noConversion"/>
  </si>
  <si>
    <t>Real P1</t>
    <phoneticPr fontId="1" type="noConversion"/>
  </si>
  <si>
    <t>Real P6</t>
  </si>
  <si>
    <t>Duration</t>
    <phoneticPr fontId="1" type="noConversion"/>
  </si>
  <si>
    <t>adjusted ready time</t>
    <phoneticPr fontId="1" type="noConversion"/>
  </si>
  <si>
    <t>ready time</t>
    <phoneticPr fontId="1" type="noConversion"/>
  </si>
  <si>
    <t>Ideal P6</t>
  </si>
  <si>
    <t>Ideal P6</t>
    <phoneticPr fontId="1" type="noConversion"/>
  </si>
  <si>
    <t>Unit time</t>
    <phoneticPr fontId="1" type="noConversion"/>
  </si>
  <si>
    <t>Ideal 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</si>
</sst>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CCCCCC"/>
      <name val="Consolas"/>
      <family val="3"/>
    </font>
    <font>
      <sz val="10"/>
      <name val="Consolas"/>
      <family val="3"/>
    </font>
    <font>
      <sz val="11"/>
      <name val="新細明體"/>
      <family val="2"/>
      <charset val="136"/>
      <scheme val="minor"/>
    </font>
    <font>
      <b/>
      <sz val="11"/>
      <color theme="1"/>
      <name val="新細明體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C0C0C"/>
        <bgColor indexed="64"/>
      </patternFill>
    </fill>
  </fills>
  <borders count="9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FIFO_1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620383298335447E-2"/>
          <c:y val="0.29671296296296296"/>
          <c:w val="0.89653018372703408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Sheet1!$K$32:$K$41</c:f>
              <c:strCache>
                <c:ptCount val="10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Ideal P1</c:v>
                </c:pt>
                <c:pt idx="6">
                  <c:v>Ideal P2</c:v>
                </c:pt>
                <c:pt idx="7">
                  <c:v>Ideal P3</c:v>
                </c:pt>
                <c:pt idx="8">
                  <c:v>Ideal P4</c:v>
                </c:pt>
                <c:pt idx="9">
                  <c:v>Ideal P5</c:v>
                </c:pt>
              </c:strCache>
            </c:strRef>
          </c:cat>
          <c:val>
            <c:numRef>
              <c:f>Sheet1!$L$32:$L$41</c:f>
              <c:numCache>
                <c:formatCode>General</c:formatCode>
                <c:ptCount val="10"/>
                <c:pt idx="0">
                  <c:v>0</c:v>
                </c:pt>
                <c:pt idx="1">
                  <c:v>0.92467021942138672</c:v>
                </c:pt>
                <c:pt idx="2">
                  <c:v>1.922680139541626</c:v>
                </c:pt>
                <c:pt idx="3">
                  <c:v>2.8943800926208496</c:v>
                </c:pt>
                <c:pt idx="4">
                  <c:v>3.9204699993133545</c:v>
                </c:pt>
                <c:pt idx="5">
                  <c:v>0</c:v>
                </c:pt>
                <c:pt idx="6">
                  <c:v>0.88329198360443117</c:v>
                </c:pt>
                <c:pt idx="7">
                  <c:v>1.7665839672088623</c:v>
                </c:pt>
                <c:pt idx="8">
                  <c:v>2.6498759508132936</c:v>
                </c:pt>
                <c:pt idx="9">
                  <c:v>3.5331679344177247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8-455A-8F16-4BBBBE46EDB8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828-455A-8F16-4BBBBE46ED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28-455A-8F16-4BBBBE46ED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828-455A-8F16-4BBBBE46ED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28-455A-8F16-4BBBBE46EDB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28-455A-8F16-4BBBBE46EDB8}"/>
              </c:ext>
            </c:extLst>
          </c:dPt>
          <c:cat>
            <c:strRef>
              <c:f>Sheet1!$K$32:$K$41</c:f>
              <c:strCache>
                <c:ptCount val="10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Ideal P1</c:v>
                </c:pt>
                <c:pt idx="6">
                  <c:v>Ideal P2</c:v>
                </c:pt>
                <c:pt idx="7">
                  <c:v>Ideal P3</c:v>
                </c:pt>
                <c:pt idx="8">
                  <c:v>Ideal P4</c:v>
                </c:pt>
                <c:pt idx="9">
                  <c:v>Ideal P5</c:v>
                </c:pt>
              </c:strCache>
            </c:strRef>
          </c:cat>
          <c:val>
            <c:numRef>
              <c:f>Sheet1!$M$32:$M$41</c:f>
              <c:numCache>
                <c:formatCode>General</c:formatCode>
                <c:ptCount val="10"/>
                <c:pt idx="0">
                  <c:v>0.88725018501281738</c:v>
                </c:pt>
                <c:pt idx="1">
                  <c:v>0.96348977088928223</c:v>
                </c:pt>
                <c:pt idx="2">
                  <c:v>0.93468999862670898</c:v>
                </c:pt>
                <c:pt idx="3">
                  <c:v>0.990570068359375</c:v>
                </c:pt>
                <c:pt idx="4">
                  <c:v>0.90183019638061523</c:v>
                </c:pt>
                <c:pt idx="5">
                  <c:v>0.88329198360443117</c:v>
                </c:pt>
                <c:pt idx="6">
                  <c:v>0.88329198360443117</c:v>
                </c:pt>
                <c:pt idx="7">
                  <c:v>0.88329198360443117</c:v>
                </c:pt>
                <c:pt idx="8">
                  <c:v>0.88329198360443117</c:v>
                </c:pt>
                <c:pt idx="9">
                  <c:v>0.88329198360443117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8-455A-8F16-4BBBBE46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286608"/>
        <c:axId val="1528281616"/>
      </c:barChart>
      <c:catAx>
        <c:axId val="152828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281616"/>
        <c:crosses val="autoZero"/>
        <c:auto val="1"/>
        <c:lblAlgn val="ctr"/>
        <c:lblOffset val="100"/>
        <c:noMultiLvlLbl val="0"/>
      </c:catAx>
      <c:valAx>
        <c:axId val="15282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 since P1 started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286608"/>
        <c:crosses val="autoZero"/>
        <c:crossBetween val="between"/>
        <c:majorUnit val="0.8832919840000000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PSJF_2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Sheet2!$I$4:$I$14</c:f>
              <c:strCache>
                <c:ptCount val="11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6">
                  <c:v>Ideal P1</c:v>
                </c:pt>
                <c:pt idx="7">
                  <c:v>Ideal P2</c:v>
                </c:pt>
                <c:pt idx="8">
                  <c:v>Ideal P3</c:v>
                </c:pt>
                <c:pt idx="9">
                  <c:v>Ideal P4</c:v>
                </c:pt>
                <c:pt idx="10">
                  <c:v>Ideal P5</c:v>
                </c:pt>
              </c:strCache>
            </c:strRef>
          </c:cat>
          <c:val>
            <c:numRef>
              <c:f>Sheet2!$J$4:$J$14</c:f>
              <c:numCache>
                <c:formatCode>General</c:formatCode>
                <c:ptCount val="11"/>
                <c:pt idx="0">
                  <c:v>0</c:v>
                </c:pt>
                <c:pt idx="1">
                  <c:v>1.7611799240112305</c:v>
                </c:pt>
                <c:pt idx="2">
                  <c:v>7.3363299369812012</c:v>
                </c:pt>
                <c:pt idx="3">
                  <c:v>9.0921900272369385</c:v>
                </c:pt>
                <c:pt idx="4">
                  <c:v>12.679889917373657</c:v>
                </c:pt>
                <c:pt idx="6">
                  <c:v>0</c:v>
                </c:pt>
                <c:pt idx="7">
                  <c:v>1.7665839672088623</c:v>
                </c:pt>
                <c:pt idx="8">
                  <c:v>7.0663358688354494</c:v>
                </c:pt>
                <c:pt idx="9">
                  <c:v>8.8329198360443115</c:v>
                </c:pt>
                <c:pt idx="10">
                  <c:v>12.366087770462038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8-4D95-B889-F69E8B2F5D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8-4D95-B889-F69E8B2F5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78-4D95-B889-F69E8B2F5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78-4D95-B889-F69E8B2F5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678-4D95-B889-F69E8B2F5D9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8-4D95-B889-F69E8B2F5D9D}"/>
              </c:ext>
            </c:extLst>
          </c:dPt>
          <c:cat>
            <c:strRef>
              <c:f>Sheet2!$I$4:$I$14</c:f>
              <c:strCache>
                <c:ptCount val="11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6">
                  <c:v>Ideal P1</c:v>
                </c:pt>
                <c:pt idx="7">
                  <c:v>Ideal P2</c:v>
                </c:pt>
                <c:pt idx="8">
                  <c:v>Ideal P3</c:v>
                </c:pt>
                <c:pt idx="9">
                  <c:v>Ideal P4</c:v>
                </c:pt>
                <c:pt idx="10">
                  <c:v>Ideal P5</c:v>
                </c:pt>
              </c:strCache>
            </c:strRef>
          </c:cat>
          <c:val>
            <c:numRef>
              <c:f>Sheet2!$K$4:$K$14</c:f>
              <c:numCache>
                <c:formatCode>General</c:formatCode>
                <c:ptCount val="11"/>
                <c:pt idx="0">
                  <c:v>7.3361499309539795</c:v>
                </c:pt>
                <c:pt idx="1">
                  <c:v>1.8350200653076172</c:v>
                </c:pt>
                <c:pt idx="2">
                  <c:v>12.704509973526001</c:v>
                </c:pt>
                <c:pt idx="3">
                  <c:v>3.5873198509216309</c:v>
                </c:pt>
                <c:pt idx="4">
                  <c:v>1.7980899810791016</c:v>
                </c:pt>
                <c:pt idx="6">
                  <c:v>7.0663358688354494</c:v>
                </c:pt>
                <c:pt idx="7">
                  <c:v>1.7665839672088623</c:v>
                </c:pt>
                <c:pt idx="8">
                  <c:v>12.366087770462038</c:v>
                </c:pt>
                <c:pt idx="9">
                  <c:v>3.5331679344177247</c:v>
                </c:pt>
                <c:pt idx="10">
                  <c:v>1.7665839672088623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8-4D95-B889-F69E8B2F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754816"/>
        <c:axId val="1539754400"/>
      </c:barChart>
      <c:catAx>
        <c:axId val="153975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9754400"/>
        <c:crosses val="autoZero"/>
        <c:auto val="1"/>
        <c:lblAlgn val="ctr"/>
        <c:lblOffset val="100"/>
        <c:noMultiLvlLbl val="0"/>
      </c:catAx>
      <c:valAx>
        <c:axId val="153975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taken (every line is 1000*unit 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crossAx val="1539754816"/>
        <c:crosses val="autoZero"/>
        <c:crossBetween val="between"/>
        <c:majorUnit val="1.766583967000000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RR_3</a:t>
            </a:r>
            <a:r>
              <a:rPr lang="zh-TW" altLang="en-US" sz="1400" b="0" i="0" u="none" strike="noStrike" baseline="0"/>
              <a:t> 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RR!$I$4:$I$15</c:f>
              <c:strCache>
                <c:ptCount val="12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Real P6</c:v>
                </c:pt>
                <c:pt idx="6">
                  <c:v>Ideal P1</c:v>
                </c:pt>
                <c:pt idx="7">
                  <c:v>Ideal P2</c:v>
                </c:pt>
                <c:pt idx="8">
                  <c:v>Ideal P3</c:v>
                </c:pt>
                <c:pt idx="9">
                  <c:v>Ideal P4</c:v>
                </c:pt>
                <c:pt idx="10">
                  <c:v>Ideal P5</c:v>
                </c:pt>
                <c:pt idx="11">
                  <c:v>Ideal P6</c:v>
                </c:pt>
              </c:strCache>
            </c:strRef>
          </c:cat>
          <c:val>
            <c:numRef>
              <c:f>RR!$J$4:$J$15</c:f>
              <c:numCache>
                <c:formatCode>General</c:formatCode>
                <c:ptCount val="12"/>
                <c:pt idx="0">
                  <c:v>0</c:v>
                </c:pt>
                <c:pt idx="1">
                  <c:v>2.719749927520752</c:v>
                </c:pt>
                <c:pt idx="2">
                  <c:v>5.3338098526000977</c:v>
                </c:pt>
                <c:pt idx="3">
                  <c:v>8.9953598976135254</c:v>
                </c:pt>
                <c:pt idx="4">
                  <c:v>9.9132399559020996</c:v>
                </c:pt>
                <c:pt idx="5">
                  <c:v>12.58597993850708</c:v>
                </c:pt>
                <c:pt idx="6">
                  <c:v>0</c:v>
                </c:pt>
                <c:pt idx="7">
                  <c:v>2.6498759508132896</c:v>
                </c:pt>
                <c:pt idx="8">
                  <c:v>5.2997519016265793</c:v>
                </c:pt>
                <c:pt idx="9">
                  <c:v>8.8329198360442991</c:v>
                </c:pt>
                <c:pt idx="10">
                  <c:v>9.7162118196487288</c:v>
                </c:pt>
                <c:pt idx="11">
                  <c:v>12.366087770462018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3-4643-B689-9F8FFEA39C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E3-4643-B689-9F8FFEA39CE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3-4643-B689-9F8FFEA39CE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E3-4643-B689-9F8FFEA39CE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3-4643-B689-9F8FFEA39CE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AE3-4643-B689-9F8FFEA39CE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E3-4643-B689-9F8FFEA39CE0}"/>
              </c:ext>
            </c:extLst>
          </c:dPt>
          <c:cat>
            <c:strRef>
              <c:f>RR!$I$4:$I$15</c:f>
              <c:strCache>
                <c:ptCount val="12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Real P6</c:v>
                </c:pt>
                <c:pt idx="6">
                  <c:v>Ideal P1</c:v>
                </c:pt>
                <c:pt idx="7">
                  <c:v>Ideal P2</c:v>
                </c:pt>
                <c:pt idx="8">
                  <c:v>Ideal P3</c:v>
                </c:pt>
                <c:pt idx="9">
                  <c:v>Ideal P4</c:v>
                </c:pt>
                <c:pt idx="10">
                  <c:v>Ideal P5</c:v>
                </c:pt>
                <c:pt idx="11">
                  <c:v>Ideal P6</c:v>
                </c:pt>
              </c:strCache>
            </c:strRef>
          </c:cat>
          <c:val>
            <c:numRef>
              <c:f>RR!$K$4:$K$15</c:f>
              <c:numCache>
                <c:formatCode>General</c:formatCode>
                <c:ptCount val="12"/>
                <c:pt idx="0">
                  <c:v>32.257299900054932</c:v>
                </c:pt>
                <c:pt idx="1">
                  <c:v>33.083920001983643</c:v>
                </c:pt>
                <c:pt idx="2">
                  <c:v>24.949589967727661</c:v>
                </c:pt>
                <c:pt idx="3">
                  <c:v>44.253259897232056</c:v>
                </c:pt>
                <c:pt idx="4">
                  <c:v>39.84771990776062</c:v>
                </c:pt>
                <c:pt idx="5">
                  <c:v>36.189729928970337</c:v>
                </c:pt>
                <c:pt idx="6">
                  <c:v>31.798511409759477</c:v>
                </c:pt>
                <c:pt idx="7">
                  <c:v>32.681803393363907</c:v>
                </c:pt>
                <c:pt idx="8">
                  <c:v>24.732175540924036</c:v>
                </c:pt>
                <c:pt idx="9">
                  <c:v>44.164599180221494</c:v>
                </c:pt>
                <c:pt idx="10">
                  <c:v>39.748139262199345</c:v>
                </c:pt>
                <c:pt idx="11">
                  <c:v>36.214971327781626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3-4643-B689-9F8FFEA3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378672"/>
        <c:axId val="1531381584"/>
      </c:barChart>
      <c:catAx>
        <c:axId val="1531378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381584"/>
        <c:crosses val="autoZero"/>
        <c:auto val="1"/>
        <c:lblAlgn val="ctr"/>
        <c:lblOffset val="100"/>
        <c:noMultiLvlLbl val="0"/>
      </c:catAx>
      <c:valAx>
        <c:axId val="15313815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(500</a:t>
                </a:r>
                <a:r>
                  <a:rPr lang="en-US" altLang="zh-TW" baseline="0"/>
                  <a:t> unit per column)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crossAx val="1531378672"/>
        <c:crosses val="autoZero"/>
        <c:crossBetween val="between"/>
        <c:majorUnit val="0.8832919840000000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SJF_4.txt</a:t>
            </a:r>
            <a:r>
              <a:rPr lang="zh-TW" altLang="en-US" sz="1400" b="0" i="0" u="none" strike="noStrike" baseline="0"/>
              <a:t> 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SJF!$J$4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SJF!$I$5:$I$14</c:f>
              <c:strCache>
                <c:ptCount val="10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Ideal P1</c:v>
                </c:pt>
                <c:pt idx="6">
                  <c:v>Ideal P2</c:v>
                </c:pt>
                <c:pt idx="7">
                  <c:v>Ideal P3</c:v>
                </c:pt>
                <c:pt idx="8">
                  <c:v>Ideal P4</c:v>
                </c:pt>
                <c:pt idx="9">
                  <c:v>Ideal P5</c:v>
                </c:pt>
              </c:strCache>
            </c:strRef>
          </c:cat>
          <c:val>
            <c:numRef>
              <c:f>SJF!$J$5:$J$14</c:f>
              <c:numCache>
                <c:formatCode>General</c:formatCode>
                <c:ptCount val="10"/>
                <c:pt idx="0">
                  <c:v>0</c:v>
                </c:pt>
                <c:pt idx="1">
                  <c:v>5.6301100254058838</c:v>
                </c:pt>
                <c:pt idx="2">
                  <c:v>7.509429931640625</c:v>
                </c:pt>
                <c:pt idx="3">
                  <c:v>16.470829963684082</c:v>
                </c:pt>
                <c:pt idx="4">
                  <c:v>14.685299873352051</c:v>
                </c:pt>
                <c:pt idx="5">
                  <c:v>0</c:v>
                </c:pt>
                <c:pt idx="6">
                  <c:v>5.2997519016265793</c:v>
                </c:pt>
                <c:pt idx="7">
                  <c:v>7.0663358688354396</c:v>
                </c:pt>
                <c:pt idx="8">
                  <c:v>15.899255704879739</c:v>
                </c:pt>
                <c:pt idx="9">
                  <c:v>14.132671737670879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F-4701-89A5-813F8A35FD24}"/>
            </c:ext>
          </c:extLst>
        </c:ser>
        <c:ser>
          <c:idx val="1"/>
          <c:order val="1"/>
          <c:tx>
            <c:strRef>
              <c:f>SJF!$K$4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7F-4701-89A5-813F8A35FD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7F-4701-89A5-813F8A35FD2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7F-4701-89A5-813F8A35FD2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7F-4701-89A5-813F8A35FD2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7F-4701-89A5-813F8A35FD24}"/>
              </c:ext>
            </c:extLst>
          </c:dPt>
          <c:cat>
            <c:strRef>
              <c:f>SJF!$I$5:$I$14</c:f>
              <c:strCache>
                <c:ptCount val="10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Ideal P1</c:v>
                </c:pt>
                <c:pt idx="6">
                  <c:v>Ideal P2</c:v>
                </c:pt>
                <c:pt idx="7">
                  <c:v>Ideal P3</c:v>
                </c:pt>
                <c:pt idx="8">
                  <c:v>Ideal P4</c:v>
                </c:pt>
                <c:pt idx="9">
                  <c:v>Ideal P5</c:v>
                </c:pt>
              </c:strCache>
            </c:strRef>
          </c:cat>
          <c:val>
            <c:numRef>
              <c:f>SJF!$K$5:$K$14</c:f>
              <c:numCache>
                <c:formatCode>General</c:formatCode>
                <c:ptCount val="10"/>
                <c:pt idx="0">
                  <c:v>5.6282498836517334</c:v>
                </c:pt>
                <c:pt idx="1">
                  <c:v>1.877119779586792</c:v>
                </c:pt>
                <c:pt idx="2">
                  <c:v>7.173879861831665</c:v>
                </c:pt>
                <c:pt idx="3">
                  <c:v>3.5649199485778809</c:v>
                </c:pt>
                <c:pt idx="4">
                  <c:v>1.783519983291626</c:v>
                </c:pt>
                <c:pt idx="5">
                  <c:v>5.2997519016265793</c:v>
                </c:pt>
                <c:pt idx="6">
                  <c:v>1.7665839672088599</c:v>
                </c:pt>
                <c:pt idx="7">
                  <c:v>7.0663358688354396</c:v>
                </c:pt>
                <c:pt idx="8">
                  <c:v>3.5331679344177198</c:v>
                </c:pt>
                <c:pt idx="9">
                  <c:v>1.7665839672088599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F-4701-89A5-813F8A35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284112"/>
        <c:axId val="1528285360"/>
      </c:barChart>
      <c:catAx>
        <c:axId val="152828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285360"/>
        <c:crosses val="autoZero"/>
        <c:auto val="1"/>
        <c:lblAlgn val="ctr"/>
        <c:lblOffset val="100"/>
        <c:noMultiLvlLbl val="0"/>
      </c:catAx>
      <c:valAx>
        <c:axId val="152828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(each column is 1000 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crossAx val="1528284112"/>
        <c:crosses val="autoZero"/>
        <c:crossBetween val="between"/>
        <c:majorUnit val="1.766583967000000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372794</xdr:colOff>
      <xdr:row>44</xdr:row>
      <xdr:rowOff>56271</xdr:rowOff>
    </xdr:from>
    <xdr:to>
      <xdr:col>16</xdr:col>
      <xdr:colOff>77370</xdr:colOff>
      <xdr:row>58</xdr:row>
      <xdr:rowOff>140677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393896</xdr:colOff>
      <xdr:row>12</xdr:row>
      <xdr:rowOff>70339</xdr:rowOff>
    </xdr:from>
    <xdr:to>
      <xdr:col>11</xdr:col>
      <xdr:colOff>133643</xdr:colOff>
      <xdr:row>29</xdr:row>
      <xdr:rowOff>126609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351691</xdr:colOff>
      <xdr:row>1</xdr:row>
      <xdr:rowOff>56268</xdr:rowOff>
    </xdr:from>
    <xdr:to>
      <xdr:col>7</xdr:col>
      <xdr:colOff>302454</xdr:colOff>
      <xdr:row>15</xdr:row>
      <xdr:rowOff>140674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506437</xdr:colOff>
      <xdr:row>27</xdr:row>
      <xdr:rowOff>28134</xdr:rowOff>
    </xdr:from>
    <xdr:to>
      <xdr:col>9</xdr:col>
      <xdr:colOff>225083</xdr:colOff>
      <xdr:row>41</xdr:row>
      <xdr:rowOff>112540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topLeftCell="A29" workbookViewId="0">
      <selection activeCell="C34" sqref="C34"/>
    </sheetView>
  </sheetViews>
  <sheetFormatPr defaultRowHeight="14.95"/>
  <cols>
    <col min="6" max="6" width="9.6640625" bestFit="1" customWidth="1"/>
    <col min="11" max="11" width="14.77734375" customWidth="1"/>
  </cols>
  <sheetData>
    <row r="1" spans="2:12">
      <c r="K1" s="1">
        <v>1588061303.7335999</v>
      </c>
      <c r="L1" s="1">
        <v>1588061304.5989001</v>
      </c>
    </row>
    <row r="2" spans="2:12">
      <c r="K2" s="1">
        <v>1588061305.5272901</v>
      </c>
      <c r="L2" s="1">
        <v>1588061306.41222</v>
      </c>
    </row>
    <row r="3" spans="2:12">
      <c r="K3" s="1">
        <v>1588061307.34215</v>
      </c>
      <c r="L3" s="1">
        <v>1588061308.2493899</v>
      </c>
    </row>
    <row r="4" spans="2:12">
      <c r="K4" s="1">
        <v>1588061309.1647999</v>
      </c>
      <c r="L4" s="1">
        <v>1588061310.06587</v>
      </c>
    </row>
    <row r="5" spans="2:12">
      <c r="K5" s="1">
        <v>1588061311.0030501</v>
      </c>
      <c r="L5" s="1">
        <v>1588061311.87695</v>
      </c>
    </row>
    <row r="6" spans="2:12">
      <c r="D6" t="s">
        <v>0</v>
      </c>
      <c r="E6" t="s">
        <v>5</v>
      </c>
      <c r="F6" t="s">
        <v>6</v>
      </c>
      <c r="K6" s="1">
        <v>1588061312.8224001</v>
      </c>
      <c r="L6" s="1">
        <v>1588061313.70191</v>
      </c>
    </row>
    <row r="7" spans="2:12">
      <c r="D7" t="s">
        <v>1</v>
      </c>
      <c r="E7">
        <v>100</v>
      </c>
      <c r="F7">
        <v>150</v>
      </c>
      <c r="K7" s="1">
        <v>1588061314.6247499</v>
      </c>
      <c r="L7" s="1">
        <v>1588061315.4914</v>
      </c>
    </row>
    <row r="8" spans="2:12">
      <c r="D8" t="s">
        <v>2</v>
      </c>
      <c r="E8">
        <v>100.1</v>
      </c>
      <c r="F8">
        <v>160</v>
      </c>
      <c r="K8" s="1">
        <v>1588061316.3815601</v>
      </c>
      <c r="L8" s="1">
        <v>1588061317.2945499</v>
      </c>
    </row>
    <row r="9" spans="2:12">
      <c r="D9" t="s">
        <v>3</v>
      </c>
      <c r="E9">
        <v>110.5</v>
      </c>
      <c r="F9">
        <v>167.23423</v>
      </c>
      <c r="K9" s="1">
        <v>1588061318.17906</v>
      </c>
      <c r="L9" s="1">
        <v>1588061319.0441799</v>
      </c>
    </row>
    <row r="10" spans="2:12">
      <c r="D10" t="s">
        <v>4</v>
      </c>
      <c r="E10">
        <v>124</v>
      </c>
      <c r="F10">
        <v>180.24213</v>
      </c>
      <c r="K10" s="1">
        <v>1588061319.96597</v>
      </c>
      <c r="L10" s="2">
        <v>1588061320.84218</v>
      </c>
    </row>
    <row r="14" spans="2:12">
      <c r="B14" t="s">
        <v>7</v>
      </c>
      <c r="D14" t="s">
        <v>17</v>
      </c>
    </row>
    <row r="15" spans="2:12">
      <c r="B15" t="s">
        <v>8</v>
      </c>
      <c r="D15" t="s">
        <v>18</v>
      </c>
    </row>
    <row r="16" spans="2:12">
      <c r="B16" t="s">
        <v>9</v>
      </c>
      <c r="D16" t="s">
        <v>19</v>
      </c>
    </row>
    <row r="17" spans="2:13">
      <c r="B17" t="s">
        <v>10</v>
      </c>
      <c r="D17" t="s">
        <v>20</v>
      </c>
    </row>
    <row r="18" spans="2:13">
      <c r="B18" t="s">
        <v>11</v>
      </c>
      <c r="D18" t="s">
        <v>21</v>
      </c>
    </row>
    <row r="19" spans="2:13">
      <c r="B19" t="s">
        <v>12</v>
      </c>
      <c r="D19" t="s">
        <v>22</v>
      </c>
    </row>
    <row r="20" spans="2:13">
      <c r="B20" t="s">
        <v>13</v>
      </c>
      <c r="D20" t="s">
        <v>23</v>
      </c>
    </row>
    <row r="21" spans="2:13">
      <c r="B21" t="s">
        <v>14</v>
      </c>
      <c r="D21" t="s">
        <v>24</v>
      </c>
    </row>
    <row r="22" spans="2:13">
      <c r="B22" t="s">
        <v>15</v>
      </c>
      <c r="D22" t="s">
        <v>25</v>
      </c>
    </row>
    <row r="23" spans="2:13">
      <c r="B23" t="s">
        <v>16</v>
      </c>
      <c r="D23" t="s">
        <v>26</v>
      </c>
    </row>
    <row r="26" spans="2:13">
      <c r="I26" t="s">
        <v>27</v>
      </c>
      <c r="J26" t="s">
        <v>28</v>
      </c>
      <c r="L26" t="s">
        <v>29</v>
      </c>
      <c r="M26" t="s">
        <v>30</v>
      </c>
    </row>
    <row r="27" spans="2:13">
      <c r="B27" s="1">
        <v>1588062167.2948699</v>
      </c>
      <c r="D27" s="1">
        <v>1588061303.7335999</v>
      </c>
      <c r="E27" s="1">
        <v>1588061304.5989001</v>
      </c>
      <c r="F27">
        <f>E27-D27</f>
        <v>0.86530017852783203</v>
      </c>
      <c r="I27" s="1">
        <v>1588062167.2948699</v>
      </c>
      <c r="J27" s="1">
        <v>1588062168.1821201</v>
      </c>
    </row>
    <row r="28" spans="2:13">
      <c r="B28" s="1">
        <v>1588062168.2195401</v>
      </c>
      <c r="D28" s="1">
        <v>1588061305.5272901</v>
      </c>
      <c r="E28" s="1">
        <v>1588061306.41222</v>
      </c>
      <c r="F28">
        <f t="shared" ref="F28:F36" si="0">E28-D28</f>
        <v>0.88492989540100098</v>
      </c>
      <c r="I28" s="1">
        <v>1588062168.2195401</v>
      </c>
      <c r="J28" s="1">
        <v>1588062169.1830299</v>
      </c>
    </row>
    <row r="29" spans="2:13">
      <c r="B29" s="1">
        <v>1588062169.21755</v>
      </c>
      <c r="D29" s="1">
        <v>1588061307.34215</v>
      </c>
      <c r="E29" s="1">
        <v>1588061308.2493899</v>
      </c>
      <c r="F29">
        <f t="shared" si="0"/>
        <v>0.90723991394042969</v>
      </c>
      <c r="I29" s="1">
        <v>1588062169.21755</v>
      </c>
      <c r="J29" s="1">
        <v>1588062170.15224</v>
      </c>
    </row>
    <row r="30" spans="2:13">
      <c r="B30" s="1">
        <v>1588062170.18925</v>
      </c>
      <c r="D30" s="1">
        <v>1588061309.1647999</v>
      </c>
      <c r="E30" s="1">
        <v>1588061310.06587</v>
      </c>
      <c r="F30">
        <f t="shared" si="0"/>
        <v>0.90107011795043945</v>
      </c>
      <c r="I30" s="1">
        <v>1588062170.18925</v>
      </c>
      <c r="J30" s="1">
        <v>1588062171.1798201</v>
      </c>
    </row>
    <row r="31" spans="2:13">
      <c r="B31" s="1">
        <v>1588062171.2153399</v>
      </c>
      <c r="D31" s="1">
        <v>1588061311.0030501</v>
      </c>
      <c r="E31" s="1">
        <v>1588061311.87695</v>
      </c>
      <c r="F31">
        <f t="shared" si="0"/>
        <v>0.87389993667602539</v>
      </c>
      <c r="I31" s="1">
        <v>1588062171.2153399</v>
      </c>
      <c r="J31" s="2">
        <v>1588062172.1171701</v>
      </c>
    </row>
    <row r="32" spans="2:13">
      <c r="D32" s="1">
        <v>1588061312.8224001</v>
      </c>
      <c r="E32" s="1">
        <v>1588061313.70191</v>
      </c>
      <c r="F32">
        <f t="shared" si="0"/>
        <v>0.87950992584228516</v>
      </c>
      <c r="K32" t="s">
        <v>42</v>
      </c>
      <c r="L32">
        <f>I27-I27</f>
        <v>0</v>
      </c>
      <c r="M32">
        <f>J27-I27</f>
        <v>0.88725018501281738</v>
      </c>
    </row>
    <row r="33" spans="2:13">
      <c r="D33" s="1">
        <v>1588061314.6247499</v>
      </c>
      <c r="E33" s="1">
        <v>1588061315.4914</v>
      </c>
      <c r="F33">
        <f t="shared" si="0"/>
        <v>0.86665010452270508</v>
      </c>
      <c r="K33" t="s">
        <v>44</v>
      </c>
      <c r="L33">
        <f>I28-I27</f>
        <v>0.92467021942138672</v>
      </c>
      <c r="M33">
        <f>J28-I28</f>
        <v>0.96348977088928223</v>
      </c>
    </row>
    <row r="34" spans="2:13">
      <c r="B34" s="1">
        <v>1588062168.1821201</v>
      </c>
      <c r="D34" s="1">
        <v>1588061316.3815601</v>
      </c>
      <c r="E34" s="1">
        <v>1588061317.2945499</v>
      </c>
      <c r="F34">
        <f t="shared" si="0"/>
        <v>0.91298985481262207</v>
      </c>
      <c r="I34" t="s">
        <v>31</v>
      </c>
      <c r="J34" t="s">
        <v>32</v>
      </c>
      <c r="K34" t="s">
        <v>46</v>
      </c>
      <c r="L34">
        <f>I29-I27</f>
        <v>1.922680139541626</v>
      </c>
      <c r="M34">
        <f>J29-I29</f>
        <v>0.93468999862670898</v>
      </c>
    </row>
    <row r="35" spans="2:13">
      <c r="B35" s="1">
        <v>1588062169.1830299</v>
      </c>
      <c r="D35" s="1">
        <v>1588061318.17906</v>
      </c>
      <c r="E35" s="1">
        <v>1588061319.0441799</v>
      </c>
      <c r="F35">
        <f t="shared" si="0"/>
        <v>0.86511993408203125</v>
      </c>
      <c r="K35" t="s">
        <v>48</v>
      </c>
      <c r="L35">
        <f>I30-I27</f>
        <v>2.8943800926208496</v>
      </c>
      <c r="M35">
        <f>J30-I30</f>
        <v>0.990570068359375</v>
      </c>
    </row>
    <row r="36" spans="2:13">
      <c r="B36" s="1">
        <v>1588062170.15224</v>
      </c>
      <c r="D36" s="1">
        <v>1588061319.96597</v>
      </c>
      <c r="E36" s="2">
        <v>1588061320.84218</v>
      </c>
      <c r="F36">
        <f t="shared" si="0"/>
        <v>0.87620997428894043</v>
      </c>
      <c r="K36" t="s">
        <v>50</v>
      </c>
      <c r="L36">
        <f>I31-I27</f>
        <v>3.9204699993133545</v>
      </c>
      <c r="M36">
        <f>J31-I31</f>
        <v>0.90183019638061523</v>
      </c>
    </row>
    <row r="37" spans="2:13">
      <c r="B37" s="1">
        <v>1588062171.1798201</v>
      </c>
      <c r="K37" t="s">
        <v>33</v>
      </c>
      <c r="L37">
        <v>0</v>
      </c>
      <c r="M37">
        <f>$F$38</f>
        <v>0.88329198360443117</v>
      </c>
    </row>
    <row r="38" spans="2:13">
      <c r="B38" s="2">
        <v>1588062172.1171701</v>
      </c>
      <c r="F38">
        <f>AVERAGE(F27:F36)</f>
        <v>0.88329198360443117</v>
      </c>
      <c r="K38" t="s">
        <v>35</v>
      </c>
      <c r="L38">
        <f>M37+L37</f>
        <v>0.88329198360443117</v>
      </c>
      <c r="M38">
        <f t="shared" ref="M38:M41" si="1">$F$38</f>
        <v>0.88329198360443117</v>
      </c>
    </row>
    <row r="39" spans="2:13">
      <c r="E39" t="s">
        <v>81</v>
      </c>
      <c r="F39">
        <f>F38/500</f>
        <v>1.7665839672088624E-3</v>
      </c>
      <c r="K39" t="s">
        <v>37</v>
      </c>
      <c r="L39">
        <f t="shared" ref="L39:L41" si="2">M38+L38</f>
        <v>1.7665839672088623</v>
      </c>
      <c r="M39">
        <f t="shared" si="1"/>
        <v>0.88329198360443117</v>
      </c>
    </row>
    <row r="40" spans="2:13">
      <c r="K40" t="s">
        <v>41</v>
      </c>
      <c r="L40">
        <f t="shared" si="2"/>
        <v>2.6498759508132936</v>
      </c>
      <c r="M40">
        <f t="shared" si="1"/>
        <v>0.88329198360443117</v>
      </c>
    </row>
    <row r="41" spans="2:13">
      <c r="K41" t="s">
        <v>39</v>
      </c>
      <c r="L41">
        <f t="shared" si="2"/>
        <v>3.5331679344177247</v>
      </c>
      <c r="M41">
        <f t="shared" si="1"/>
        <v>0.88329198360443117</v>
      </c>
    </row>
    <row r="43" spans="2:13">
      <c r="C43" t="s">
        <v>51</v>
      </c>
      <c r="D43" t="s">
        <v>52</v>
      </c>
      <c r="E43" t="s">
        <v>53</v>
      </c>
      <c r="F43" t="s">
        <v>54</v>
      </c>
      <c r="G43" t="s">
        <v>55</v>
      </c>
    </row>
    <row r="44" spans="2:13">
      <c r="C44" t="s">
        <v>56</v>
      </c>
      <c r="D44">
        <v>0.92930600643158001</v>
      </c>
      <c r="E44">
        <v>0.90620017051696777</v>
      </c>
      <c r="F44">
        <f>D44-E44</f>
        <v>2.3105835914612238E-2</v>
      </c>
      <c r="G44">
        <f>F44/D44*100</f>
        <v>2.4863538764088902</v>
      </c>
    </row>
    <row r="45" spans="2:13">
      <c r="C45" t="s">
        <v>58</v>
      </c>
      <c r="D45">
        <v>0.92930600643157957</v>
      </c>
      <c r="E45">
        <v>0.93079996109008789</v>
      </c>
      <c r="F45">
        <f t="shared" ref="F45:F48" si="3">D45-E45</f>
        <v>-1.493954658508323E-3</v>
      </c>
      <c r="G45">
        <f t="shared" ref="G45:G48" si="4">F45/D45*100</f>
        <v>-0.16076024992509461</v>
      </c>
    </row>
    <row r="46" spans="2:13">
      <c r="C46" t="s">
        <v>60</v>
      </c>
      <c r="D46">
        <v>0.92930600643157957</v>
      </c>
      <c r="E46">
        <v>0.91038990020751953</v>
      </c>
      <c r="F46">
        <f t="shared" si="3"/>
        <v>1.8916106224060036E-2</v>
      </c>
      <c r="G46">
        <f t="shared" si="4"/>
        <v>2.0355088736266271</v>
      </c>
    </row>
    <row r="47" spans="2:13">
      <c r="C47" t="s">
        <v>62</v>
      </c>
      <c r="D47">
        <v>0.92930600643157957</v>
      </c>
      <c r="E47">
        <v>0.9180598258972168</v>
      </c>
      <c r="F47">
        <f t="shared" si="3"/>
        <v>1.1246180534362771E-2</v>
      </c>
      <c r="G47">
        <f t="shared" si="4"/>
        <v>1.2101697886949765</v>
      </c>
    </row>
    <row r="48" spans="2:13">
      <c r="C48" t="s">
        <v>64</v>
      </c>
      <c r="D48">
        <v>0.92930600643157957</v>
      </c>
      <c r="E48">
        <v>0.89965987205505371</v>
      </c>
      <c r="F48">
        <f t="shared" si="3"/>
        <v>2.9646134376525857E-2</v>
      </c>
      <c r="G48">
        <f t="shared" si="4"/>
        <v>3.1901369593384374</v>
      </c>
    </row>
    <row r="49" spans="4:7">
      <c r="E49" t="s">
        <v>86</v>
      </c>
      <c r="F49">
        <f>SUM(F44:F48)</f>
        <v>8.1420302391052579E-2</v>
      </c>
      <c r="G49">
        <f>F49/D53*100</f>
        <v>1.7522818496287678</v>
      </c>
    </row>
    <row r="53" spans="4:7">
      <c r="D53">
        <f>SUM(D44:D48)</f>
        <v>4.6465300321578979</v>
      </c>
      <c r="E53">
        <f t="shared" ref="E53" si="5">SUM(E44:E48)</f>
        <v>4.5651097297668457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6"/>
  <sheetViews>
    <sheetView topLeftCell="H1" workbookViewId="0">
      <selection activeCell="R13" sqref="N7:R13"/>
    </sheetView>
  </sheetViews>
  <sheetFormatPr defaultRowHeight="14.95"/>
  <cols>
    <col min="3" max="4" width="12.88671875" bestFit="1" customWidth="1"/>
    <col min="6" max="10" width="13.77734375" customWidth="1"/>
  </cols>
  <sheetData>
    <row r="3" spans="2:18">
      <c r="C3" t="s">
        <v>65</v>
      </c>
      <c r="D3" t="s">
        <v>66</v>
      </c>
      <c r="G3" t="s">
        <v>5</v>
      </c>
      <c r="H3" t="s">
        <v>28</v>
      </c>
      <c r="J3" t="s">
        <v>73</v>
      </c>
      <c r="K3" t="s">
        <v>30</v>
      </c>
    </row>
    <row r="4" spans="2:18">
      <c r="B4" t="s">
        <v>68</v>
      </c>
      <c r="C4" s="1">
        <v>1587911481.51</v>
      </c>
      <c r="D4" s="1">
        <v>1587911483.3450201</v>
      </c>
      <c r="F4" t="s">
        <v>56</v>
      </c>
      <c r="G4" s="1">
        <v>1587911479.7488201</v>
      </c>
      <c r="H4" s="1">
        <v>1587911487.08497</v>
      </c>
      <c r="I4" t="s">
        <v>42</v>
      </c>
      <c r="J4">
        <f>G4-G4</f>
        <v>0</v>
      </c>
      <c r="K4">
        <f>H4-G4</f>
        <v>7.3361499309539795</v>
      </c>
    </row>
    <row r="5" spans="2:18">
      <c r="B5" t="s">
        <v>67</v>
      </c>
      <c r="C5" s="1">
        <v>1587911479.7488201</v>
      </c>
      <c r="D5" s="1">
        <v>1587911487.08497</v>
      </c>
      <c r="F5" t="s">
        <v>72</v>
      </c>
      <c r="G5" s="1">
        <v>1587911481.51</v>
      </c>
      <c r="H5" s="1">
        <v>1587911483.3450201</v>
      </c>
      <c r="I5" t="s">
        <v>43</v>
      </c>
      <c r="J5">
        <f>G5-G4</f>
        <v>1.7611799240112305</v>
      </c>
      <c r="K5">
        <f t="shared" ref="K5:K8" si="0">H5-G5</f>
        <v>1.8350200653076172</v>
      </c>
    </row>
    <row r="6" spans="2:18">
      <c r="B6" t="s">
        <v>70</v>
      </c>
      <c r="C6" s="1">
        <v>1587911488.8410101</v>
      </c>
      <c r="D6" s="1">
        <v>1587911492.4283299</v>
      </c>
      <c r="F6" t="s">
        <v>60</v>
      </c>
      <c r="G6" s="1">
        <v>1587911487.08515</v>
      </c>
      <c r="H6" s="2">
        <v>1587911499.78966</v>
      </c>
      <c r="I6" t="s">
        <v>45</v>
      </c>
      <c r="J6">
        <f>G6-G4</f>
        <v>7.3363299369812012</v>
      </c>
      <c r="K6">
        <f t="shared" si="0"/>
        <v>12.704509973526001</v>
      </c>
      <c r="N6" t="s">
        <v>82</v>
      </c>
    </row>
    <row r="7" spans="2:18">
      <c r="B7" t="s">
        <v>71</v>
      </c>
      <c r="C7" s="1">
        <v>1587911492.42871</v>
      </c>
      <c r="D7" s="1">
        <v>1587911494.2268</v>
      </c>
      <c r="F7" t="s">
        <v>70</v>
      </c>
      <c r="G7" s="1">
        <v>1587911488.8410101</v>
      </c>
      <c r="H7" s="1">
        <v>1587911492.4283299</v>
      </c>
      <c r="I7" t="s">
        <v>47</v>
      </c>
      <c r="J7">
        <f>G7-G4</f>
        <v>9.0921900272369385</v>
      </c>
      <c r="K7">
        <f t="shared" si="0"/>
        <v>3.5873198509216309</v>
      </c>
      <c r="N7" t="s">
        <v>83</v>
      </c>
      <c r="O7" t="s">
        <v>31</v>
      </c>
      <c r="P7" t="s">
        <v>84</v>
      </c>
      <c r="Q7" t="s">
        <v>54</v>
      </c>
      <c r="R7" t="s">
        <v>55</v>
      </c>
    </row>
    <row r="8" spans="2:18">
      <c r="B8" t="s">
        <v>69</v>
      </c>
      <c r="C8" s="1">
        <v>1587911487.08515</v>
      </c>
      <c r="D8" s="2">
        <v>1587911499.78966</v>
      </c>
      <c r="F8" t="s">
        <v>64</v>
      </c>
      <c r="G8" s="1">
        <v>1587911492.42871</v>
      </c>
      <c r="H8" s="1">
        <v>1587911494.2268</v>
      </c>
      <c r="I8" t="s">
        <v>49</v>
      </c>
      <c r="J8">
        <f>G8-G4</f>
        <v>12.679889917373657</v>
      </c>
      <c r="K8">
        <f t="shared" si="0"/>
        <v>1.7980899810791016</v>
      </c>
      <c r="N8" t="s">
        <v>56</v>
      </c>
      <c r="O8">
        <f>J21*$D$15</f>
        <v>7.0663358688354494</v>
      </c>
      <c r="P8">
        <f>H4-$G$4</f>
        <v>7.3361499309539795</v>
      </c>
      <c r="Q8">
        <f>O8-P8</f>
        <v>-0.2698140621185301</v>
      </c>
      <c r="R8">
        <f>Q8/O8*100</f>
        <v>-3.8183022591451796</v>
      </c>
    </row>
    <row r="9" spans="2:18">
      <c r="N9" t="s">
        <v>57</v>
      </c>
      <c r="O9">
        <f t="shared" ref="O9:O12" si="1">J22*$D$15</f>
        <v>3.5331679344177247</v>
      </c>
      <c r="P9">
        <f t="shared" ref="P9:P12" si="2">H5-$G$4</f>
        <v>3.5961999893188477</v>
      </c>
      <c r="Q9">
        <f t="shared" ref="Q9:Q12" si="3">O9-P9</f>
        <v>-6.3032054901122958E-2</v>
      </c>
      <c r="R9">
        <f t="shared" ref="R9:R12" si="4">Q9/O9*100</f>
        <v>-1.7840095934050417</v>
      </c>
    </row>
    <row r="10" spans="2:18">
      <c r="I10" t="s">
        <v>74</v>
      </c>
      <c r="J10">
        <f>D11*I21</f>
        <v>0</v>
      </c>
      <c r="K10">
        <f>D11*K21</f>
        <v>7.0663358688354494</v>
      </c>
      <c r="N10" t="s">
        <v>59</v>
      </c>
      <c r="O10">
        <f t="shared" si="1"/>
        <v>19.432423639297486</v>
      </c>
      <c r="P10">
        <f t="shared" si="2"/>
        <v>20.040839910507202</v>
      </c>
      <c r="Q10">
        <f t="shared" si="3"/>
        <v>-0.60841627120971609</v>
      </c>
      <c r="R10">
        <f t="shared" si="4"/>
        <v>-3.1309335495307851</v>
      </c>
    </row>
    <row r="11" spans="2:18">
      <c r="C11" t="s">
        <v>80</v>
      </c>
      <c r="D11">
        <v>1.7665839672088624E-3</v>
      </c>
      <c r="I11" t="s">
        <v>34</v>
      </c>
      <c r="J11">
        <f t="shared" ref="J11:J14" si="5">D12*I22</f>
        <v>1.7665839672088623</v>
      </c>
      <c r="K11">
        <f t="shared" ref="K11:K14" si="6">D12*K22</f>
        <v>1.7665839672088623</v>
      </c>
      <c r="N11" t="s">
        <v>61</v>
      </c>
      <c r="O11">
        <f t="shared" si="1"/>
        <v>12.366087770462038</v>
      </c>
      <c r="P11">
        <f t="shared" si="2"/>
        <v>12.679509878158569</v>
      </c>
      <c r="Q11">
        <f t="shared" si="3"/>
        <v>-0.31342210769653178</v>
      </c>
      <c r="R11">
        <f t="shared" si="4"/>
        <v>-2.5345292182478283</v>
      </c>
    </row>
    <row r="12" spans="2:18">
      <c r="D12">
        <v>1.7665839672088624E-3</v>
      </c>
      <c r="I12" t="s">
        <v>36</v>
      </c>
      <c r="J12">
        <f t="shared" si="5"/>
        <v>7.0663358688354494</v>
      </c>
      <c r="K12">
        <f t="shared" si="6"/>
        <v>12.366087770462038</v>
      </c>
      <c r="N12" t="s">
        <v>63</v>
      </c>
      <c r="O12">
        <f t="shared" si="1"/>
        <v>14.132671737670899</v>
      </c>
      <c r="P12">
        <f t="shared" si="2"/>
        <v>14.477979898452759</v>
      </c>
      <c r="Q12">
        <f t="shared" si="3"/>
        <v>-0.34530816078186</v>
      </c>
      <c r="R12">
        <f t="shared" si="4"/>
        <v>-2.4433324936107779</v>
      </c>
    </row>
    <row r="13" spans="2:18">
      <c r="D13">
        <v>1.7665839672088624E-3</v>
      </c>
      <c r="I13" t="s">
        <v>40</v>
      </c>
      <c r="J13">
        <f t="shared" si="5"/>
        <v>8.8329198360443115</v>
      </c>
      <c r="K13">
        <f t="shared" si="6"/>
        <v>3.5331679344177247</v>
      </c>
      <c r="P13" t="s">
        <v>85</v>
      </c>
      <c r="Q13">
        <f>AVERAGE(Q8:Q12)</f>
        <v>-0.31999853134155221</v>
      </c>
      <c r="R13">
        <f>AVERAGE(R8:R12)</f>
        <v>-2.7422214227879222</v>
      </c>
    </row>
    <row r="14" spans="2:18">
      <c r="D14">
        <v>1.7665839672088624E-3</v>
      </c>
      <c r="I14" t="s">
        <v>38</v>
      </c>
      <c r="J14">
        <f t="shared" si="5"/>
        <v>12.366087770462038</v>
      </c>
      <c r="K14">
        <f t="shared" si="6"/>
        <v>1.7665839672088623</v>
      </c>
    </row>
    <row r="15" spans="2:18">
      <c r="D15">
        <v>1.7665839672088624E-3</v>
      </c>
    </row>
    <row r="16" spans="2:18">
      <c r="D16">
        <v>1.7665839672088624E-3</v>
      </c>
    </row>
    <row r="17" spans="3:11">
      <c r="D17">
        <v>1.7665839672088624E-3</v>
      </c>
    </row>
    <row r="18" spans="3:11">
      <c r="D18">
        <v>1.7665839672088624E-3</v>
      </c>
    </row>
    <row r="19" spans="3:11">
      <c r="D19" s="1"/>
    </row>
    <row r="20" spans="3:11">
      <c r="G20" t="s">
        <v>75</v>
      </c>
      <c r="H20" t="s">
        <v>78</v>
      </c>
      <c r="I20" t="s">
        <v>76</v>
      </c>
      <c r="J20" t="s">
        <v>79</v>
      </c>
      <c r="K20" t="s">
        <v>77</v>
      </c>
    </row>
    <row r="21" spans="3:11">
      <c r="C21">
        <f>D18*1000</f>
        <v>1.7665839672088623</v>
      </c>
      <c r="F21" t="s">
        <v>74</v>
      </c>
      <c r="G21">
        <v>0</v>
      </c>
      <c r="H21">
        <v>3000</v>
      </c>
      <c r="I21">
        <v>0</v>
      </c>
      <c r="J21">
        <v>4000</v>
      </c>
      <c r="K21">
        <f>J21-I21</f>
        <v>4000</v>
      </c>
    </row>
    <row r="22" spans="3:11">
      <c r="D22" s="1"/>
      <c r="F22" t="s">
        <v>34</v>
      </c>
      <c r="G22">
        <v>1000</v>
      </c>
      <c r="H22">
        <v>1000</v>
      </c>
      <c r="I22">
        <v>1000</v>
      </c>
      <c r="J22">
        <v>2000</v>
      </c>
      <c r="K22">
        <f t="shared" ref="K22:K25" si="7">J22-I22</f>
        <v>1000</v>
      </c>
    </row>
    <row r="23" spans="3:11">
      <c r="D23" s="1"/>
      <c r="F23" t="s">
        <v>36</v>
      </c>
      <c r="G23">
        <v>2000</v>
      </c>
      <c r="H23">
        <v>4000</v>
      </c>
      <c r="I23">
        <v>4000</v>
      </c>
      <c r="J23">
        <v>11000</v>
      </c>
      <c r="K23">
        <f t="shared" si="7"/>
        <v>7000</v>
      </c>
    </row>
    <row r="24" spans="3:11">
      <c r="D24" s="1"/>
      <c r="F24" t="s">
        <v>40</v>
      </c>
      <c r="G24">
        <v>5000</v>
      </c>
      <c r="H24">
        <v>2000</v>
      </c>
      <c r="I24">
        <v>5000</v>
      </c>
      <c r="J24">
        <v>7000</v>
      </c>
      <c r="K24">
        <f t="shared" si="7"/>
        <v>2000</v>
      </c>
    </row>
    <row r="25" spans="3:11">
      <c r="D25" s="1"/>
      <c r="F25" t="s">
        <v>38</v>
      </c>
      <c r="G25">
        <v>7000</v>
      </c>
      <c r="H25">
        <v>1000</v>
      </c>
      <c r="I25">
        <v>7000</v>
      </c>
      <c r="J25">
        <v>8000</v>
      </c>
      <c r="K25">
        <f t="shared" si="7"/>
        <v>1000</v>
      </c>
    </row>
    <row r="26" spans="3:11">
      <c r="D26" s="2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6"/>
  <sheetViews>
    <sheetView topLeftCell="H1" workbookViewId="0">
      <selection activeCell="Q14" sqref="M8:Q14"/>
    </sheetView>
  </sheetViews>
  <sheetFormatPr defaultRowHeight="14.95"/>
  <cols>
    <col min="3" max="4" width="12.88671875" bestFit="1" customWidth="1"/>
    <col min="5" max="18" width="12.77734375" customWidth="1"/>
  </cols>
  <sheetData>
    <row r="3" spans="2:17">
      <c r="C3" t="s">
        <v>5</v>
      </c>
      <c r="D3" t="s">
        <v>87</v>
      </c>
      <c r="F3" t="s">
        <v>88</v>
      </c>
      <c r="G3" t="s">
        <v>91</v>
      </c>
      <c r="H3" t="s">
        <v>28</v>
      </c>
      <c r="J3" t="s">
        <v>5</v>
      </c>
      <c r="K3" t="s">
        <v>94</v>
      </c>
    </row>
    <row r="4" spans="2:17">
      <c r="B4">
        <v>3</v>
      </c>
      <c r="C4" s="1">
        <v>1587965147.8642499</v>
      </c>
      <c r="D4" s="1">
        <v>1587965172.8138399</v>
      </c>
      <c r="E4" s="4"/>
      <c r="F4" t="s">
        <v>89</v>
      </c>
      <c r="G4" s="1">
        <v>1587965142.5304401</v>
      </c>
      <c r="H4" s="1">
        <v>1587965174.78774</v>
      </c>
      <c r="I4" t="s">
        <v>92</v>
      </c>
      <c r="J4">
        <f>G4-$G$4</f>
        <v>0</v>
      </c>
      <c r="K4">
        <f>H4-G4</f>
        <v>32.257299900054932</v>
      </c>
    </row>
    <row r="5" spans="2:17">
      <c r="B5">
        <v>1</v>
      </c>
      <c r="C5" s="1">
        <v>1587965142.5304401</v>
      </c>
      <c r="D5" s="1">
        <v>1587965174.78774</v>
      </c>
      <c r="E5" s="4"/>
      <c r="F5" t="s">
        <v>57</v>
      </c>
      <c r="G5" s="1">
        <v>1587965145.25019</v>
      </c>
      <c r="H5" s="1">
        <v>1587965178.33411</v>
      </c>
      <c r="I5" t="s">
        <v>43</v>
      </c>
      <c r="J5">
        <f t="shared" ref="J5:J9" si="0">G5-$G$4</f>
        <v>2.719749927520752</v>
      </c>
      <c r="K5">
        <f t="shared" ref="K5:K9" si="1">H5-G5</f>
        <v>33.083920001983643</v>
      </c>
    </row>
    <row r="6" spans="2:17">
      <c r="B6">
        <v>2</v>
      </c>
      <c r="C6" s="1">
        <v>1587965145.25019</v>
      </c>
      <c r="D6" s="1">
        <v>1587965178.33411</v>
      </c>
      <c r="E6" s="4"/>
      <c r="F6" t="s">
        <v>59</v>
      </c>
      <c r="G6" s="1">
        <v>1587965147.8642499</v>
      </c>
      <c r="H6" s="1">
        <v>1587965172.8138399</v>
      </c>
      <c r="I6" t="s">
        <v>45</v>
      </c>
      <c r="J6">
        <f t="shared" si="0"/>
        <v>5.3338098526000977</v>
      </c>
      <c r="K6">
        <f t="shared" si="1"/>
        <v>24.949589967727661</v>
      </c>
      <c r="M6" t="s">
        <v>82</v>
      </c>
    </row>
    <row r="7" spans="2:17">
      <c r="B7">
        <v>6</v>
      </c>
      <c r="C7" s="1">
        <v>1587965155.11642</v>
      </c>
      <c r="D7" s="1">
        <v>1587965191.30615</v>
      </c>
      <c r="E7" s="4"/>
      <c r="F7" t="s">
        <v>61</v>
      </c>
      <c r="G7" s="1">
        <v>1587965151.5258</v>
      </c>
      <c r="H7" s="2">
        <v>1587965195.7790599</v>
      </c>
      <c r="I7" t="s">
        <v>47</v>
      </c>
      <c r="J7">
        <f t="shared" si="0"/>
        <v>8.9953598976135254</v>
      </c>
      <c r="K7">
        <f t="shared" si="1"/>
        <v>44.253259897232056</v>
      </c>
      <c r="M7" t="s">
        <v>83</v>
      </c>
      <c r="N7" t="s">
        <v>31</v>
      </c>
      <c r="O7" t="s">
        <v>84</v>
      </c>
      <c r="P7" t="s">
        <v>54</v>
      </c>
      <c r="Q7" t="s">
        <v>55</v>
      </c>
    </row>
    <row r="8" spans="2:17">
      <c r="B8">
        <v>5</v>
      </c>
      <c r="C8" s="1">
        <v>1587965152.44368</v>
      </c>
      <c r="D8" s="1">
        <v>1587965192.2914</v>
      </c>
      <c r="E8" s="4"/>
      <c r="F8" t="s">
        <v>63</v>
      </c>
      <c r="G8" s="1">
        <v>1587965152.44368</v>
      </c>
      <c r="H8" s="1">
        <v>1587965192.2914</v>
      </c>
      <c r="I8" t="s">
        <v>49</v>
      </c>
      <c r="J8">
        <f t="shared" si="0"/>
        <v>9.9132399559020996</v>
      </c>
      <c r="K8">
        <f t="shared" si="1"/>
        <v>39.84771990776062</v>
      </c>
      <c r="M8" t="s">
        <v>56</v>
      </c>
      <c r="N8">
        <f>K21*$D$20</f>
        <v>31.798511409759477</v>
      </c>
      <c r="O8">
        <f>H4-$G$4</f>
        <v>32.257299900054932</v>
      </c>
      <c r="P8">
        <f>N8-O8</f>
        <v>-0.45878849029545421</v>
      </c>
      <c r="Q8">
        <f>P8/N8*100</f>
        <v>-1.442798640425176</v>
      </c>
    </row>
    <row r="9" spans="2:17">
      <c r="B9">
        <v>4</v>
      </c>
      <c r="C9" s="1">
        <v>1587965151.5258</v>
      </c>
      <c r="D9" s="2">
        <v>1587965195.7790599</v>
      </c>
      <c r="E9" s="4"/>
      <c r="F9" t="s">
        <v>90</v>
      </c>
      <c r="G9" s="1">
        <v>1587965155.11642</v>
      </c>
      <c r="H9" s="1">
        <v>1587965191.30615</v>
      </c>
      <c r="I9" t="s">
        <v>93</v>
      </c>
      <c r="J9">
        <f t="shared" si="0"/>
        <v>12.58597993850708</v>
      </c>
      <c r="K9">
        <f t="shared" si="1"/>
        <v>36.189729928970337</v>
      </c>
      <c r="M9" t="s">
        <v>57</v>
      </c>
      <c r="N9">
        <f t="shared" ref="N9:N13" si="2">K22*$D$20</f>
        <v>35.331679344177196</v>
      </c>
      <c r="O9">
        <f t="shared" ref="O9:O13" si="3">H5-$G$4</f>
        <v>35.803669929504395</v>
      </c>
      <c r="P9">
        <f t="shared" ref="P9:P12" si="4">N9-O9</f>
        <v>-0.47199058532719818</v>
      </c>
      <c r="Q9">
        <f t="shared" ref="Q9:Q12" si="5">P9/N9*100</f>
        <v>-1.3358849454320776</v>
      </c>
    </row>
    <row r="10" spans="2:17">
      <c r="I10" t="s">
        <v>100</v>
      </c>
      <c r="J10">
        <f t="shared" ref="J10:J15" si="6">J21*$D$20</f>
        <v>0</v>
      </c>
      <c r="K10">
        <f>$D$20*L21</f>
        <v>31.798511409759477</v>
      </c>
      <c r="M10" t="s">
        <v>59</v>
      </c>
      <c r="N10">
        <f t="shared" si="2"/>
        <v>30.031927442550618</v>
      </c>
      <c r="O10">
        <f t="shared" si="3"/>
        <v>30.283399820327759</v>
      </c>
      <c r="P10">
        <f t="shared" si="4"/>
        <v>-0.25147237777714082</v>
      </c>
      <c r="Q10">
        <f t="shared" si="5"/>
        <v>-0.83735011100500722</v>
      </c>
    </row>
    <row r="11" spans="2:17">
      <c r="I11" t="s">
        <v>34</v>
      </c>
      <c r="J11">
        <f>J22*$D$20</f>
        <v>2.6498759508132896</v>
      </c>
      <c r="K11">
        <f t="shared" ref="K11:K15" si="7">$D$20*L22</f>
        <v>32.681803393363907</v>
      </c>
      <c r="M11" t="s">
        <v>61</v>
      </c>
      <c r="N11">
        <f t="shared" si="2"/>
        <v>52.997519016265798</v>
      </c>
      <c r="O11">
        <f t="shared" si="3"/>
        <v>53.248619794845581</v>
      </c>
      <c r="P11">
        <f t="shared" si="4"/>
        <v>-0.25110077857978297</v>
      </c>
      <c r="Q11">
        <f t="shared" si="5"/>
        <v>-0.47379723285294933</v>
      </c>
    </row>
    <row r="12" spans="2:17">
      <c r="C12" s="3"/>
      <c r="I12" t="s">
        <v>36</v>
      </c>
      <c r="J12">
        <f t="shared" si="6"/>
        <v>5.2997519016265793</v>
      </c>
      <c r="K12">
        <f t="shared" si="7"/>
        <v>24.732175540924036</v>
      </c>
      <c r="M12" t="s">
        <v>63</v>
      </c>
      <c r="N12">
        <f t="shared" si="2"/>
        <v>49.464351081848072</v>
      </c>
      <c r="O12">
        <f t="shared" si="3"/>
        <v>49.76095986366272</v>
      </c>
      <c r="P12">
        <f t="shared" si="4"/>
        <v>-0.29660878181464767</v>
      </c>
      <c r="Q12">
        <f t="shared" si="5"/>
        <v>-0.59964151015314571</v>
      </c>
    </row>
    <row r="13" spans="2:17">
      <c r="C13" s="3"/>
      <c r="I13" t="s">
        <v>40</v>
      </c>
      <c r="J13">
        <f t="shared" si="6"/>
        <v>8.8329198360442991</v>
      </c>
      <c r="K13">
        <f t="shared" si="7"/>
        <v>44.164599180221494</v>
      </c>
      <c r="M13" t="s">
        <v>90</v>
      </c>
      <c r="N13">
        <f t="shared" si="2"/>
        <v>48.581059098243642</v>
      </c>
      <c r="O13">
        <f t="shared" si="3"/>
        <v>48.775709867477417</v>
      </c>
      <c r="P13">
        <f>N13-O13</f>
        <v>-0.19465076923377467</v>
      </c>
      <c r="Q13">
        <f>P13/N13*100</f>
        <v>-0.40067214022679032</v>
      </c>
    </row>
    <row r="14" spans="2:17">
      <c r="I14" t="s">
        <v>38</v>
      </c>
      <c r="J14">
        <f t="shared" si="6"/>
        <v>9.7162118196487288</v>
      </c>
      <c r="K14">
        <f t="shared" si="7"/>
        <v>39.748139262199345</v>
      </c>
      <c r="O14" t="s">
        <v>85</v>
      </c>
      <c r="P14">
        <f>AVERAGE(P8:P13)</f>
        <v>-0.32076863050466642</v>
      </c>
      <c r="Q14">
        <f>AVERAGE(Q8:Q13)</f>
        <v>-0.84835743001585762</v>
      </c>
    </row>
    <row r="15" spans="2:17">
      <c r="I15" t="s">
        <v>97</v>
      </c>
      <c r="J15">
        <f t="shared" si="6"/>
        <v>12.366087770462018</v>
      </c>
      <c r="K15">
        <f t="shared" si="7"/>
        <v>36.214971327781626</v>
      </c>
    </row>
    <row r="18" spans="3:12">
      <c r="C18" s="3"/>
      <c r="G18">
        <v>1200</v>
      </c>
    </row>
    <row r="19" spans="3:12">
      <c r="C19" s="3"/>
    </row>
    <row r="20" spans="3:12">
      <c r="C20" s="3" t="s">
        <v>99</v>
      </c>
      <c r="D20">
        <f>1.76658396720886/1000</f>
        <v>1.7665839672088598E-3</v>
      </c>
      <c r="G20" t="s">
        <v>96</v>
      </c>
      <c r="H20" t="s">
        <v>95</v>
      </c>
      <c r="I20" t="s">
        <v>78</v>
      </c>
      <c r="J20" t="s">
        <v>76</v>
      </c>
      <c r="K20" t="s">
        <v>79</v>
      </c>
      <c r="L20" t="s">
        <v>77</v>
      </c>
    </row>
    <row r="21" spans="3:12">
      <c r="C21" s="3">
        <v>500</v>
      </c>
      <c r="D21">
        <f>500*D20</f>
        <v>0.88329198360442995</v>
      </c>
      <c r="F21" t="s">
        <v>74</v>
      </c>
      <c r="G21">
        <v>1200</v>
      </c>
      <c r="H21">
        <f t="shared" ref="H21:H26" si="8">G21-$G$21</f>
        <v>0</v>
      </c>
      <c r="I21">
        <v>5000</v>
      </c>
      <c r="J21">
        <v>0</v>
      </c>
      <c r="K21">
        <v>18000</v>
      </c>
      <c r="L21">
        <f>K21-J21</f>
        <v>18000</v>
      </c>
    </row>
    <row r="22" spans="3:12">
      <c r="C22" s="3">
        <v>1000</v>
      </c>
      <c r="D22">
        <f>C22*D20</f>
        <v>1.7665839672088599</v>
      </c>
      <c r="F22" t="s">
        <v>34</v>
      </c>
      <c r="G22">
        <v>2400</v>
      </c>
      <c r="H22">
        <f t="shared" si="8"/>
        <v>1200</v>
      </c>
      <c r="I22">
        <v>4000</v>
      </c>
      <c r="J22">
        <v>1500</v>
      </c>
      <c r="K22">
        <v>20000</v>
      </c>
      <c r="L22">
        <f t="shared" ref="L22:L26" si="9">K22-J22</f>
        <v>18500</v>
      </c>
    </row>
    <row r="23" spans="3:12">
      <c r="C23" s="5">
        <v>2000</v>
      </c>
      <c r="D23">
        <f>C23*D20</f>
        <v>3.5331679344177198</v>
      </c>
      <c r="F23" t="s">
        <v>36</v>
      </c>
      <c r="G23">
        <v>3600</v>
      </c>
      <c r="H23">
        <f t="shared" si="8"/>
        <v>2400</v>
      </c>
      <c r="I23">
        <v>3000</v>
      </c>
      <c r="J23">
        <v>3000</v>
      </c>
      <c r="K23">
        <v>17000</v>
      </c>
      <c r="L23">
        <f t="shared" si="9"/>
        <v>14000</v>
      </c>
    </row>
    <row r="24" spans="3:12">
      <c r="D24">
        <v>1200</v>
      </c>
      <c r="F24" t="s">
        <v>40</v>
      </c>
      <c r="G24">
        <v>4800</v>
      </c>
      <c r="H24">
        <f t="shared" si="8"/>
        <v>3600</v>
      </c>
      <c r="I24">
        <v>7000</v>
      </c>
      <c r="J24">
        <v>5000</v>
      </c>
      <c r="K24">
        <v>30000</v>
      </c>
      <c r="L24">
        <f t="shared" si="9"/>
        <v>25000</v>
      </c>
    </row>
    <row r="25" spans="3:12">
      <c r="F25" t="s">
        <v>38</v>
      </c>
      <c r="G25">
        <v>5200</v>
      </c>
      <c r="H25">
        <f t="shared" si="8"/>
        <v>4000</v>
      </c>
      <c r="I25">
        <v>6000</v>
      </c>
      <c r="J25">
        <v>5500</v>
      </c>
      <c r="K25">
        <v>28000</v>
      </c>
      <c r="L25">
        <f t="shared" si="9"/>
        <v>22500</v>
      </c>
    </row>
    <row r="26" spans="3:12">
      <c r="F26" t="s">
        <v>98</v>
      </c>
      <c r="G26">
        <v>5800</v>
      </c>
      <c r="H26">
        <f t="shared" si="8"/>
        <v>4600</v>
      </c>
      <c r="I26">
        <v>5000</v>
      </c>
      <c r="J26">
        <v>7000</v>
      </c>
      <c r="K26">
        <v>27500</v>
      </c>
      <c r="L26">
        <f t="shared" si="9"/>
        <v>20500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"/>
  <sheetViews>
    <sheetView tabSelected="1" topLeftCell="F5" workbookViewId="0">
      <selection activeCell="Q13" sqref="M7:Q13"/>
    </sheetView>
  </sheetViews>
  <sheetFormatPr defaultRowHeight="14.95"/>
  <cols>
    <col min="1" max="19" width="12.77734375" customWidth="1"/>
  </cols>
  <sheetData>
    <row r="3" spans="1:17">
      <c r="A3" s="1">
        <v>1588053732.4298401</v>
      </c>
      <c r="E3" s="13"/>
    </row>
    <row r="4" spans="1:17">
      <c r="A4" s="1">
        <v>1588053738.0599501</v>
      </c>
      <c r="B4">
        <v>1</v>
      </c>
      <c r="C4" s="1">
        <v>1588053732.4298401</v>
      </c>
      <c r="D4" s="1">
        <v>1588053738.05809</v>
      </c>
      <c r="F4" t="s">
        <v>88</v>
      </c>
      <c r="G4" t="s">
        <v>91</v>
      </c>
      <c r="H4" t="s">
        <v>28</v>
      </c>
      <c r="J4" t="s">
        <v>5</v>
      </c>
      <c r="K4" t="s">
        <v>94</v>
      </c>
    </row>
    <row r="5" spans="1:17">
      <c r="A5" s="1">
        <v>1588053739.93927</v>
      </c>
      <c r="B5">
        <v>2</v>
      </c>
      <c r="C5" s="1">
        <v>1588053738.0599501</v>
      </c>
      <c r="D5" s="1">
        <v>1588053739.9370699</v>
      </c>
      <c r="F5" t="s">
        <v>89</v>
      </c>
      <c r="G5" s="1">
        <v>1588053732.4298401</v>
      </c>
      <c r="H5" s="1">
        <v>1588053738.05809</v>
      </c>
      <c r="I5" s="7" t="s">
        <v>92</v>
      </c>
      <c r="J5" s="8">
        <f>G5-$G$5</f>
        <v>0</v>
      </c>
      <c r="K5" s="8">
        <f>H5-G5</f>
        <v>5.6282498836517334</v>
      </c>
      <c r="L5" s="9"/>
    </row>
    <row r="6" spans="1:17">
      <c r="A6" s="1">
        <v>1588053747.11514</v>
      </c>
      <c r="B6">
        <v>3</v>
      </c>
      <c r="C6" s="1">
        <v>1588053739.93927</v>
      </c>
      <c r="D6" s="1">
        <v>1588053747.1131499</v>
      </c>
      <c r="F6" t="s">
        <v>57</v>
      </c>
      <c r="G6" s="1">
        <v>1588053738.0599501</v>
      </c>
      <c r="H6" s="1">
        <v>1588053739.9370699</v>
      </c>
      <c r="I6" s="10" t="s">
        <v>43</v>
      </c>
      <c r="J6" s="6">
        <f t="shared" ref="J6:J9" si="0">G6-$G$5</f>
        <v>5.6301100254058838</v>
      </c>
      <c r="K6" s="6">
        <f t="shared" ref="K6:K9" si="1">H6-G6</f>
        <v>1.877119779586792</v>
      </c>
      <c r="L6" s="11"/>
      <c r="M6" t="s">
        <v>82</v>
      </c>
    </row>
    <row r="7" spans="1:17">
      <c r="A7" s="1">
        <v>1588053748.9006701</v>
      </c>
      <c r="B7">
        <v>5</v>
      </c>
      <c r="C7" s="1">
        <v>1588053747.11514</v>
      </c>
      <c r="D7" s="1">
        <v>1588053748.8986599</v>
      </c>
      <c r="F7" t="s">
        <v>59</v>
      </c>
      <c r="G7" s="1">
        <v>1588053739.93927</v>
      </c>
      <c r="H7" s="1">
        <v>1588053747.1131499</v>
      </c>
      <c r="I7" s="10" t="s">
        <v>45</v>
      </c>
      <c r="J7" s="6">
        <f t="shared" si="0"/>
        <v>7.509429931640625</v>
      </c>
      <c r="K7" s="6">
        <f t="shared" si="1"/>
        <v>7.173879861831665</v>
      </c>
      <c r="L7" s="11"/>
      <c r="M7" t="s">
        <v>83</v>
      </c>
      <c r="N7" t="s">
        <v>31</v>
      </c>
      <c r="O7" t="s">
        <v>84</v>
      </c>
      <c r="P7" t="s">
        <v>54</v>
      </c>
      <c r="Q7" t="s">
        <v>55</v>
      </c>
    </row>
    <row r="8" spans="1:17">
      <c r="B8">
        <v>4</v>
      </c>
      <c r="C8" s="1">
        <v>1588053748.9006701</v>
      </c>
      <c r="D8" s="2">
        <v>1588053752.46559</v>
      </c>
      <c r="F8" t="s">
        <v>61</v>
      </c>
      <c r="G8" s="1">
        <v>1588053748.9006701</v>
      </c>
      <c r="H8" s="2">
        <v>1588053752.46559</v>
      </c>
      <c r="I8" s="10" t="s">
        <v>47</v>
      </c>
      <c r="J8" s="6">
        <f t="shared" si="0"/>
        <v>16.470829963684082</v>
      </c>
      <c r="K8" s="6">
        <f t="shared" si="1"/>
        <v>3.5649199485778809</v>
      </c>
      <c r="L8" s="11"/>
      <c r="M8" t="s">
        <v>56</v>
      </c>
      <c r="N8">
        <f>K21*$D$16</f>
        <v>5.2997519016265793</v>
      </c>
      <c r="O8">
        <f>H5-$G$5</f>
        <v>5.6282498836517334</v>
      </c>
      <c r="P8">
        <f>N8-O8</f>
        <v>-0.32849798202515412</v>
      </c>
      <c r="Q8">
        <f>P8/N8*100</f>
        <v>-6.1983652843132671</v>
      </c>
    </row>
    <row r="9" spans="1:17">
      <c r="F9" t="s">
        <v>63</v>
      </c>
      <c r="G9" s="1">
        <v>1588053747.11514</v>
      </c>
      <c r="H9" s="1">
        <v>1588053748.8986599</v>
      </c>
      <c r="I9" s="12" t="s">
        <v>49</v>
      </c>
      <c r="J9" s="13">
        <f t="shared" si="0"/>
        <v>14.685299873352051</v>
      </c>
      <c r="K9" s="13">
        <f t="shared" si="1"/>
        <v>1.783519983291626</v>
      </c>
      <c r="L9" s="14"/>
      <c r="M9" t="s">
        <v>57</v>
      </c>
      <c r="N9">
        <f t="shared" ref="N9:N12" si="2">K22*$D$16</f>
        <v>7.0663358688354396</v>
      </c>
      <c r="O9">
        <f t="shared" ref="O9:O12" si="3">H6-$G$5</f>
        <v>7.5072298049926758</v>
      </c>
      <c r="P9">
        <f t="shared" ref="P9:P12" si="4">N9-O9</f>
        <v>-0.44089393615723615</v>
      </c>
      <c r="Q9">
        <f t="shared" ref="Q9:Q12" si="5">P9/N9*100</f>
        <v>-6.2393572049370647</v>
      </c>
    </row>
    <row r="10" spans="1:17">
      <c r="A10" s="1">
        <v>1588053738.05809</v>
      </c>
      <c r="G10" s="1"/>
      <c r="H10" s="1"/>
      <c r="I10" t="s">
        <v>100</v>
      </c>
      <c r="J10">
        <f>J21*$D$16</f>
        <v>0</v>
      </c>
      <c r="K10">
        <f>L21*$D$16</f>
        <v>5.2997519016265793</v>
      </c>
      <c r="M10" t="s">
        <v>59</v>
      </c>
      <c r="N10">
        <f t="shared" si="2"/>
        <v>14.132671737670879</v>
      </c>
      <c r="O10">
        <f t="shared" si="3"/>
        <v>14.68330979347229</v>
      </c>
      <c r="P10">
        <f t="shared" si="4"/>
        <v>-0.55063805580141079</v>
      </c>
      <c r="Q10">
        <f t="shared" si="5"/>
        <v>-3.8962063650970933</v>
      </c>
    </row>
    <row r="11" spans="1:17">
      <c r="A11" s="1">
        <v>1588053739.9370699</v>
      </c>
      <c r="I11" t="s">
        <v>34</v>
      </c>
      <c r="J11">
        <f t="shared" ref="J11:J13" si="6">J22*$D$16</f>
        <v>5.2997519016265793</v>
      </c>
      <c r="K11" s="11">
        <f t="shared" ref="K11:K14" si="7">L22*$D$16</f>
        <v>1.7665839672088599</v>
      </c>
      <c r="M11" t="s">
        <v>61</v>
      </c>
      <c r="N11">
        <f t="shared" si="2"/>
        <v>19.432423639297458</v>
      </c>
      <c r="O11">
        <f t="shared" si="3"/>
        <v>20.035749912261963</v>
      </c>
      <c r="P11">
        <f t="shared" si="4"/>
        <v>-0.60332627296450525</v>
      </c>
      <c r="Q11">
        <f t="shared" si="5"/>
        <v>-3.1047402226473761</v>
      </c>
    </row>
    <row r="12" spans="1:17">
      <c r="A12" s="1">
        <v>1588053747.1131499</v>
      </c>
      <c r="I12" t="s">
        <v>36</v>
      </c>
      <c r="J12">
        <f t="shared" si="6"/>
        <v>7.0663358688354396</v>
      </c>
      <c r="K12">
        <f t="shared" si="7"/>
        <v>7.0663358688354396</v>
      </c>
      <c r="M12" t="s">
        <v>63</v>
      </c>
      <c r="N12">
        <f t="shared" si="2"/>
        <v>15.899255704879739</v>
      </c>
      <c r="O12">
        <f t="shared" si="3"/>
        <v>16.468819856643677</v>
      </c>
      <c r="P12">
        <f t="shared" si="4"/>
        <v>-0.56956415176393804</v>
      </c>
      <c r="Q12">
        <f t="shared" si="5"/>
        <v>-3.5823321691035486</v>
      </c>
    </row>
    <row r="13" spans="1:17">
      <c r="A13" s="1">
        <v>1588053748.8986599</v>
      </c>
      <c r="I13" t="s">
        <v>40</v>
      </c>
      <c r="J13">
        <f t="shared" si="6"/>
        <v>15.899255704879739</v>
      </c>
      <c r="K13">
        <f t="shared" si="7"/>
        <v>3.5331679344177198</v>
      </c>
      <c r="O13" t="s">
        <v>85</v>
      </c>
      <c r="P13">
        <f ca="1">AVERAGE(P8:P13)</f>
        <v>0.40734820365905672</v>
      </c>
      <c r="Q13">
        <f ca="1">AVERAGE(Q8:Q13)</f>
        <v>3.023502786723208</v>
      </c>
    </row>
    <row r="14" spans="1:17">
      <c r="A14" s="2">
        <v>1588053752.46559</v>
      </c>
      <c r="I14" t="s">
        <v>38</v>
      </c>
      <c r="J14">
        <f>J25*$D$16</f>
        <v>14.132671737670879</v>
      </c>
      <c r="K14">
        <f t="shared" si="7"/>
        <v>1.7665839672088599</v>
      </c>
    </row>
    <row r="16" spans="1:17">
      <c r="C16" s="3" t="s">
        <v>99</v>
      </c>
      <c r="D16">
        <f>1.76658396720886/1000</f>
        <v>1.7665839672088598E-3</v>
      </c>
    </row>
    <row r="17" spans="3:12">
      <c r="C17" s="3">
        <v>500</v>
      </c>
      <c r="D17">
        <f>500*D16</f>
        <v>0.88329198360442995</v>
      </c>
    </row>
    <row r="18" spans="3:12">
      <c r="C18" s="3">
        <v>1000</v>
      </c>
      <c r="D18">
        <f>C18*D16</f>
        <v>1.7665839672088599</v>
      </c>
    </row>
    <row r="19" spans="3:12">
      <c r="C19" s="5">
        <v>2000</v>
      </c>
      <c r="D19">
        <f>C19*D16</f>
        <v>3.5331679344177198</v>
      </c>
    </row>
    <row r="20" spans="3:12">
      <c r="D20">
        <v>1200</v>
      </c>
      <c r="G20" t="s">
        <v>96</v>
      </c>
      <c r="H20" t="s">
        <v>95</v>
      </c>
      <c r="I20" t="s">
        <v>78</v>
      </c>
      <c r="J20" t="s">
        <v>76</v>
      </c>
      <c r="K20" t="s">
        <v>79</v>
      </c>
      <c r="L20" t="s">
        <v>77</v>
      </c>
    </row>
    <row r="21" spans="3:12">
      <c r="F21" t="s">
        <v>74</v>
      </c>
      <c r="G21">
        <v>0</v>
      </c>
      <c r="H21">
        <v>0</v>
      </c>
      <c r="I21">
        <v>3000</v>
      </c>
      <c r="J21">
        <v>0</v>
      </c>
      <c r="K21">
        <f>J21+I21</f>
        <v>3000</v>
      </c>
      <c r="L21">
        <f>K21-J21</f>
        <v>3000</v>
      </c>
    </row>
    <row r="22" spans="3:12">
      <c r="F22" t="s">
        <v>34</v>
      </c>
      <c r="G22">
        <v>1000</v>
      </c>
      <c r="H22">
        <v>1000</v>
      </c>
      <c r="I22">
        <v>1000</v>
      </c>
      <c r="J22">
        <v>3000</v>
      </c>
      <c r="K22">
        <f t="shared" ref="K22:K25" si="8">J22+I22</f>
        <v>4000</v>
      </c>
      <c r="L22">
        <f t="shared" ref="L22:L25" si="9">K22-J22</f>
        <v>1000</v>
      </c>
    </row>
    <row r="23" spans="3:12">
      <c r="F23" t="s">
        <v>36</v>
      </c>
      <c r="G23">
        <v>2000</v>
      </c>
      <c r="H23">
        <v>2000</v>
      </c>
      <c r="I23">
        <v>4000</v>
      </c>
      <c r="J23">
        <v>4000</v>
      </c>
      <c r="K23">
        <f t="shared" si="8"/>
        <v>8000</v>
      </c>
      <c r="L23">
        <f t="shared" si="9"/>
        <v>4000</v>
      </c>
    </row>
    <row r="24" spans="3:12">
      <c r="F24" t="s">
        <v>40</v>
      </c>
      <c r="G24">
        <v>5000</v>
      </c>
      <c r="H24">
        <v>5000</v>
      </c>
      <c r="I24">
        <v>2000</v>
      </c>
      <c r="J24">
        <v>9000</v>
      </c>
      <c r="K24">
        <f t="shared" si="8"/>
        <v>11000</v>
      </c>
      <c r="L24">
        <f t="shared" si="9"/>
        <v>2000</v>
      </c>
    </row>
    <row r="25" spans="3:12">
      <c r="F25" t="s">
        <v>38</v>
      </c>
      <c r="G25">
        <v>7000</v>
      </c>
      <c r="H25">
        <v>7000</v>
      </c>
      <c r="I25">
        <v>1000</v>
      </c>
      <c r="J25">
        <v>8000</v>
      </c>
      <c r="K25">
        <f t="shared" si="8"/>
        <v>9000</v>
      </c>
      <c r="L25">
        <f t="shared" si="9"/>
        <v>1000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RR</vt:lpstr>
      <vt:lpstr>SJF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2020-04-26T16:01:43Z</dcterms:created>
  <dcterms:modified xsi:type="dcterms:W3CDTF">2020-04-28T13:44:42Z</dcterms:modified>
</cp:coreProperties>
</file>