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yükseklisans/simülasyon/"/>
    </mc:Choice>
  </mc:AlternateContent>
  <xr:revisionPtr revIDLastSave="0" documentId="13_ncr:1_{AD90347D-65FB-8846-9A32-B941117A293E}" xr6:coauthVersionLast="47" xr6:coauthVersionMax="47" xr10:uidLastSave="{00000000-0000-0000-0000-000000000000}"/>
  <bookViews>
    <workbookView xWindow="20" yWindow="500" windowWidth="28780" windowHeight="15920" xr2:uid="{4313B6B5-B5AC-764A-8A5B-9FF0E4866BAD}"/>
  </bookViews>
  <sheets>
    <sheet name="Simulation" sheetId="2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" i="26" l="1"/>
  <c r="C31" i="26"/>
  <c r="G30" i="26"/>
  <c r="C30" i="26"/>
  <c r="G29" i="26"/>
  <c r="C29" i="26"/>
  <c r="G28" i="26"/>
  <c r="C28" i="26"/>
  <c r="G27" i="26"/>
  <c r="C27" i="26"/>
  <c r="G26" i="26"/>
  <c r="C26" i="26"/>
  <c r="D26" i="26" s="1"/>
  <c r="G25" i="26"/>
  <c r="C25" i="26"/>
  <c r="G24" i="26"/>
  <c r="C24" i="26"/>
  <c r="D24" i="26" s="1"/>
  <c r="G23" i="26"/>
  <c r="C23" i="26"/>
  <c r="D23" i="26" s="1"/>
  <c r="G22" i="26"/>
  <c r="C22" i="26"/>
  <c r="G21" i="26"/>
  <c r="C21" i="26"/>
  <c r="G20" i="26"/>
  <c r="C20" i="26"/>
  <c r="D20" i="26" s="1"/>
  <c r="G19" i="26"/>
  <c r="C19" i="26"/>
  <c r="G18" i="26"/>
  <c r="C18" i="26"/>
  <c r="D18" i="26" s="1"/>
  <c r="G17" i="26"/>
  <c r="C17" i="26"/>
  <c r="G16" i="26"/>
  <c r="C16" i="26"/>
  <c r="D16" i="26" s="1"/>
  <c r="G15" i="26"/>
  <c r="C15" i="26"/>
  <c r="D15" i="26" s="1"/>
  <c r="G14" i="26"/>
  <c r="C14" i="26"/>
  <c r="G13" i="26"/>
  <c r="C13" i="26"/>
  <c r="G12" i="26"/>
  <c r="C12" i="26"/>
  <c r="G11" i="26"/>
  <c r="C11" i="26"/>
  <c r="G10" i="26"/>
  <c r="C10" i="26"/>
  <c r="G9" i="26"/>
  <c r="C9" i="26"/>
  <c r="D9" i="26" s="1"/>
  <c r="G8" i="26"/>
  <c r="C8" i="26"/>
  <c r="D8" i="26" s="1"/>
  <c r="V7" i="26"/>
  <c r="G7" i="26"/>
  <c r="C7" i="26"/>
  <c r="D7" i="26" s="1"/>
  <c r="V6" i="26"/>
  <c r="G6" i="26"/>
  <c r="C6" i="26"/>
  <c r="V5" i="26"/>
  <c r="G5" i="26"/>
  <c r="C5" i="26"/>
  <c r="D5" i="26" s="1"/>
  <c r="G4" i="26"/>
  <c r="C4" i="26"/>
  <c r="D4" i="26" s="1"/>
  <c r="G3" i="26"/>
  <c r="C3" i="26"/>
  <c r="D3" i="26" s="1"/>
  <c r="G2" i="26"/>
  <c r="C2" i="26"/>
  <c r="D2" i="26" s="1"/>
  <c r="O2" i="26" s="1"/>
  <c r="Q2" i="26" s="1"/>
  <c r="B2" i="26"/>
  <c r="D22" i="26" l="1"/>
  <c r="E2" i="26"/>
  <c r="D11" i="26"/>
  <c r="D29" i="26"/>
  <c r="D17" i="26"/>
  <c r="D12" i="26"/>
  <c r="D28" i="26"/>
  <c r="D27" i="26"/>
  <c r="D14" i="26"/>
  <c r="D31" i="26"/>
  <c r="D6" i="26"/>
  <c r="D21" i="26"/>
  <c r="D10" i="26"/>
  <c r="D13" i="26"/>
  <c r="D19" i="26"/>
  <c r="D25" i="26"/>
  <c r="D30" i="26"/>
  <c r="X17" i="26" l="1"/>
  <c r="I2" i="26"/>
  <c r="H2" i="26"/>
  <c r="P2" i="26"/>
  <c r="K2" i="26"/>
  <c r="M2" i="26"/>
  <c r="F2" i="26"/>
  <c r="N2" i="26" l="1"/>
  <c r="L2" i="26"/>
  <c r="J2" i="26"/>
  <c r="R2" i="26"/>
  <c r="S2" i="26" l="1"/>
  <c r="B3" i="26"/>
  <c r="E3" i="26" s="1"/>
  <c r="K3" i="26" l="1"/>
  <c r="F3" i="26"/>
  <c r="R3" i="26" s="1"/>
  <c r="O3" i="26"/>
  <c r="Q3" i="26" s="1"/>
  <c r="P3" i="26"/>
  <c r="H3" i="26"/>
  <c r="I3" i="26" l="1"/>
  <c r="J3" i="26" s="1"/>
  <c r="S3" i="26"/>
  <c r="L3" i="26" l="1"/>
  <c r="M3" i="26" l="1"/>
  <c r="N3" i="26" l="1"/>
  <c r="B4" i="26" l="1"/>
  <c r="O4" i="26" l="1"/>
  <c r="Q4" i="26" s="1"/>
  <c r="E4" i="26"/>
  <c r="K4" i="26" l="1"/>
  <c r="P4" i="26"/>
  <c r="H4" i="26"/>
  <c r="F4" i="26"/>
  <c r="I4" i="26" l="1"/>
  <c r="J4" i="26" s="1"/>
  <c r="L4" i="26"/>
  <c r="R4" i="26"/>
  <c r="S4" i="26" l="1"/>
  <c r="M4" i="26"/>
  <c r="N4" i="26" s="1"/>
  <c r="B5" i="26" l="1"/>
  <c r="E5" i="26" l="1"/>
  <c r="O5" i="26"/>
  <c r="Q5" i="26" s="1"/>
  <c r="K5" i="26" l="1"/>
  <c r="F5" i="26"/>
  <c r="R5" i="26" s="1"/>
  <c r="P5" i="26"/>
  <c r="H5" i="26"/>
  <c r="I5" i="26" l="1"/>
  <c r="J5" i="26" s="1"/>
  <c r="L5" i="26"/>
  <c r="S5" i="26"/>
  <c r="M5" i="26" l="1"/>
  <c r="N5" i="26" s="1"/>
  <c r="B6" i="26" l="1"/>
  <c r="O6" i="26" s="1"/>
  <c r="Q6" i="26" s="1"/>
  <c r="E6" i="26" l="1"/>
  <c r="K6" i="26" l="1"/>
  <c r="F6" i="26"/>
  <c r="R6" i="26" s="1"/>
  <c r="P6" i="26"/>
  <c r="H6" i="26"/>
  <c r="I6" i="26" l="1"/>
  <c r="J6" i="26" s="1"/>
  <c r="L6" i="26"/>
  <c r="S6" i="26"/>
  <c r="M6" i="26" l="1"/>
  <c r="N6" i="26" s="1"/>
  <c r="B7" i="26" s="1"/>
  <c r="E7" i="26" l="1"/>
  <c r="O7" i="26"/>
  <c r="Q7" i="26" s="1"/>
  <c r="K7" i="26" l="1"/>
  <c r="H7" i="26"/>
  <c r="I7" i="26" s="1"/>
  <c r="F7" i="26"/>
  <c r="R7" i="26" s="1"/>
  <c r="P7" i="26"/>
  <c r="J7" i="26" l="1"/>
  <c r="L7" i="26"/>
  <c r="S7" i="26"/>
  <c r="M7" i="26" l="1"/>
  <c r="N7" i="26" s="1"/>
  <c r="B8" i="26" s="1"/>
  <c r="E8" i="26" l="1"/>
  <c r="O8" i="26"/>
  <c r="Q8" i="26" s="1"/>
  <c r="K8" i="26" l="1"/>
  <c r="F8" i="26"/>
  <c r="P8" i="26"/>
  <c r="H8" i="26"/>
  <c r="I8" i="26" s="1"/>
  <c r="J8" i="26" s="1"/>
  <c r="L8" i="26" l="1"/>
  <c r="R8" i="26"/>
  <c r="S8" i="26" s="1"/>
  <c r="M8" i="26" l="1"/>
  <c r="N8" i="26" s="1"/>
  <c r="B9" i="26" s="1"/>
  <c r="O9" i="26" s="1"/>
  <c r="Q9" i="26" s="1"/>
  <c r="E9" i="26" l="1"/>
  <c r="K9" i="26" l="1"/>
  <c r="H9" i="26"/>
  <c r="I9" i="26" s="1"/>
  <c r="J9" i="26" s="1"/>
  <c r="F9" i="26"/>
  <c r="R9" i="26" s="1"/>
  <c r="P9" i="26"/>
  <c r="L9" i="26" l="1"/>
  <c r="M9" i="26" s="1"/>
  <c r="N9" i="26" s="1"/>
  <c r="S9" i="26"/>
  <c r="B10" i="26" l="1"/>
  <c r="O10" i="26" s="1"/>
  <c r="Q10" i="26" s="1"/>
  <c r="E10" i="26" l="1"/>
  <c r="K10" i="26" s="1"/>
  <c r="F10" i="26" l="1"/>
  <c r="R10" i="26" s="1"/>
  <c r="P10" i="26"/>
  <c r="H10" i="26"/>
  <c r="I10" i="26" s="1"/>
  <c r="J10" i="26" s="1"/>
  <c r="S10" i="26" l="1"/>
  <c r="L10" i="26"/>
  <c r="M10" i="26" s="1"/>
  <c r="N10" i="26" s="1"/>
  <c r="B11" i="26" s="1"/>
  <c r="E11" i="26" s="1"/>
  <c r="F11" i="26" s="1"/>
  <c r="R11" i="26" s="1"/>
  <c r="O11" i="26" l="1"/>
  <c r="Q11" i="26" s="1"/>
  <c r="K11" i="26"/>
  <c r="P11" i="26"/>
  <c r="H11" i="26"/>
  <c r="I11" i="26" s="1"/>
  <c r="J11" i="26" s="1"/>
  <c r="S11" i="26" l="1"/>
  <c r="L11" i="26"/>
  <c r="M11" i="26" s="1"/>
  <c r="N11" i="26" s="1"/>
  <c r="B12" i="26" l="1"/>
  <c r="E12" i="26" l="1"/>
  <c r="O12" i="26"/>
  <c r="Q12" i="26" s="1"/>
  <c r="F12" i="26" l="1"/>
  <c r="R12" i="26" s="1"/>
  <c r="K12" i="26"/>
  <c r="P12" i="26"/>
  <c r="H12" i="26"/>
  <c r="I12" i="26" s="1"/>
  <c r="J12" i="26" s="1"/>
  <c r="L12" i="26" l="1"/>
  <c r="M12" i="26" s="1"/>
  <c r="N12" i="26" s="1"/>
  <c r="B13" i="26" s="1"/>
  <c r="S12" i="26"/>
  <c r="E13" i="26" l="1"/>
  <c r="O13" i="26"/>
  <c r="Q13" i="26" s="1"/>
  <c r="F13" i="26" l="1"/>
  <c r="R13" i="26" s="1"/>
  <c r="K13" i="26"/>
  <c r="H13" i="26"/>
  <c r="P13" i="26"/>
  <c r="L13" i="26" l="1"/>
  <c r="I13" i="26"/>
  <c r="J13" i="26" s="1"/>
  <c r="S13" i="26"/>
  <c r="M13" i="26" l="1"/>
  <c r="N13" i="26" s="1"/>
  <c r="B14" i="26" l="1"/>
  <c r="O14" i="26" l="1"/>
  <c r="Q14" i="26" s="1"/>
  <c r="E14" i="26"/>
  <c r="F14" i="26" l="1"/>
  <c r="K14" i="26"/>
  <c r="H14" i="26"/>
  <c r="I14" i="26" s="1"/>
  <c r="J14" i="26" s="1"/>
  <c r="P14" i="26"/>
  <c r="L14" i="26" l="1"/>
  <c r="R14" i="26"/>
  <c r="S14" i="26" s="1"/>
  <c r="M14" i="26" l="1"/>
  <c r="N14" i="26" s="1"/>
  <c r="B15" i="26" s="1"/>
  <c r="E15" i="26" l="1"/>
  <c r="F15" i="26" s="1"/>
  <c r="R15" i="26" s="1"/>
  <c r="O15" i="26"/>
  <c r="Q15" i="26" s="1"/>
  <c r="P15" i="26" l="1"/>
  <c r="S15" i="26" s="1"/>
  <c r="H15" i="26"/>
  <c r="I15" i="26" s="1"/>
  <c r="J15" i="26" s="1"/>
  <c r="K15" i="26"/>
  <c r="L15" i="26" l="1"/>
  <c r="M15" i="26" s="1"/>
  <c r="N15" i="26" s="1"/>
  <c r="B16" i="26" l="1"/>
  <c r="O16" i="26" s="1"/>
  <c r="Q16" i="26" s="1"/>
  <c r="E16" i="26" l="1"/>
  <c r="F16" i="26" s="1"/>
  <c r="R16" i="26" s="1"/>
  <c r="H16" i="26" l="1"/>
  <c r="I16" i="26" s="1"/>
  <c r="J16" i="26" s="1"/>
  <c r="K16" i="26"/>
  <c r="P16" i="26"/>
  <c r="S16" i="26" s="1"/>
  <c r="L16" i="26" l="1"/>
  <c r="M16" i="26" s="1"/>
  <c r="N16" i="26" s="1"/>
  <c r="B17" i="26" s="1"/>
  <c r="E17" i="26" s="1"/>
  <c r="O17" i="26" l="1"/>
  <c r="Q17" i="26" s="1"/>
  <c r="F17" i="26"/>
  <c r="K17" i="26"/>
  <c r="H17" i="26"/>
  <c r="I17" i="26" s="1"/>
  <c r="J17" i="26" s="1"/>
  <c r="P17" i="26"/>
  <c r="L17" i="26" l="1"/>
  <c r="M17" i="26" s="1"/>
  <c r="N17" i="26" s="1"/>
  <c r="B18" i="26" s="1"/>
  <c r="R17" i="26"/>
  <c r="S17" i="26" s="1"/>
  <c r="E18" i="26" l="1"/>
  <c r="O18" i="26"/>
  <c r="Q18" i="26" s="1"/>
  <c r="F18" i="26" l="1"/>
  <c r="K18" i="26"/>
  <c r="H18" i="26"/>
  <c r="I18" i="26" s="1"/>
  <c r="J18" i="26" s="1"/>
  <c r="P18" i="26"/>
  <c r="L18" i="26" l="1"/>
  <c r="R18" i="26"/>
  <c r="S18" i="26" s="1"/>
  <c r="M18" i="26" l="1"/>
  <c r="N18" i="26" s="1"/>
  <c r="B19" i="26" s="1"/>
  <c r="O19" i="26" l="1"/>
  <c r="Q19" i="26" s="1"/>
  <c r="E19" i="26"/>
  <c r="F19" i="26" s="1"/>
  <c r="P19" i="26" l="1"/>
  <c r="H19" i="26"/>
  <c r="I19" i="26" s="1"/>
  <c r="J19" i="26" s="1"/>
  <c r="K19" i="26"/>
  <c r="R19" i="26"/>
  <c r="L19" i="26" l="1"/>
  <c r="M19" i="26" s="1"/>
  <c r="N19" i="26" s="1"/>
  <c r="S19" i="26"/>
  <c r="B20" i="26" l="1"/>
  <c r="O20" i="26" s="1"/>
  <c r="Q20" i="26" s="1"/>
  <c r="E20" i="26" l="1"/>
  <c r="F20" i="26" s="1"/>
  <c r="R20" i="26" s="1"/>
  <c r="P20" i="26" l="1"/>
  <c r="S20" i="26" s="1"/>
  <c r="H20" i="26"/>
  <c r="I20" i="26" s="1"/>
  <c r="J20" i="26" s="1"/>
  <c r="K20" i="26"/>
  <c r="L20" i="26" l="1"/>
  <c r="M20" i="26" s="1"/>
  <c r="N20" i="26" s="1"/>
  <c r="B21" i="26" s="1"/>
  <c r="O21" i="26" s="1"/>
  <c r="Q21" i="26" s="1"/>
  <c r="E21" i="26" l="1"/>
  <c r="F21" i="26" s="1"/>
  <c r="H21" i="26" l="1"/>
  <c r="I21" i="26" s="1"/>
  <c r="J21" i="26" s="1"/>
  <c r="P21" i="26"/>
  <c r="K21" i="26"/>
  <c r="R21" i="26"/>
  <c r="L21" i="26" l="1"/>
  <c r="M21" i="26" s="1"/>
  <c r="N21" i="26" s="1"/>
  <c r="B22" i="26" s="1"/>
  <c r="S21" i="26"/>
  <c r="O22" i="26" l="1"/>
  <c r="Q22" i="26" s="1"/>
  <c r="E22" i="26"/>
  <c r="F22" i="26" l="1"/>
  <c r="K22" i="26"/>
  <c r="H22" i="26"/>
  <c r="I22" i="26" s="1"/>
  <c r="J22" i="26" s="1"/>
  <c r="P22" i="26"/>
  <c r="L22" i="26" l="1"/>
  <c r="M22" i="26" s="1"/>
  <c r="N22" i="26" s="1"/>
  <c r="B23" i="26" s="1"/>
  <c r="R22" i="26"/>
  <c r="S22" i="26" s="1"/>
  <c r="O23" i="26" l="1"/>
  <c r="Q23" i="26" s="1"/>
  <c r="E23" i="26"/>
  <c r="F23" i="26" l="1"/>
  <c r="K23" i="26"/>
  <c r="P23" i="26"/>
  <c r="H23" i="26"/>
  <c r="I23" i="26" s="1"/>
  <c r="J23" i="26" s="1"/>
  <c r="L23" i="26" l="1"/>
  <c r="R23" i="26"/>
  <c r="S23" i="26" s="1"/>
  <c r="M23" i="26" l="1"/>
  <c r="N23" i="26" s="1"/>
  <c r="B24" i="26" s="1"/>
  <c r="O24" i="26" l="1"/>
  <c r="Q24" i="26" s="1"/>
  <c r="E24" i="26"/>
  <c r="F24" i="26" l="1"/>
  <c r="K24" i="26"/>
  <c r="P24" i="26"/>
  <c r="H24" i="26"/>
  <c r="I24" i="26" s="1"/>
  <c r="J24" i="26" s="1"/>
  <c r="L24" i="26" l="1"/>
  <c r="R24" i="26"/>
  <c r="S24" i="26" s="1"/>
  <c r="M24" i="26" l="1"/>
  <c r="N24" i="26" s="1"/>
  <c r="B25" i="26" s="1"/>
  <c r="O25" i="26" s="1"/>
  <c r="Q25" i="26" s="1"/>
  <c r="E25" i="26" l="1"/>
  <c r="F25" i="26" s="1"/>
  <c r="R25" i="26" s="1"/>
  <c r="H25" i="26" l="1"/>
  <c r="I25" i="26" s="1"/>
  <c r="J25" i="26" s="1"/>
  <c r="P25" i="26"/>
  <c r="S25" i="26" s="1"/>
  <c r="K25" i="26"/>
  <c r="L25" i="26" l="1"/>
  <c r="M25" i="26" s="1"/>
  <c r="N25" i="26" s="1"/>
  <c r="B26" i="26" s="1"/>
  <c r="O26" i="26" s="1"/>
  <c r="Q26" i="26" s="1"/>
  <c r="E26" i="26" l="1"/>
  <c r="F26" i="26" s="1"/>
  <c r="R26" i="26" s="1"/>
  <c r="H26" i="26" l="1"/>
  <c r="I26" i="26" s="1"/>
  <c r="J26" i="26" s="1"/>
  <c r="P26" i="26"/>
  <c r="S26" i="26" s="1"/>
  <c r="K26" i="26"/>
  <c r="L26" i="26" l="1"/>
  <c r="M26" i="26" s="1"/>
  <c r="N26" i="26" s="1"/>
  <c r="B27" i="26" s="1"/>
  <c r="O27" i="26" s="1"/>
  <c r="Q27" i="26" s="1"/>
  <c r="E27" i="26" l="1"/>
  <c r="F27" i="26" s="1"/>
  <c r="H27" i="26" l="1"/>
  <c r="I27" i="26" s="1"/>
  <c r="J27" i="26" s="1"/>
  <c r="P27" i="26"/>
  <c r="K27" i="26"/>
  <c r="R27" i="26"/>
  <c r="L27" i="26" l="1"/>
  <c r="M27" i="26" s="1"/>
  <c r="N27" i="26" s="1"/>
  <c r="B28" i="26" s="1"/>
  <c r="O28" i="26" s="1"/>
  <c r="Q28" i="26" s="1"/>
  <c r="S27" i="26"/>
  <c r="E28" i="26" l="1"/>
  <c r="F28" i="26" s="1"/>
  <c r="H28" i="26" l="1"/>
  <c r="I28" i="26" s="1"/>
  <c r="J28" i="26" s="1"/>
  <c r="P28" i="26"/>
  <c r="K28" i="26"/>
  <c r="R28" i="26"/>
  <c r="S28" i="26" l="1"/>
  <c r="L28" i="26"/>
  <c r="M28" i="26" s="1"/>
  <c r="N28" i="26" s="1"/>
  <c r="B29" i="26" s="1"/>
  <c r="E29" i="26" s="1"/>
  <c r="F29" i="26" s="1"/>
  <c r="O29" i="26" l="1"/>
  <c r="Q29" i="26" s="1"/>
  <c r="R29" i="26"/>
  <c r="K29" i="26"/>
  <c r="H29" i="26"/>
  <c r="I29" i="26" s="1"/>
  <c r="J29" i="26" s="1"/>
  <c r="P29" i="26"/>
  <c r="L29" i="26" l="1"/>
  <c r="S29" i="26"/>
  <c r="M29" i="26" l="1"/>
  <c r="N29" i="26" s="1"/>
  <c r="B30" i="26" s="1"/>
  <c r="O30" i="26" l="1"/>
  <c r="Q30" i="26" s="1"/>
  <c r="E30" i="26"/>
  <c r="F30" i="26" s="1"/>
  <c r="R30" i="26" s="1"/>
  <c r="H30" i="26" l="1"/>
  <c r="P30" i="26"/>
  <c r="S30" i="26" s="1"/>
  <c r="K30" i="26"/>
  <c r="L30" i="26" l="1"/>
  <c r="I30" i="26"/>
  <c r="J30" i="26" s="1"/>
  <c r="M30" i="26" l="1"/>
  <c r="N30" i="26" s="1"/>
  <c r="B31" i="26" s="1"/>
  <c r="E31" i="26" s="1"/>
  <c r="F31" i="26" s="1"/>
  <c r="R31" i="26" s="1"/>
  <c r="W23" i="26" s="1"/>
  <c r="O31" i="26" l="1"/>
  <c r="Q31" i="26" s="1"/>
  <c r="H31" i="26"/>
  <c r="P31" i="26"/>
  <c r="V23" i="26" s="1"/>
  <c r="X23" i="26" l="1"/>
  <c r="S31" i="26"/>
  <c r="X16" i="26" s="1"/>
  <c r="Y23" i="26" s="1"/>
  <c r="I31" i="26"/>
  <c r="J31" i="26" s="1"/>
  <c r="X18" i="26"/>
  <c r="L31" i="26"/>
  <c r="M31" i="26" l="1"/>
  <c r="N31" i="26" s="1"/>
</calcChain>
</file>

<file path=xl/sharedStrings.xml><?xml version="1.0" encoding="utf-8"?>
<sst xmlns="http://schemas.openxmlformats.org/spreadsheetml/2006/main" count="46" uniqueCount="39">
  <si>
    <t>Gün</t>
  </si>
  <si>
    <t>Günlük traktör talebi</t>
  </si>
  <si>
    <t>Kiralama Süresi</t>
  </si>
  <si>
    <t>Olasılık</t>
  </si>
  <si>
    <t>R#1</t>
  </si>
  <si>
    <t>Traktör Talebi</t>
  </si>
  <si>
    <t>olasılık</t>
  </si>
  <si>
    <t>adet</t>
  </si>
  <si>
    <t>Kümülatif</t>
  </si>
  <si>
    <t>R#2</t>
  </si>
  <si>
    <t>Kiralanan Traktör</t>
  </si>
  <si>
    <t>Kiralanandan gelir</t>
  </si>
  <si>
    <t>Atıl Kapasite</t>
  </si>
  <si>
    <t>Günlük Kar</t>
  </si>
  <si>
    <t>Günbaşı Stok</t>
  </si>
  <si>
    <t>Gün Sonu stok</t>
  </si>
  <si>
    <t xml:space="preserve"> Teslime Kalan Süre1</t>
  </si>
  <si>
    <t xml:space="preserve">Traktör 1 </t>
  </si>
  <si>
    <t xml:space="preserve">Traktör 2 </t>
  </si>
  <si>
    <t xml:space="preserve">Traktör 3 </t>
  </si>
  <si>
    <t>Teslimata Kalan süre 2</t>
  </si>
  <si>
    <t>Teslimata Kalan Süre 3</t>
  </si>
  <si>
    <t>Günlük Kiralama Bedeli</t>
  </si>
  <si>
    <t>Mecvut Traktör Kapasitesi</t>
  </si>
  <si>
    <t>İndirim Çeki Maaliyeti</t>
  </si>
  <si>
    <t xml:space="preserve">Atıl Kapasite Maaliyeti </t>
  </si>
  <si>
    <t>TL</t>
  </si>
  <si>
    <t>Adet</t>
  </si>
  <si>
    <t>İndirim Çeki Maliyeti</t>
  </si>
  <si>
    <t>Verilen İndirim Çeki</t>
  </si>
  <si>
    <t>Ortalama Kar</t>
  </si>
  <si>
    <t>Ortalama Kiralama Talebi</t>
  </si>
  <si>
    <t>Ortalama Kiralama Süresi</t>
  </si>
  <si>
    <t>Gelir</t>
  </si>
  <si>
    <t xml:space="preserve">Depolama </t>
  </si>
  <si>
    <t>Maliyeti</t>
  </si>
  <si>
    <t>Memnuniyet</t>
  </si>
  <si>
    <t>Maaliyeti</t>
  </si>
  <si>
    <t>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</si>
</sst>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₺-41F]* #,##0.00_-;\-[$₺-41F]* #,##0.00_-;_-[$₺-41F]* &quot;-&quot;??_-;_-@_-"/>
  </numFmts>
  <fonts count="16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theme="4"/>
      <name val="Helvetica"/>
      <family val="2"/>
    </font>
    <font>
      <sz val="12"/>
      <color theme="1"/>
      <name val="Helvetica"/>
      <family val="2"/>
    </font>
    <font>
      <sz val="12"/>
      <color theme="4"/>
      <name val="Helvetica"/>
      <family val="2"/>
    </font>
    <font>
      <b/>
      <sz val="12"/>
      <color theme="9" tint="-0.249977111117893"/>
      <name val="Helvetica"/>
      <family val="2"/>
    </font>
    <font>
      <sz val="12"/>
      <color theme="9" tint="-0.249977111117893"/>
      <name val="Helvetica"/>
      <family val="2"/>
    </font>
    <font>
      <sz val="12"/>
      <color theme="9" tint="-0.249977111117893"/>
      <name val="Calibri"/>
      <family val="2"/>
      <charset val="162"/>
      <scheme val="minor"/>
    </font>
    <font>
      <sz val="12"/>
      <color theme="4"/>
      <name val="Calibri"/>
      <family val="2"/>
      <charset val="162"/>
      <scheme val="minor"/>
    </font>
    <font>
      <sz val="12"/>
      <color theme="9" tint="-0.249977111117893"/>
      <name val="Calibri"/>
      <family val="2"/>
      <scheme val="minor"/>
    </font>
    <font>
      <b/>
      <sz val="12"/>
      <color theme="5" tint="-0.249977111117893"/>
      <name val="Helvetica"/>
      <family val="2"/>
    </font>
    <font>
      <sz val="12"/>
      <color theme="5" tint="-0.249977111117893"/>
      <name val="Helvetica"/>
      <family val="2"/>
    </font>
    <font>
      <sz val="12"/>
      <color theme="5" tint="-0.249977111117893"/>
      <name val="Calibri"/>
      <family val="2"/>
      <scheme val="minor"/>
    </font>
    <font>
      <sz val="12"/>
      <color theme="5" tint="-0.249977111117893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/>
    <xf numFmtId="2" fontId="5" fillId="0" borderId="0" xfId="0" applyNumberFormat="1" applyFont="1"/>
    <xf numFmtId="164" fontId="5" fillId="0" borderId="0" xfId="0" applyNumberFormat="1" applyFont="1"/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" fontId="5" fillId="0" borderId="0" xfId="0" applyNumberFormat="1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Arz-Talep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5.6091795682597333E-2"/>
          <c:y val="0.10591743119266055"/>
          <c:w val="0.92601556018221376"/>
          <c:h val="0.71484685400563464"/>
        </c:manualLayout>
      </c:layout>
      <c:lineChart>
        <c:grouping val="standard"/>
        <c:varyColors val="0"/>
        <c:ser>
          <c:idx val="0"/>
          <c:order val="0"/>
          <c:tx>
            <c:strRef>
              <c:f>Simulation!$B$1</c:f>
              <c:strCache>
                <c:ptCount val="1"/>
                <c:pt idx="0">
                  <c:v>Günbaşı Stok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Simulation!$B$2:$B$31</c:f>
              <c:numCache>
                <c:formatCode>General</c:formatCode>
                <c:ptCount val="3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0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F0-B740-8B77-C922F6B5EE5C}"/>
            </c:ext>
          </c:extLst>
        </c:ser>
        <c:ser>
          <c:idx val="1"/>
          <c:order val="1"/>
          <c:tx>
            <c:strRef>
              <c:f>Simulation!$D$1</c:f>
              <c:strCache>
                <c:ptCount val="1"/>
                <c:pt idx="0">
                  <c:v>Traktör Talebi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Simulation!$D$2:$D$31</c:f>
              <c:numCache>
                <c:formatCode>General</c:formatCode>
                <c:ptCount val="3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3</c:v>
                </c:pt>
                <c:pt idx="12">
                  <c:v>4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2</c:v>
                </c:pt>
                <c:pt idx="25">
                  <c:v>4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F0-B740-8B77-C922F6B5E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5020608"/>
        <c:axId val="285023312"/>
      </c:lineChart>
      <c:catAx>
        <c:axId val="285020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85023312"/>
        <c:crosses val="autoZero"/>
        <c:auto val="1"/>
        <c:lblAlgn val="ctr"/>
        <c:lblOffset val="100"/>
        <c:tickMarkSkip val="5"/>
        <c:noMultiLvlLbl val="0"/>
      </c:catAx>
      <c:valAx>
        <c:axId val="28502331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85020608"/>
        <c:crossesAt val="1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482600</xdr:colOff>
      <xdr:row>34</xdr:row>
      <xdr:rowOff>12700</xdr:rowOff>
    </xdr:from>
    <xdr:to>
      <xdr:col>19</xdr:col>
      <xdr:colOff>25400</xdr:colOff>
      <xdr:row>47</xdr:row>
      <xdr:rowOff>139700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3573482A-E876-6829-FEB7-5C5DCA9C6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3960-3501-F64F-976E-630D35063ECE}">
  <sheetPr>
    <tabColor theme="1"/>
  </sheetPr>
  <dimension ref="A1:AD37"/>
  <sheetViews>
    <sheetView tabSelected="1" workbookViewId="0">
      <selection activeCell="U16" sqref="U16"/>
    </sheetView>
  </sheetViews>
  <sheetFormatPr baseColWidth="10" defaultRowHeight="16" x14ac:dyDescent="0.2"/>
  <cols>
    <col min="2" max="2" width="9.6640625" style="11" customWidth="1"/>
    <col min="3" max="3" width="5.1640625" style="13" customWidth="1"/>
    <col min="4" max="4" width="8.6640625" style="11" customWidth="1"/>
    <col min="5" max="5" width="10.83203125" style="11" customWidth="1"/>
    <col min="6" max="6" width="11.33203125" style="11" bestFit="1" customWidth="1"/>
    <col min="7" max="7" width="10.83203125" style="11"/>
    <col min="8" max="8" width="8.5" style="11" customWidth="1"/>
    <col min="9" max="9" width="8.83203125" style="14" customWidth="1"/>
    <col min="10" max="10" width="13.33203125" style="18" bestFit="1" customWidth="1"/>
    <col min="11" max="11" width="8.83203125" style="19" bestFit="1" customWidth="1"/>
    <col min="12" max="12" width="11.33203125" style="17" bestFit="1" customWidth="1"/>
    <col min="13" max="13" width="8.83203125" style="22" bestFit="1" customWidth="1"/>
    <col min="14" max="14" width="11.5" style="23" bestFit="1" customWidth="1"/>
    <col min="15" max="15" width="12.5" style="11" bestFit="1" customWidth="1"/>
    <col min="16" max="16" width="14.33203125" style="11" customWidth="1"/>
    <col min="17" max="17" width="13.1640625" style="11" customWidth="1"/>
    <col min="18" max="18" width="9.6640625" style="11" customWidth="1"/>
    <col min="19" max="19" width="8.5" style="11" bestFit="1" customWidth="1"/>
    <col min="22" max="22" width="13.6640625" customWidth="1"/>
    <col min="23" max="23" width="20.33203125" customWidth="1"/>
  </cols>
  <sheetData>
    <row r="1" spans="1:30" s="1" customFormat="1" ht="51" x14ac:dyDescent="0.2">
      <c r="A1" s="2" t="s">
        <v>0</v>
      </c>
      <c r="B1" s="6" t="s">
        <v>14</v>
      </c>
      <c r="C1" s="7" t="s">
        <v>4</v>
      </c>
      <c r="D1" s="6" t="s">
        <v>5</v>
      </c>
      <c r="E1" s="6" t="s">
        <v>10</v>
      </c>
      <c r="F1" s="6" t="s">
        <v>15</v>
      </c>
      <c r="G1" s="6" t="s">
        <v>9</v>
      </c>
      <c r="H1" s="6" t="s">
        <v>2</v>
      </c>
      <c r="I1" s="8" t="s">
        <v>17</v>
      </c>
      <c r="J1" s="8" t="s">
        <v>16</v>
      </c>
      <c r="K1" s="15" t="s">
        <v>18</v>
      </c>
      <c r="L1" s="15" t="s">
        <v>20</v>
      </c>
      <c r="M1" s="20" t="s">
        <v>19</v>
      </c>
      <c r="N1" s="20" t="s">
        <v>21</v>
      </c>
      <c r="O1" s="6" t="s">
        <v>29</v>
      </c>
      <c r="P1" s="6" t="s">
        <v>11</v>
      </c>
      <c r="Q1" s="6" t="s">
        <v>28</v>
      </c>
      <c r="R1" s="6" t="s">
        <v>12</v>
      </c>
      <c r="S1" s="6" t="s">
        <v>13</v>
      </c>
      <c r="T1" s="2"/>
      <c r="U1" s="2"/>
      <c r="V1" s="2" t="s">
        <v>1</v>
      </c>
      <c r="W1" s="2"/>
      <c r="X1" s="2"/>
      <c r="Y1" s="2"/>
      <c r="Z1" s="2" t="s">
        <v>2</v>
      </c>
      <c r="AA1" s="2"/>
      <c r="AB1" s="2"/>
      <c r="AC1" s="2"/>
      <c r="AD1" s="2"/>
    </row>
    <row r="2" spans="1:30" x14ac:dyDescent="0.2">
      <c r="A2" s="3">
        <v>1</v>
      </c>
      <c r="B2" s="10">
        <f>X12</f>
        <v>3</v>
      </c>
      <c r="C2" s="12">
        <f ca="1">RAND()</f>
        <v>0.2884151092131696</v>
      </c>
      <c r="D2" s="10">
        <f t="shared" ref="D2:D31" ca="1" si="0">VLOOKUP(C2,$V$3:$W$7,2)</f>
        <v>1</v>
      </c>
      <c r="E2" s="10">
        <f ca="1">IF(D2&lt;=B2,D2,B2)</f>
        <v>1</v>
      </c>
      <c r="F2" s="10">
        <f ca="1">B2-E2</f>
        <v>2</v>
      </c>
      <c r="G2" s="12">
        <f ca="1">RAND()</f>
        <v>9.3322787124694551E-2</v>
      </c>
      <c r="H2" s="10">
        <f ca="1">IF(AND(E2&gt;=1,E2&lt;=4),VLOOKUP(G2,$Z$3:$AA$6,2),"")</f>
        <v>1</v>
      </c>
      <c r="I2" s="9" t="str">
        <f ca="1">IF(OR(E2=1,E2=2,E2=3),"x","")</f>
        <v>x</v>
      </c>
      <c r="J2" s="9">
        <f ca="1">IF(I2="x",H2,"")</f>
        <v>1</v>
      </c>
      <c r="K2" s="16" t="str">
        <f ca="1">IF(OR(E2=2,E2=3),"x","")</f>
        <v/>
      </c>
      <c r="L2" s="16" t="str">
        <f ca="1">IF(K2="x",H2,"")</f>
        <v/>
      </c>
      <c r="M2" s="21" t="str">
        <f ca="1">IF(OR(E2=3),"x","")</f>
        <v/>
      </c>
      <c r="N2" s="21" t="str">
        <f ca="1">IF(E2=3,H2,"")</f>
        <v/>
      </c>
      <c r="O2" s="10">
        <f ca="1">IF(D2&gt;B2, D2-B2, 0)</f>
        <v>0</v>
      </c>
      <c r="P2" s="10">
        <f ca="1">IF(E2&gt;0,E2*$X$11,0)</f>
        <v>1200</v>
      </c>
      <c r="Q2" s="10">
        <f ca="1">IF(O2&gt;0,O2*$X$13,0)</f>
        <v>0</v>
      </c>
      <c r="R2" s="10">
        <f ca="1">F2*$X$14</f>
        <v>200</v>
      </c>
      <c r="S2" s="10">
        <f ca="1">P2-Q2-R2</f>
        <v>1000</v>
      </c>
      <c r="T2" s="3"/>
      <c r="U2" s="3"/>
      <c r="V2" s="3" t="s">
        <v>6</v>
      </c>
      <c r="W2" s="3" t="s">
        <v>7</v>
      </c>
      <c r="X2" s="3"/>
      <c r="Y2" s="3" t="s">
        <v>8</v>
      </c>
      <c r="Z2" s="3" t="s">
        <v>3</v>
      </c>
      <c r="AA2" s="3" t="s">
        <v>7</v>
      </c>
      <c r="AB2" s="3"/>
      <c r="AC2" s="3"/>
      <c r="AD2" s="3"/>
    </row>
    <row r="3" spans="1:30" x14ac:dyDescent="0.2">
      <c r="A3" s="3">
        <v>2</v>
      </c>
      <c r="B3" s="10">
        <f ca="1">F2+IF(J2=1,1,0)+IF(L2=1,1,0)+IF(N2=1,1,0)</f>
        <v>3</v>
      </c>
      <c r="C3" s="12">
        <f t="shared" ref="C3:C31" ca="1" si="1">RAND()</f>
        <v>0.21028849505349223</v>
      </c>
      <c r="D3" s="10">
        <f t="shared" ca="1" si="0"/>
        <v>0</v>
      </c>
      <c r="E3" s="10">
        <f t="shared" ref="E3:E31" ca="1" si="2">IF(D3&lt;=B3,D3,B3)</f>
        <v>0</v>
      </c>
      <c r="F3" s="10">
        <f t="shared" ref="F3:F31" ca="1" si="3">B3-E3</f>
        <v>3</v>
      </c>
      <c r="G3" s="12">
        <f t="shared" ref="G3:G31" ca="1" si="4">RAND()</f>
        <v>0.76808588578704029</v>
      </c>
      <c r="H3" s="10" t="str">
        <f ca="1">IF(AND(E3&gt;=1,E3&lt;=4),VLOOKUP(G3,$Z$3:$AA$6,2),"")</f>
        <v/>
      </c>
      <c r="I3" s="9" t="str">
        <f ca="1">IF(H3="","",IF(AND(K2="x",L2&gt;1),"",IF(AND(I2="x",J2=1,I2=1),"x",IF(OR(E3=1,E3=2,E3=3),"x",""))))</f>
        <v/>
      </c>
      <c r="J3" s="9" t="str">
        <f ca="1">IF(OR(J2=0,J2=1,J2=""),IF(I3="x",H3,""),J2-1)</f>
        <v/>
      </c>
      <c r="K3" s="16" t="str">
        <f ca="1">IF(OR(E3=2,E3=3),"x",IF(AND(E3=1,J2&gt;1,H2&gt;1, E2+E3=2),"x",""))</f>
        <v/>
      </c>
      <c r="L3" s="16" t="str">
        <f ca="1">IF(OR(L2=0,L2=1,L2=""),IF(K3="x",H3,""),L2-1)</f>
        <v/>
      </c>
      <c r="M3" s="21" t="str">
        <f ca="1">IF(E3=3,"x",IF(AND(L2&gt;0,E3=2,H2&gt;1,J2&gt;1,F2=2),"x",IF(AND(J3&gt;0,L3&gt;=0,L3&lt;=4,E3=1,E2+E3=3),"x","")))</f>
        <v/>
      </c>
      <c r="N3" s="21" t="str">
        <f ca="1">IF(OR(N2=0,N2=1,N2=""),IF(M3="x",H3,""),N2-1)</f>
        <v/>
      </c>
      <c r="O3" s="10">
        <f t="shared" ref="O3:O31" ca="1" si="5">IF(D3&gt;B3, D3-B3, 0)</f>
        <v>0</v>
      </c>
      <c r="P3" s="10">
        <f t="shared" ref="P3:P31" ca="1" si="6">IF(E3&gt;0,E3*$X$11,0)</f>
        <v>0</v>
      </c>
      <c r="Q3" s="10">
        <f t="shared" ref="Q3:Q31" ca="1" si="7">IF(O3&gt;0,O3*$X$13,0)</f>
        <v>0</v>
      </c>
      <c r="R3" s="10">
        <f t="shared" ref="R3:R31" ca="1" si="8">F3*$X$14</f>
        <v>300</v>
      </c>
      <c r="S3" s="10">
        <f ca="1">P3-Q3-R3</f>
        <v>-300</v>
      </c>
      <c r="T3" s="3"/>
      <c r="U3" s="3"/>
      <c r="V3" s="4">
        <v>0</v>
      </c>
      <c r="W3" s="3">
        <v>0</v>
      </c>
      <c r="X3" s="3"/>
      <c r="Y3" s="3"/>
      <c r="Z3" s="4">
        <v>0</v>
      </c>
      <c r="AA3" s="3">
        <v>1</v>
      </c>
      <c r="AB3" s="3"/>
      <c r="AC3" s="3"/>
      <c r="AD3" s="3"/>
    </row>
    <row r="4" spans="1:30" x14ac:dyDescent="0.2">
      <c r="A4" s="3">
        <v>3</v>
      </c>
      <c r="B4" s="10">
        <f t="shared" ref="B4:B31" ca="1" si="9">F3+IF(J3=1,1,0)+IF(L3=1,1,0)+IF(N3=1,1,0)</f>
        <v>3</v>
      </c>
      <c r="C4" s="12">
        <f ca="1">RAND()</f>
        <v>0.6122050162409608</v>
      </c>
      <c r="D4" s="10">
        <f t="shared" ca="1" si="0"/>
        <v>2</v>
      </c>
      <c r="E4" s="10">
        <f t="shared" ca="1" si="2"/>
        <v>2</v>
      </c>
      <c r="F4" s="10">
        <f t="shared" ca="1" si="3"/>
        <v>1</v>
      </c>
      <c r="G4" s="12">
        <f t="shared" ca="1" si="4"/>
        <v>0.13355110563217409</v>
      </c>
      <c r="H4" s="10">
        <f t="shared" ref="H4:H31" ca="1" si="10">IF(AND(E4&gt;=1,E4&lt;=4),VLOOKUP(G4,$Z$3:$AA$6,2),"")</f>
        <v>1</v>
      </c>
      <c r="I4" s="9" t="str">
        <f t="shared" ref="I4:I5" ca="1" si="11">IF(H4="","",IF(AND(K3="x",L3&gt;1),"",IF(AND(I3="x",J3=1,I3=1),"x",IF(OR(E4=1,E4=2,E4=3),"x",""))))</f>
        <v>x</v>
      </c>
      <c r="J4" s="9">
        <f t="shared" ref="J4:J5" ca="1" si="12">IF(OR(J3=0,J3=1,J3=""),IF(I4="x",H4,""),J3-1)</f>
        <v>1</v>
      </c>
      <c r="K4" s="16" t="str">
        <f t="shared" ref="K4:K5" ca="1" si="13">IF(OR(E4=2,E4=3),"x",IF(AND(E4=1,J3&gt;1,H3&gt;1, E3+E4=2),"x",""))</f>
        <v>x</v>
      </c>
      <c r="L4" s="16">
        <f t="shared" ref="L4:L5" ca="1" si="14">IF(OR(L3=0,L3=1,L3=""),IF(K4="x",H4,""),L3-1)</f>
        <v>1</v>
      </c>
      <c r="M4" s="21" t="str">
        <f t="shared" ref="M4:M5" ca="1" si="15">IF(E4=3,"x",IF(AND(L3&gt;0,E4=2,H3&gt;1,J3&gt;1,F3=2),"x",IF(AND(J4&gt;0,L4&gt;=0,L4&lt;=4,E4=1,E3+E4=3),"x","")))</f>
        <v/>
      </c>
      <c r="N4" s="21" t="str">
        <f t="shared" ref="N4:N5" ca="1" si="16">IF(OR(N3=0,N3=1,N3=""),IF(M4="x",H4,""),N3-1)</f>
        <v/>
      </c>
      <c r="O4" s="10">
        <f t="shared" ca="1" si="5"/>
        <v>0</v>
      </c>
      <c r="P4" s="10">
        <f t="shared" ca="1" si="6"/>
        <v>2400</v>
      </c>
      <c r="Q4" s="10">
        <f t="shared" ca="1" si="7"/>
        <v>0</v>
      </c>
      <c r="R4" s="10">
        <f t="shared" ca="1" si="8"/>
        <v>100</v>
      </c>
      <c r="S4" s="10">
        <f t="shared" ref="S4:S31" ca="1" si="17">P4-Q4-R4</f>
        <v>2300</v>
      </c>
      <c r="T4" s="3"/>
      <c r="U4" s="3"/>
      <c r="V4" s="3">
        <v>0.25</v>
      </c>
      <c r="W4" s="3">
        <v>1</v>
      </c>
      <c r="X4" s="3"/>
      <c r="Y4" s="3"/>
      <c r="Z4" s="4">
        <v>0.6</v>
      </c>
      <c r="AA4" s="3">
        <v>2</v>
      </c>
      <c r="AB4" s="3"/>
      <c r="AC4" s="3"/>
      <c r="AD4" s="3"/>
    </row>
    <row r="5" spans="1:30" x14ac:dyDescent="0.2">
      <c r="A5" s="3">
        <v>4</v>
      </c>
      <c r="B5" s="10">
        <f t="shared" ca="1" si="9"/>
        <v>3</v>
      </c>
      <c r="C5" s="12">
        <f t="shared" ca="1" si="1"/>
        <v>0.23568364433858491</v>
      </c>
      <c r="D5" s="10">
        <f t="shared" ca="1" si="0"/>
        <v>0</v>
      </c>
      <c r="E5" s="10">
        <f t="shared" ca="1" si="2"/>
        <v>0</v>
      </c>
      <c r="F5" s="10">
        <f t="shared" ca="1" si="3"/>
        <v>3</v>
      </c>
      <c r="G5" s="12">
        <f t="shared" ca="1" si="4"/>
        <v>0.9843730261146012</v>
      </c>
      <c r="H5" s="10" t="str">
        <f t="shared" ca="1" si="10"/>
        <v/>
      </c>
      <c r="I5" s="9" t="str">
        <f t="shared" ca="1" si="11"/>
        <v/>
      </c>
      <c r="J5" s="9" t="str">
        <f t="shared" ca="1" si="12"/>
        <v/>
      </c>
      <c r="K5" s="16" t="str">
        <f t="shared" ca="1" si="13"/>
        <v/>
      </c>
      <c r="L5" s="16" t="str">
        <f t="shared" ca="1" si="14"/>
        <v/>
      </c>
      <c r="M5" s="21" t="str">
        <f t="shared" ca="1" si="15"/>
        <v/>
      </c>
      <c r="N5" s="21" t="str">
        <f t="shared" ca="1" si="16"/>
        <v/>
      </c>
      <c r="O5" s="10">
        <f t="shared" ca="1" si="5"/>
        <v>0</v>
      </c>
      <c r="P5" s="10">
        <f t="shared" ca="1" si="6"/>
        <v>0</v>
      </c>
      <c r="Q5" s="10">
        <f t="shared" ca="1" si="7"/>
        <v>0</v>
      </c>
      <c r="R5" s="10">
        <f t="shared" ca="1" si="8"/>
        <v>300</v>
      </c>
      <c r="S5" s="10">
        <f t="shared" ca="1" si="17"/>
        <v>-300</v>
      </c>
      <c r="T5" s="3"/>
      <c r="U5" s="3"/>
      <c r="V5" s="3">
        <f>0.25+0.2</f>
        <v>0.45</v>
      </c>
      <c r="W5" s="3">
        <v>2</v>
      </c>
      <c r="X5" s="3"/>
      <c r="Y5" s="3"/>
      <c r="Z5" s="4">
        <v>0.85</v>
      </c>
      <c r="AA5" s="3">
        <v>3</v>
      </c>
      <c r="AB5" s="3"/>
      <c r="AC5" s="3"/>
      <c r="AD5" s="3"/>
    </row>
    <row r="6" spans="1:30" x14ac:dyDescent="0.2">
      <c r="A6" s="3">
        <v>5</v>
      </c>
      <c r="B6" s="10">
        <f t="shared" ca="1" si="9"/>
        <v>3</v>
      </c>
      <c r="C6" s="12">
        <f t="shared" ca="1" si="1"/>
        <v>0.65929289144347158</v>
      </c>
      <c r="D6" s="10">
        <f t="shared" ca="1" si="0"/>
        <v>3</v>
      </c>
      <c r="E6" s="10">
        <f t="shared" ca="1" si="2"/>
        <v>3</v>
      </c>
      <c r="F6" s="10">
        <f t="shared" ca="1" si="3"/>
        <v>0</v>
      </c>
      <c r="G6" s="12">
        <f t="shared" ca="1" si="4"/>
        <v>0.87536780743879672</v>
      </c>
      <c r="H6" s="10">
        <f t="shared" ca="1" si="10"/>
        <v>3</v>
      </c>
      <c r="I6" s="9" t="str">
        <f t="shared" ref="I6:I8" ca="1" si="18">IF(H6="","",IF(AND(K5="x",L5&gt;1),"",IF(AND(I5="x",J5=1,I5=1),"x",IF(OR(E6=1,E6=2,E6=3),"x",""))))</f>
        <v>x</v>
      </c>
      <c r="J6" s="9">
        <f t="shared" ref="J6:J8" ca="1" si="19">IF(OR(J5=0,J5=1,J5=""),IF(I6="x",H6,""),J5-1)</f>
        <v>3</v>
      </c>
      <c r="K6" s="16" t="str">
        <f t="shared" ref="K6:K8" ca="1" si="20">IF(OR(E6=2,E6=3),"x",IF(AND(E6=1,J5&gt;1,H5&gt;1, E5+E6=2),"x",""))</f>
        <v>x</v>
      </c>
      <c r="L6" s="16">
        <f t="shared" ref="L6:L8" ca="1" si="21">IF(OR(L5=0,L5=1,L5=""),IF(K6="x",H6,""),L5-1)</f>
        <v>3</v>
      </c>
      <c r="M6" s="21" t="str">
        <f t="shared" ref="M6:M8" ca="1" si="22">IF(E6=3,"x",IF(AND(L5&gt;0,E6=2,H5&gt;1,J5&gt;1,F5=2),"x",IF(AND(J6&gt;0,L6&gt;=0,L6&lt;=4,E6=1,E5+E6=3),"x","")))</f>
        <v>x</v>
      </c>
      <c r="N6" s="21">
        <f t="shared" ref="N6:N8" ca="1" si="23">IF(OR(N5=0,N5=1,N5=""),IF(M6="x",H6,""),N5-1)</f>
        <v>3</v>
      </c>
      <c r="O6" s="10">
        <f t="shared" ca="1" si="5"/>
        <v>0</v>
      </c>
      <c r="P6" s="10">
        <f t="shared" ca="1" si="6"/>
        <v>3600</v>
      </c>
      <c r="Q6" s="10">
        <f t="shared" ca="1" si="7"/>
        <v>0</v>
      </c>
      <c r="R6" s="10">
        <f t="shared" ca="1" si="8"/>
        <v>0</v>
      </c>
      <c r="S6" s="10">
        <f t="shared" ca="1" si="17"/>
        <v>3600</v>
      </c>
      <c r="T6" s="3"/>
      <c r="U6" s="3"/>
      <c r="V6" s="3">
        <f>0.45+0.2</f>
        <v>0.65</v>
      </c>
      <c r="W6" s="3">
        <v>3</v>
      </c>
      <c r="X6" s="3"/>
      <c r="Y6" s="3"/>
      <c r="Z6" s="4">
        <v>0.95</v>
      </c>
      <c r="AA6" s="3">
        <v>4</v>
      </c>
      <c r="AB6" s="3"/>
      <c r="AC6" s="3"/>
      <c r="AD6" s="3"/>
    </row>
    <row r="7" spans="1:30" x14ac:dyDescent="0.2">
      <c r="A7" s="3">
        <v>6</v>
      </c>
      <c r="B7" s="10">
        <f t="shared" ca="1" si="9"/>
        <v>0</v>
      </c>
      <c r="C7" s="12">
        <f t="shared" ca="1" si="1"/>
        <v>0.48036671285106014</v>
      </c>
      <c r="D7" s="10">
        <f t="shared" ca="1" si="0"/>
        <v>2</v>
      </c>
      <c r="E7" s="10">
        <f t="shared" ca="1" si="2"/>
        <v>0</v>
      </c>
      <c r="F7" s="10">
        <f t="shared" ca="1" si="3"/>
        <v>0</v>
      </c>
      <c r="G7" s="12">
        <f t="shared" ca="1" si="4"/>
        <v>0.90066167694967247</v>
      </c>
      <c r="H7" s="10" t="str">
        <f t="shared" ca="1" si="10"/>
        <v/>
      </c>
      <c r="I7" s="9" t="str">
        <f t="shared" ca="1" si="18"/>
        <v/>
      </c>
      <c r="J7" s="9">
        <f t="shared" ca="1" si="19"/>
        <v>2</v>
      </c>
      <c r="K7" s="16" t="str">
        <f t="shared" ca="1" si="20"/>
        <v/>
      </c>
      <c r="L7" s="16">
        <f t="shared" ca="1" si="21"/>
        <v>2</v>
      </c>
      <c r="M7" s="21" t="str">
        <f t="shared" ca="1" si="22"/>
        <v/>
      </c>
      <c r="N7" s="21">
        <f t="shared" ca="1" si="23"/>
        <v>2</v>
      </c>
      <c r="O7" s="10">
        <f t="shared" ca="1" si="5"/>
        <v>2</v>
      </c>
      <c r="P7" s="10">
        <f t="shared" ca="1" si="6"/>
        <v>0</v>
      </c>
      <c r="Q7" s="10">
        <f t="shared" ca="1" si="7"/>
        <v>2400</v>
      </c>
      <c r="R7" s="10">
        <f t="shared" ca="1" si="8"/>
        <v>0</v>
      </c>
      <c r="S7" s="10">
        <f t="shared" ca="1" si="17"/>
        <v>-2400</v>
      </c>
      <c r="T7" s="3"/>
      <c r="U7" s="3"/>
      <c r="V7" s="3">
        <f>0.65+0.15</f>
        <v>0.8</v>
      </c>
      <c r="W7" s="3">
        <v>4</v>
      </c>
      <c r="X7" s="3"/>
      <c r="Y7" s="3"/>
      <c r="Z7" s="3"/>
      <c r="AA7" s="3"/>
      <c r="AB7" s="3"/>
      <c r="AC7" s="3"/>
      <c r="AD7" s="3"/>
    </row>
    <row r="8" spans="1:30" x14ac:dyDescent="0.2">
      <c r="A8" s="3">
        <v>7</v>
      </c>
      <c r="B8" s="10">
        <f t="shared" ca="1" si="9"/>
        <v>0</v>
      </c>
      <c r="C8" s="12">
        <f t="shared" ca="1" si="1"/>
        <v>0.24549542686454318</v>
      </c>
      <c r="D8" s="10">
        <f t="shared" ca="1" si="0"/>
        <v>0</v>
      </c>
      <c r="E8" s="10">
        <f t="shared" ca="1" si="2"/>
        <v>0</v>
      </c>
      <c r="F8" s="10">
        <f t="shared" ca="1" si="3"/>
        <v>0</v>
      </c>
      <c r="G8" s="12">
        <f t="shared" ca="1" si="4"/>
        <v>0.73237648053860072</v>
      </c>
      <c r="H8" s="10" t="str">
        <f t="shared" ca="1" si="10"/>
        <v/>
      </c>
      <c r="I8" s="9" t="str">
        <f t="shared" ca="1" si="18"/>
        <v/>
      </c>
      <c r="J8" s="9">
        <f t="shared" ca="1" si="19"/>
        <v>1</v>
      </c>
      <c r="K8" s="16" t="str">
        <f t="shared" ca="1" si="20"/>
        <v/>
      </c>
      <c r="L8" s="16">
        <f t="shared" ca="1" si="21"/>
        <v>1</v>
      </c>
      <c r="M8" s="21" t="str">
        <f t="shared" ca="1" si="22"/>
        <v/>
      </c>
      <c r="N8" s="21">
        <f t="shared" ca="1" si="23"/>
        <v>1</v>
      </c>
      <c r="O8" s="10">
        <f t="shared" ca="1" si="5"/>
        <v>0</v>
      </c>
      <c r="P8" s="10">
        <f t="shared" ca="1" si="6"/>
        <v>0</v>
      </c>
      <c r="Q8" s="10">
        <f t="shared" ca="1" si="7"/>
        <v>0</v>
      </c>
      <c r="R8" s="10">
        <f t="shared" ca="1" si="8"/>
        <v>0</v>
      </c>
      <c r="S8" s="10">
        <f t="shared" ca="1" si="17"/>
        <v>0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2">
      <c r="A9" s="3">
        <v>8</v>
      </c>
      <c r="B9" s="10">
        <f t="shared" ca="1" si="9"/>
        <v>3</v>
      </c>
      <c r="C9" s="12">
        <f t="shared" ca="1" si="1"/>
        <v>0.44702244787149292</v>
      </c>
      <c r="D9" s="10">
        <f t="shared" ca="1" si="0"/>
        <v>1</v>
      </c>
      <c r="E9" s="10">
        <f t="shared" ca="1" si="2"/>
        <v>1</v>
      </c>
      <c r="F9" s="10">
        <f t="shared" ca="1" si="3"/>
        <v>2</v>
      </c>
      <c r="G9" s="12">
        <f t="shared" ca="1" si="4"/>
        <v>0.97889738539393556</v>
      </c>
      <c r="H9" s="10">
        <f t="shared" ca="1" si="10"/>
        <v>4</v>
      </c>
      <c r="I9" s="9" t="str">
        <f t="shared" ref="I9:I31" ca="1" si="24">IF(H9="","",IF(AND(K8="x",L8&gt;1),"",IF(AND(I8="x",J8=1,I8=1),"x",IF(OR(E9=1,E9=2,E9=3),"x",""))))</f>
        <v>x</v>
      </c>
      <c r="J9" s="9">
        <f t="shared" ref="J9:J31" ca="1" si="25">IF(OR(J8=0,J8=1,J8=""),IF(I9="x",H9,""),J8-1)</f>
        <v>4</v>
      </c>
      <c r="K9" s="16" t="str">
        <f t="shared" ref="K9:K30" ca="1" si="26">IF(OR(E9=2,E9=3),"x",IF(AND(E9=1,J8&gt;1,H8&gt;1, E8+E9=2),"x",""))</f>
        <v/>
      </c>
      <c r="L9" s="16" t="str">
        <f t="shared" ref="L9:L31" ca="1" si="27">IF(OR(L8=0,L8=1,L8=""),IF(K9="x",H9,""),L8-1)</f>
        <v/>
      </c>
      <c r="M9" s="21" t="str">
        <f t="shared" ref="M9:M31" ca="1" si="28">IF(E9=3,"x",IF(AND(L8&gt;0,E9=2,H8&gt;1,J8&gt;1,F8=2),"x",IF(AND(J9&gt;0,L9&gt;=0,L9&lt;=4,E9=1,E8+E9=3),"x","")))</f>
        <v/>
      </c>
      <c r="N9" s="21" t="str">
        <f t="shared" ref="N9:N31" ca="1" si="29">IF(OR(N8=0,N8=1,N8=""),IF(M9="x",H9,""),N8-1)</f>
        <v/>
      </c>
      <c r="O9" s="10">
        <f t="shared" ca="1" si="5"/>
        <v>0</v>
      </c>
      <c r="P9" s="10">
        <f t="shared" ca="1" si="6"/>
        <v>1200</v>
      </c>
      <c r="Q9" s="10">
        <f t="shared" ca="1" si="7"/>
        <v>0</v>
      </c>
      <c r="R9" s="10">
        <f t="shared" ca="1" si="8"/>
        <v>200</v>
      </c>
      <c r="S9" s="10">
        <f t="shared" ca="1" si="17"/>
        <v>1000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x14ac:dyDescent="0.2">
      <c r="A10" s="3">
        <v>9</v>
      </c>
      <c r="B10" s="10">
        <f t="shared" ca="1" si="9"/>
        <v>2</v>
      </c>
      <c r="C10" s="12">
        <f t="shared" ca="1" si="1"/>
        <v>0.48654095784628915</v>
      </c>
      <c r="D10" s="10">
        <f t="shared" ca="1" si="0"/>
        <v>2</v>
      </c>
      <c r="E10" s="10">
        <f t="shared" ca="1" si="2"/>
        <v>2</v>
      </c>
      <c r="F10" s="10">
        <f t="shared" ca="1" si="3"/>
        <v>0</v>
      </c>
      <c r="G10" s="12">
        <f t="shared" ca="1" si="4"/>
        <v>0.90266993445589716</v>
      </c>
      <c r="H10" s="10">
        <f t="shared" ca="1" si="10"/>
        <v>3</v>
      </c>
      <c r="I10" s="9" t="str">
        <f t="shared" ca="1" si="24"/>
        <v>x</v>
      </c>
      <c r="J10" s="9">
        <f t="shared" ca="1" si="25"/>
        <v>3</v>
      </c>
      <c r="K10" s="16" t="str">
        <f t="shared" ca="1" si="26"/>
        <v>x</v>
      </c>
      <c r="L10" s="16">
        <f t="shared" ca="1" si="27"/>
        <v>3</v>
      </c>
      <c r="M10" s="21" t="str">
        <f t="shared" ca="1" si="28"/>
        <v>x</v>
      </c>
      <c r="N10" s="21">
        <f t="shared" ca="1" si="29"/>
        <v>3</v>
      </c>
      <c r="O10" s="10">
        <f t="shared" ca="1" si="5"/>
        <v>0</v>
      </c>
      <c r="P10" s="10">
        <f t="shared" ca="1" si="6"/>
        <v>2400</v>
      </c>
      <c r="Q10" s="10">
        <f t="shared" ca="1" si="7"/>
        <v>0</v>
      </c>
      <c r="R10" s="10">
        <f t="shared" ca="1" si="8"/>
        <v>0</v>
      </c>
      <c r="S10" s="10">
        <f t="shared" ca="1" si="17"/>
        <v>2400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2">
      <c r="A11" s="3">
        <v>10</v>
      </c>
      <c r="B11" s="10">
        <f t="shared" ca="1" si="9"/>
        <v>0</v>
      </c>
      <c r="C11" s="12">
        <f t="shared" ca="1" si="1"/>
        <v>0.58697931767251954</v>
      </c>
      <c r="D11" s="10">
        <f t="shared" ca="1" si="0"/>
        <v>2</v>
      </c>
      <c r="E11" s="10">
        <f t="shared" ca="1" si="2"/>
        <v>0</v>
      </c>
      <c r="F11" s="10">
        <f t="shared" ca="1" si="3"/>
        <v>0</v>
      </c>
      <c r="G11" s="12">
        <f t="shared" ca="1" si="4"/>
        <v>0.88817786550423561</v>
      </c>
      <c r="H11" s="10" t="str">
        <f t="shared" ca="1" si="10"/>
        <v/>
      </c>
      <c r="I11" s="9" t="str">
        <f t="shared" ca="1" si="24"/>
        <v/>
      </c>
      <c r="J11" s="9">
        <f t="shared" ca="1" si="25"/>
        <v>2</v>
      </c>
      <c r="K11" s="16" t="str">
        <f t="shared" ca="1" si="26"/>
        <v/>
      </c>
      <c r="L11" s="16">
        <f t="shared" ca="1" si="27"/>
        <v>2</v>
      </c>
      <c r="M11" s="21" t="str">
        <f t="shared" ca="1" si="28"/>
        <v/>
      </c>
      <c r="N11" s="21">
        <f t="shared" ca="1" si="29"/>
        <v>2</v>
      </c>
      <c r="O11" s="10">
        <f t="shared" ca="1" si="5"/>
        <v>2</v>
      </c>
      <c r="P11" s="10">
        <f t="shared" ca="1" si="6"/>
        <v>0</v>
      </c>
      <c r="Q11" s="10">
        <f t="shared" ca="1" si="7"/>
        <v>2400</v>
      </c>
      <c r="R11" s="10">
        <f t="shared" ca="1" si="8"/>
        <v>0</v>
      </c>
      <c r="S11" s="10">
        <f t="shared" ca="1" si="17"/>
        <v>-2400</v>
      </c>
      <c r="T11" s="3"/>
      <c r="U11" s="3"/>
      <c r="V11" s="25" t="s">
        <v>22</v>
      </c>
      <c r="W11" s="25"/>
      <c r="X11" s="3">
        <v>1200</v>
      </c>
      <c r="Y11" s="5" t="s">
        <v>26</v>
      </c>
      <c r="Z11" s="3"/>
      <c r="AA11" s="3"/>
      <c r="AB11" s="3"/>
      <c r="AC11" s="3"/>
      <c r="AD11" s="3"/>
    </row>
    <row r="12" spans="1:30" x14ac:dyDescent="0.2">
      <c r="A12" s="3">
        <v>11</v>
      </c>
      <c r="B12" s="10">
        <f t="shared" ca="1" si="9"/>
        <v>0</v>
      </c>
      <c r="C12" s="12">
        <f t="shared" ca="1" si="1"/>
        <v>1.8876167929690379E-2</v>
      </c>
      <c r="D12" s="10">
        <f t="shared" ca="1" si="0"/>
        <v>0</v>
      </c>
      <c r="E12" s="10">
        <f t="shared" ca="1" si="2"/>
        <v>0</v>
      </c>
      <c r="F12" s="10">
        <f t="shared" ca="1" si="3"/>
        <v>0</v>
      </c>
      <c r="G12" s="12">
        <f t="shared" ca="1" si="4"/>
        <v>2.5883581145463852E-3</v>
      </c>
      <c r="H12" s="10" t="str">
        <f t="shared" ca="1" si="10"/>
        <v/>
      </c>
      <c r="I12" s="9" t="str">
        <f t="shared" ca="1" si="24"/>
        <v/>
      </c>
      <c r="J12" s="9">
        <f t="shared" ca="1" si="25"/>
        <v>1</v>
      </c>
      <c r="K12" s="16" t="str">
        <f t="shared" ca="1" si="26"/>
        <v/>
      </c>
      <c r="L12" s="16">
        <f t="shared" ca="1" si="27"/>
        <v>1</v>
      </c>
      <c r="M12" s="21" t="str">
        <f t="shared" ca="1" si="28"/>
        <v/>
      </c>
      <c r="N12" s="21">
        <f t="shared" ca="1" si="29"/>
        <v>1</v>
      </c>
      <c r="O12" s="10">
        <f t="shared" ca="1" si="5"/>
        <v>0</v>
      </c>
      <c r="P12" s="10">
        <f t="shared" ca="1" si="6"/>
        <v>0</v>
      </c>
      <c r="Q12" s="10">
        <f t="shared" ca="1" si="7"/>
        <v>0</v>
      </c>
      <c r="R12" s="10">
        <f t="shared" ca="1" si="8"/>
        <v>0</v>
      </c>
      <c r="S12" s="10">
        <f t="shared" ca="1" si="17"/>
        <v>0</v>
      </c>
      <c r="T12" s="3"/>
      <c r="U12" s="3"/>
      <c r="V12" s="25" t="s">
        <v>23</v>
      </c>
      <c r="W12" s="25"/>
      <c r="X12" s="3">
        <v>3</v>
      </c>
      <c r="Y12" s="3" t="s">
        <v>27</v>
      </c>
      <c r="Z12" s="3"/>
      <c r="AA12" s="3"/>
      <c r="AB12" s="3"/>
      <c r="AC12" s="3"/>
      <c r="AD12" s="3"/>
    </row>
    <row r="13" spans="1:30" x14ac:dyDescent="0.2">
      <c r="A13" s="3">
        <v>12</v>
      </c>
      <c r="B13" s="10">
        <f t="shared" ca="1" si="9"/>
        <v>3</v>
      </c>
      <c r="C13" s="12">
        <f t="shared" ca="1" si="1"/>
        <v>0.6879342497309765</v>
      </c>
      <c r="D13" s="10">
        <f t="shared" ca="1" si="0"/>
        <v>3</v>
      </c>
      <c r="E13" s="10">
        <f t="shared" ca="1" si="2"/>
        <v>3</v>
      </c>
      <c r="F13" s="10">
        <f t="shared" ca="1" si="3"/>
        <v>0</v>
      </c>
      <c r="G13" s="12">
        <f t="shared" ca="1" si="4"/>
        <v>0.32742437121332679</v>
      </c>
      <c r="H13" s="10">
        <f t="shared" ca="1" si="10"/>
        <v>1</v>
      </c>
      <c r="I13" s="9" t="str">
        <f t="shared" ca="1" si="24"/>
        <v>x</v>
      </c>
      <c r="J13" s="9">
        <f t="shared" ca="1" si="25"/>
        <v>1</v>
      </c>
      <c r="K13" s="16" t="str">
        <f t="shared" ca="1" si="26"/>
        <v>x</v>
      </c>
      <c r="L13" s="16">
        <f t="shared" ca="1" si="27"/>
        <v>1</v>
      </c>
      <c r="M13" s="21" t="str">
        <f t="shared" ca="1" si="28"/>
        <v>x</v>
      </c>
      <c r="N13" s="21">
        <f t="shared" ca="1" si="29"/>
        <v>1</v>
      </c>
      <c r="O13" s="10">
        <f t="shared" ca="1" si="5"/>
        <v>0</v>
      </c>
      <c r="P13" s="10">
        <f t="shared" ca="1" si="6"/>
        <v>3600</v>
      </c>
      <c r="Q13" s="10">
        <f t="shared" ca="1" si="7"/>
        <v>0</v>
      </c>
      <c r="R13" s="10">
        <f t="shared" ca="1" si="8"/>
        <v>0</v>
      </c>
      <c r="S13" s="10">
        <f t="shared" ca="1" si="17"/>
        <v>3600</v>
      </c>
      <c r="T13" s="3"/>
      <c r="U13" s="3"/>
      <c r="V13" s="25" t="s">
        <v>24</v>
      </c>
      <c r="W13" s="25"/>
      <c r="X13" s="3">
        <v>1200</v>
      </c>
      <c r="Y13" s="3" t="s">
        <v>26</v>
      </c>
      <c r="Z13" s="3"/>
      <c r="AA13" s="3"/>
      <c r="AB13" s="3"/>
      <c r="AC13" s="3"/>
      <c r="AD13" s="3"/>
    </row>
    <row r="14" spans="1:30" x14ac:dyDescent="0.2">
      <c r="A14" s="3">
        <v>13</v>
      </c>
      <c r="B14" s="10">
        <f t="shared" ca="1" si="9"/>
        <v>3</v>
      </c>
      <c r="C14" s="12">
        <f t="shared" ca="1" si="1"/>
        <v>0.98314907757388748</v>
      </c>
      <c r="D14" s="10">
        <f t="shared" ca="1" si="0"/>
        <v>4</v>
      </c>
      <c r="E14" s="10">
        <f t="shared" ca="1" si="2"/>
        <v>3</v>
      </c>
      <c r="F14" s="10">
        <f t="shared" ca="1" si="3"/>
        <v>0</v>
      </c>
      <c r="G14" s="12">
        <f t="shared" ca="1" si="4"/>
        <v>0.93583935885381608</v>
      </c>
      <c r="H14" s="10">
        <f t="shared" ca="1" si="10"/>
        <v>3</v>
      </c>
      <c r="I14" s="9" t="str">
        <f t="shared" ca="1" si="24"/>
        <v>x</v>
      </c>
      <c r="J14" s="9">
        <f t="shared" ca="1" si="25"/>
        <v>3</v>
      </c>
      <c r="K14" s="16" t="str">
        <f t="shared" ca="1" si="26"/>
        <v>x</v>
      </c>
      <c r="L14" s="16">
        <f t="shared" ca="1" si="27"/>
        <v>3</v>
      </c>
      <c r="M14" s="21" t="str">
        <f t="shared" ca="1" si="28"/>
        <v>x</v>
      </c>
      <c r="N14" s="21">
        <f t="shared" ca="1" si="29"/>
        <v>3</v>
      </c>
      <c r="O14" s="10">
        <f t="shared" ca="1" si="5"/>
        <v>1</v>
      </c>
      <c r="P14" s="10">
        <f t="shared" ca="1" si="6"/>
        <v>3600</v>
      </c>
      <c r="Q14" s="10">
        <f t="shared" ca="1" si="7"/>
        <v>1200</v>
      </c>
      <c r="R14" s="10">
        <f t="shared" ca="1" si="8"/>
        <v>0</v>
      </c>
      <c r="S14" s="10">
        <f t="shared" ca="1" si="17"/>
        <v>2400</v>
      </c>
      <c r="T14" s="3"/>
      <c r="U14" s="3"/>
      <c r="V14" s="25" t="s">
        <v>25</v>
      </c>
      <c r="W14" s="25"/>
      <c r="X14" s="3">
        <v>100</v>
      </c>
      <c r="Y14" s="3" t="s">
        <v>26</v>
      </c>
      <c r="Z14" s="3"/>
      <c r="AA14" s="3"/>
      <c r="AB14" s="3"/>
      <c r="AC14" s="3"/>
      <c r="AD14" s="3"/>
    </row>
    <row r="15" spans="1:30" x14ac:dyDescent="0.2">
      <c r="A15" s="3">
        <v>14</v>
      </c>
      <c r="B15" s="10">
        <f t="shared" ca="1" si="9"/>
        <v>0</v>
      </c>
      <c r="C15" s="12">
        <f t="shared" ca="1" si="1"/>
        <v>0.75854199179306347</v>
      </c>
      <c r="D15" s="10">
        <f t="shared" ca="1" si="0"/>
        <v>3</v>
      </c>
      <c r="E15" s="10">
        <f t="shared" ca="1" si="2"/>
        <v>0</v>
      </c>
      <c r="F15" s="10">
        <f t="shared" ca="1" si="3"/>
        <v>0</v>
      </c>
      <c r="G15" s="12">
        <f t="shared" ca="1" si="4"/>
        <v>0.21751191287676563</v>
      </c>
      <c r="H15" s="10" t="str">
        <f t="shared" ca="1" si="10"/>
        <v/>
      </c>
      <c r="I15" s="9" t="str">
        <f t="shared" ca="1" si="24"/>
        <v/>
      </c>
      <c r="J15" s="9">
        <f t="shared" ca="1" si="25"/>
        <v>2</v>
      </c>
      <c r="K15" s="16" t="str">
        <f t="shared" ca="1" si="26"/>
        <v/>
      </c>
      <c r="L15" s="16">
        <f t="shared" ca="1" si="27"/>
        <v>2</v>
      </c>
      <c r="M15" s="21" t="str">
        <f t="shared" ca="1" si="28"/>
        <v/>
      </c>
      <c r="N15" s="21">
        <f t="shared" ca="1" si="29"/>
        <v>2</v>
      </c>
      <c r="O15" s="10">
        <f t="shared" ca="1" si="5"/>
        <v>3</v>
      </c>
      <c r="P15" s="10">
        <f t="shared" ca="1" si="6"/>
        <v>0</v>
      </c>
      <c r="Q15" s="10">
        <f t="shared" ca="1" si="7"/>
        <v>3600</v>
      </c>
      <c r="R15" s="10">
        <f t="shared" ca="1" si="8"/>
        <v>0</v>
      </c>
      <c r="S15" s="10">
        <f t="shared" ca="1" si="17"/>
        <v>-3600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x14ac:dyDescent="0.2">
      <c r="A16" s="3">
        <v>15</v>
      </c>
      <c r="B16" s="10">
        <f t="shared" ca="1" si="9"/>
        <v>0</v>
      </c>
      <c r="C16" s="12">
        <f t="shared" ca="1" si="1"/>
        <v>0.40991365722298068</v>
      </c>
      <c r="D16" s="10">
        <f t="shared" ca="1" si="0"/>
        <v>1</v>
      </c>
      <c r="E16" s="10">
        <f t="shared" ca="1" si="2"/>
        <v>0</v>
      </c>
      <c r="F16" s="10">
        <f t="shared" ca="1" si="3"/>
        <v>0</v>
      </c>
      <c r="G16" s="12">
        <f t="shared" ca="1" si="4"/>
        <v>0.12940063345123098</v>
      </c>
      <c r="H16" s="10" t="str">
        <f t="shared" ca="1" si="10"/>
        <v/>
      </c>
      <c r="I16" s="9" t="str">
        <f t="shared" ca="1" si="24"/>
        <v/>
      </c>
      <c r="J16" s="9">
        <f t="shared" ca="1" si="25"/>
        <v>1</v>
      </c>
      <c r="K16" s="16" t="str">
        <f t="shared" ca="1" si="26"/>
        <v/>
      </c>
      <c r="L16" s="16">
        <f t="shared" ca="1" si="27"/>
        <v>1</v>
      </c>
      <c r="M16" s="21" t="str">
        <f t="shared" ca="1" si="28"/>
        <v/>
      </c>
      <c r="N16" s="21">
        <f t="shared" ca="1" si="29"/>
        <v>1</v>
      </c>
      <c r="O16" s="10">
        <f t="shared" ca="1" si="5"/>
        <v>1</v>
      </c>
      <c r="P16" s="10">
        <f t="shared" ca="1" si="6"/>
        <v>0</v>
      </c>
      <c r="Q16" s="10">
        <f t="shared" ca="1" si="7"/>
        <v>1200</v>
      </c>
      <c r="R16" s="10">
        <f t="shared" ca="1" si="8"/>
        <v>0</v>
      </c>
      <c r="S16" s="10">
        <f t="shared" ca="1" si="17"/>
        <v>-1200</v>
      </c>
      <c r="T16" s="3"/>
      <c r="U16" s="3"/>
      <c r="V16" s="25" t="s">
        <v>30</v>
      </c>
      <c r="W16" s="25"/>
      <c r="X16" s="4">
        <f ca="1">AVERAGE(S2:S31)</f>
        <v>533.33333333333337</v>
      </c>
      <c r="Y16" s="3" t="s">
        <v>26</v>
      </c>
      <c r="Z16" s="3"/>
      <c r="AA16" s="3"/>
      <c r="AB16" s="3"/>
      <c r="AC16" s="3"/>
      <c r="AD16" s="3"/>
    </row>
    <row r="17" spans="1:30" x14ac:dyDescent="0.2">
      <c r="A17" s="3">
        <v>16</v>
      </c>
      <c r="B17" s="10">
        <f t="shared" ca="1" si="9"/>
        <v>3</v>
      </c>
      <c r="C17" s="12">
        <f t="shared" ca="1" si="1"/>
        <v>0.55972250932344136</v>
      </c>
      <c r="D17" s="10">
        <f t="shared" ca="1" si="0"/>
        <v>2</v>
      </c>
      <c r="E17" s="10">
        <f t="shared" ca="1" si="2"/>
        <v>2</v>
      </c>
      <c r="F17" s="10">
        <f t="shared" ca="1" si="3"/>
        <v>1</v>
      </c>
      <c r="G17" s="12">
        <f t="shared" ca="1" si="4"/>
        <v>6.2354039548577544E-2</v>
      </c>
      <c r="H17" s="10">
        <f t="shared" ca="1" si="10"/>
        <v>1</v>
      </c>
      <c r="I17" s="9" t="str">
        <f t="shared" ca="1" si="24"/>
        <v>x</v>
      </c>
      <c r="J17" s="9">
        <f t="shared" ca="1" si="25"/>
        <v>1</v>
      </c>
      <c r="K17" s="16" t="str">
        <f t="shared" ca="1" si="26"/>
        <v>x</v>
      </c>
      <c r="L17" s="16">
        <f t="shared" ca="1" si="27"/>
        <v>1</v>
      </c>
      <c r="M17" s="21" t="str">
        <f t="shared" ca="1" si="28"/>
        <v/>
      </c>
      <c r="N17" s="21" t="str">
        <f t="shared" ca="1" si="29"/>
        <v/>
      </c>
      <c r="O17" s="10">
        <f t="shared" ca="1" si="5"/>
        <v>0</v>
      </c>
      <c r="P17" s="10">
        <f t="shared" ca="1" si="6"/>
        <v>2400</v>
      </c>
      <c r="Q17" s="10">
        <f t="shared" ca="1" si="7"/>
        <v>0</v>
      </c>
      <c r="R17" s="10">
        <f t="shared" ca="1" si="8"/>
        <v>100</v>
      </c>
      <c r="S17" s="10">
        <f t="shared" ca="1" si="17"/>
        <v>2300</v>
      </c>
      <c r="T17" s="3"/>
      <c r="U17" s="3"/>
      <c r="V17" s="25" t="s">
        <v>31</v>
      </c>
      <c r="W17" s="25"/>
      <c r="X17" s="4">
        <f ca="1">AVERAGE(D2:D31)</f>
        <v>1.7666666666666666</v>
      </c>
      <c r="Y17" s="3" t="s">
        <v>27</v>
      </c>
      <c r="Z17" s="3"/>
      <c r="AA17" s="3"/>
      <c r="AB17" s="3"/>
      <c r="AC17" s="3"/>
      <c r="AD17" s="3"/>
    </row>
    <row r="18" spans="1:30" x14ac:dyDescent="0.2">
      <c r="A18" s="3">
        <v>17</v>
      </c>
      <c r="B18" s="10">
        <f t="shared" ca="1" si="9"/>
        <v>3</v>
      </c>
      <c r="C18" s="12">
        <f t="shared" ca="1" si="1"/>
        <v>0.11227800573420776</v>
      </c>
      <c r="D18" s="10">
        <f t="shared" ca="1" si="0"/>
        <v>0</v>
      </c>
      <c r="E18" s="10">
        <f t="shared" ca="1" si="2"/>
        <v>0</v>
      </c>
      <c r="F18" s="10">
        <f t="shared" ca="1" si="3"/>
        <v>3</v>
      </c>
      <c r="G18" s="12">
        <f t="shared" ca="1" si="4"/>
        <v>0.28632991468366076</v>
      </c>
      <c r="H18" s="10" t="str">
        <f t="shared" ca="1" si="10"/>
        <v/>
      </c>
      <c r="I18" s="9" t="str">
        <f t="shared" ca="1" si="24"/>
        <v/>
      </c>
      <c r="J18" s="9" t="str">
        <f t="shared" ca="1" si="25"/>
        <v/>
      </c>
      <c r="K18" s="16" t="str">
        <f t="shared" ca="1" si="26"/>
        <v/>
      </c>
      <c r="L18" s="16" t="str">
        <f t="shared" ca="1" si="27"/>
        <v/>
      </c>
      <c r="M18" s="21" t="str">
        <f t="shared" ca="1" si="28"/>
        <v/>
      </c>
      <c r="N18" s="21" t="str">
        <f t="shared" ca="1" si="29"/>
        <v/>
      </c>
      <c r="O18" s="10">
        <f t="shared" ca="1" si="5"/>
        <v>0</v>
      </c>
      <c r="P18" s="10">
        <f t="shared" ca="1" si="6"/>
        <v>0</v>
      </c>
      <c r="Q18" s="10">
        <f t="shared" ca="1" si="7"/>
        <v>0</v>
      </c>
      <c r="R18" s="10">
        <f t="shared" ca="1" si="8"/>
        <v>300</v>
      </c>
      <c r="S18" s="10">
        <f t="shared" ca="1" si="17"/>
        <v>-300</v>
      </c>
      <c r="T18" s="3"/>
      <c r="U18" s="3"/>
      <c r="V18" s="25" t="s">
        <v>32</v>
      </c>
      <c r="W18" s="25"/>
      <c r="X18" s="4">
        <f ca="1">AVERAGE(H2:H31)</f>
        <v>1.8235294117647058</v>
      </c>
      <c r="Y18" s="3" t="s">
        <v>0</v>
      </c>
      <c r="Z18" s="3"/>
      <c r="AA18" s="3"/>
      <c r="AB18" s="3"/>
      <c r="AC18" s="3"/>
      <c r="AD18" s="3"/>
    </row>
    <row r="19" spans="1:30" x14ac:dyDescent="0.2">
      <c r="A19" s="3">
        <v>18</v>
      </c>
      <c r="B19" s="10">
        <f t="shared" ca="1" si="9"/>
        <v>3</v>
      </c>
      <c r="C19" s="12">
        <f t="shared" ca="1" si="1"/>
        <v>0.72869580427046587</v>
      </c>
      <c r="D19" s="10">
        <f t="shared" ca="1" si="0"/>
        <v>3</v>
      </c>
      <c r="E19" s="10">
        <f t="shared" ca="1" si="2"/>
        <v>3</v>
      </c>
      <c r="F19" s="10">
        <f t="shared" ca="1" si="3"/>
        <v>0</v>
      </c>
      <c r="G19" s="12">
        <f t="shared" ca="1" si="4"/>
        <v>0.13147387373553676</v>
      </c>
      <c r="H19" s="10">
        <f t="shared" ca="1" si="10"/>
        <v>1</v>
      </c>
      <c r="I19" s="9" t="str">
        <f t="shared" ca="1" si="24"/>
        <v>x</v>
      </c>
      <c r="J19" s="9">
        <f t="shared" ca="1" si="25"/>
        <v>1</v>
      </c>
      <c r="K19" s="16" t="str">
        <f t="shared" ca="1" si="26"/>
        <v>x</v>
      </c>
      <c r="L19" s="16">
        <f t="shared" ca="1" si="27"/>
        <v>1</v>
      </c>
      <c r="M19" s="21" t="str">
        <f t="shared" ca="1" si="28"/>
        <v>x</v>
      </c>
      <c r="N19" s="21">
        <f t="shared" ca="1" si="29"/>
        <v>1</v>
      </c>
      <c r="O19" s="10">
        <f t="shared" ca="1" si="5"/>
        <v>0</v>
      </c>
      <c r="P19" s="10">
        <f t="shared" ca="1" si="6"/>
        <v>3600</v>
      </c>
      <c r="Q19" s="10">
        <f t="shared" ca="1" si="7"/>
        <v>0</v>
      </c>
      <c r="R19" s="10">
        <f t="shared" ca="1" si="8"/>
        <v>0</v>
      </c>
      <c r="S19" s="10">
        <f t="shared" ca="1" si="17"/>
        <v>3600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2">
      <c r="A20" s="3">
        <v>19</v>
      </c>
      <c r="B20" s="10">
        <f t="shared" ca="1" si="9"/>
        <v>3</v>
      </c>
      <c r="C20" s="12">
        <f t="shared" ca="1" si="1"/>
        <v>0.52971629067014869</v>
      </c>
      <c r="D20" s="10">
        <f t="shared" ca="1" si="0"/>
        <v>2</v>
      </c>
      <c r="E20" s="10">
        <f t="shared" ca="1" si="2"/>
        <v>2</v>
      </c>
      <c r="F20" s="10">
        <f t="shared" ca="1" si="3"/>
        <v>1</v>
      </c>
      <c r="G20" s="12">
        <f t="shared" ca="1" si="4"/>
        <v>0.89440989316458419</v>
      </c>
      <c r="H20" s="10">
        <f t="shared" ca="1" si="10"/>
        <v>3</v>
      </c>
      <c r="I20" s="9" t="str">
        <f t="shared" ca="1" si="24"/>
        <v>x</v>
      </c>
      <c r="J20" s="9">
        <f t="shared" ca="1" si="25"/>
        <v>3</v>
      </c>
      <c r="K20" s="16" t="str">
        <f t="shared" ca="1" si="26"/>
        <v>x</v>
      </c>
      <c r="L20" s="16">
        <f t="shared" ca="1" si="27"/>
        <v>3</v>
      </c>
      <c r="M20" s="21" t="str">
        <f t="shared" ca="1" si="28"/>
        <v/>
      </c>
      <c r="N20" s="21" t="str">
        <f t="shared" ca="1" si="29"/>
        <v/>
      </c>
      <c r="O20" s="10">
        <f t="shared" ca="1" si="5"/>
        <v>0</v>
      </c>
      <c r="P20" s="10">
        <f t="shared" ca="1" si="6"/>
        <v>2400</v>
      </c>
      <c r="Q20" s="10">
        <f t="shared" ca="1" si="7"/>
        <v>0</v>
      </c>
      <c r="R20" s="10">
        <f t="shared" ca="1" si="8"/>
        <v>100</v>
      </c>
      <c r="S20" s="10">
        <f t="shared" ca="1" si="17"/>
        <v>2300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2">
      <c r="A21" s="3">
        <v>20</v>
      </c>
      <c r="B21" s="10">
        <f t="shared" ca="1" si="9"/>
        <v>1</v>
      </c>
      <c r="C21" s="12">
        <f t="shared" ca="1" si="1"/>
        <v>0.75646381091334702</v>
      </c>
      <c r="D21" s="10">
        <f t="shared" ca="1" si="0"/>
        <v>3</v>
      </c>
      <c r="E21" s="10">
        <f t="shared" ca="1" si="2"/>
        <v>1</v>
      </c>
      <c r="F21" s="10">
        <f t="shared" ca="1" si="3"/>
        <v>0</v>
      </c>
      <c r="G21" s="12">
        <f t="shared" ca="1" si="4"/>
        <v>0.10668718118962806</v>
      </c>
      <c r="H21" s="10">
        <f t="shared" ca="1" si="10"/>
        <v>1</v>
      </c>
      <c r="I21" s="9" t="str">
        <f t="shared" ca="1" si="24"/>
        <v/>
      </c>
      <c r="J21" s="9">
        <f t="shared" ca="1" si="25"/>
        <v>2</v>
      </c>
      <c r="K21" s="16" t="str">
        <f t="shared" ca="1" si="26"/>
        <v/>
      </c>
      <c r="L21" s="16">
        <f t="shared" ca="1" si="27"/>
        <v>2</v>
      </c>
      <c r="M21" s="21" t="str">
        <f t="shared" ca="1" si="28"/>
        <v>x</v>
      </c>
      <c r="N21" s="21">
        <f t="shared" ca="1" si="29"/>
        <v>1</v>
      </c>
      <c r="O21" s="10">
        <f t="shared" ca="1" si="5"/>
        <v>2</v>
      </c>
      <c r="P21" s="10">
        <f t="shared" ca="1" si="6"/>
        <v>1200</v>
      </c>
      <c r="Q21" s="10">
        <f t="shared" ca="1" si="7"/>
        <v>2400</v>
      </c>
      <c r="R21" s="10">
        <f t="shared" ca="1" si="8"/>
        <v>0</v>
      </c>
      <c r="S21" s="10">
        <f t="shared" ca="1" si="17"/>
        <v>-1200</v>
      </c>
      <c r="T21" s="3"/>
      <c r="U21" s="3"/>
      <c r="V21" s="3"/>
      <c r="W21" s="3" t="s">
        <v>34</v>
      </c>
      <c r="X21" s="3" t="s">
        <v>36</v>
      </c>
      <c r="Y21" s="3"/>
      <c r="Z21" s="3"/>
      <c r="AA21" s="3"/>
      <c r="AB21" s="3"/>
      <c r="AC21" s="3"/>
      <c r="AD21" s="3"/>
    </row>
    <row r="22" spans="1:30" x14ac:dyDescent="0.2">
      <c r="A22" s="3">
        <v>21</v>
      </c>
      <c r="B22" s="10">
        <f t="shared" ca="1" si="9"/>
        <v>1</v>
      </c>
      <c r="C22" s="12">
        <f t="shared" ca="1" si="1"/>
        <v>0.49779053870574752</v>
      </c>
      <c r="D22" s="10">
        <f t="shared" ca="1" si="0"/>
        <v>2</v>
      </c>
      <c r="E22" s="10">
        <f t="shared" ca="1" si="2"/>
        <v>1</v>
      </c>
      <c r="F22" s="10">
        <f t="shared" ca="1" si="3"/>
        <v>0</v>
      </c>
      <c r="G22" s="12">
        <f t="shared" ca="1" si="4"/>
        <v>0.62060609902835806</v>
      </c>
      <c r="H22" s="10">
        <f t="shared" ca="1" si="10"/>
        <v>2</v>
      </c>
      <c r="I22" s="9" t="str">
        <f t="shared" ca="1" si="24"/>
        <v>x</v>
      </c>
      <c r="J22" s="9">
        <f t="shared" ca="1" si="25"/>
        <v>1</v>
      </c>
      <c r="K22" s="16" t="str">
        <f t="shared" ca="1" si="26"/>
        <v/>
      </c>
      <c r="L22" s="16">
        <f t="shared" ca="1" si="27"/>
        <v>1</v>
      </c>
      <c r="M22" s="21" t="str">
        <f t="shared" ca="1" si="28"/>
        <v/>
      </c>
      <c r="N22" s="21" t="str">
        <f t="shared" ca="1" si="29"/>
        <v/>
      </c>
      <c r="O22" s="10">
        <f t="shared" ca="1" si="5"/>
        <v>1</v>
      </c>
      <c r="P22" s="10">
        <f t="shared" ca="1" si="6"/>
        <v>1200</v>
      </c>
      <c r="Q22" s="10">
        <f t="shared" ca="1" si="7"/>
        <v>1200</v>
      </c>
      <c r="R22" s="10">
        <f t="shared" ca="1" si="8"/>
        <v>0</v>
      </c>
      <c r="S22" s="10">
        <f t="shared" ca="1" si="17"/>
        <v>0</v>
      </c>
      <c r="T22" s="3"/>
      <c r="U22" s="3"/>
      <c r="V22" s="3" t="s">
        <v>33</v>
      </c>
      <c r="W22" s="3" t="s">
        <v>35</v>
      </c>
      <c r="X22" s="3" t="s">
        <v>37</v>
      </c>
      <c r="Y22" s="3" t="s">
        <v>38</v>
      </c>
      <c r="Z22" s="3"/>
      <c r="AA22" s="3"/>
      <c r="AB22" s="3"/>
      <c r="AC22" s="3"/>
      <c r="AD22" s="3"/>
    </row>
    <row r="23" spans="1:30" x14ac:dyDescent="0.2">
      <c r="A23" s="3">
        <v>22</v>
      </c>
      <c r="B23" s="10">
        <f t="shared" ca="1" si="9"/>
        <v>2</v>
      </c>
      <c r="C23" s="12">
        <f t="shared" ca="1" si="1"/>
        <v>0.49131307076501896</v>
      </c>
      <c r="D23" s="10">
        <f t="shared" ca="1" si="0"/>
        <v>2</v>
      </c>
      <c r="E23" s="10">
        <f t="shared" ca="1" si="2"/>
        <v>2</v>
      </c>
      <c r="F23" s="10">
        <f t="shared" ca="1" si="3"/>
        <v>0</v>
      </c>
      <c r="G23" s="12">
        <f t="shared" ca="1" si="4"/>
        <v>0.71421856287729768</v>
      </c>
      <c r="H23" s="10">
        <f t="shared" ca="1" si="10"/>
        <v>2</v>
      </c>
      <c r="I23" s="9" t="str">
        <f t="shared" ca="1" si="24"/>
        <v>x</v>
      </c>
      <c r="J23" s="9">
        <f t="shared" ca="1" si="25"/>
        <v>2</v>
      </c>
      <c r="K23" s="16" t="str">
        <f t="shared" ca="1" si="26"/>
        <v>x</v>
      </c>
      <c r="L23" s="16">
        <f t="shared" ca="1" si="27"/>
        <v>2</v>
      </c>
      <c r="M23" s="21" t="str">
        <f t="shared" ca="1" si="28"/>
        <v/>
      </c>
      <c r="N23" s="21" t="str">
        <f t="shared" ca="1" si="29"/>
        <v/>
      </c>
      <c r="O23" s="10">
        <f t="shared" ca="1" si="5"/>
        <v>0</v>
      </c>
      <c r="P23" s="10">
        <f t="shared" ca="1" si="6"/>
        <v>2400</v>
      </c>
      <c r="Q23" s="10">
        <f t="shared" ca="1" si="7"/>
        <v>0</v>
      </c>
      <c r="R23" s="10">
        <f t="shared" ca="1" si="8"/>
        <v>0</v>
      </c>
      <c r="S23" s="10">
        <f t="shared" ca="1" si="17"/>
        <v>2400</v>
      </c>
      <c r="T23" s="3"/>
      <c r="U23" s="3"/>
      <c r="V23" s="3">
        <f ca="1">AVERAGE(P2:P31)</f>
        <v>1360</v>
      </c>
      <c r="W23" s="24">
        <f ca="1">AVERAGE(R2:R31)</f>
        <v>66.666666666666671</v>
      </c>
      <c r="X23" s="3">
        <f ca="1">AVERAGE(Q2:Q31)</f>
        <v>760</v>
      </c>
      <c r="Y23" s="24">
        <f ca="1">X16</f>
        <v>533.33333333333337</v>
      </c>
      <c r="Z23" s="3"/>
      <c r="AA23" s="3"/>
      <c r="AB23" s="3"/>
      <c r="AC23" s="3"/>
      <c r="AD23" s="3"/>
    </row>
    <row r="24" spans="1:30" x14ac:dyDescent="0.2">
      <c r="A24" s="3">
        <v>23</v>
      </c>
      <c r="B24" s="10">
        <f t="shared" ca="1" si="9"/>
        <v>0</v>
      </c>
      <c r="C24" s="12">
        <f t="shared" ca="1" si="1"/>
        <v>0.57317060246090434</v>
      </c>
      <c r="D24" s="10">
        <f t="shared" ca="1" si="0"/>
        <v>2</v>
      </c>
      <c r="E24" s="10">
        <f t="shared" ca="1" si="2"/>
        <v>0</v>
      </c>
      <c r="F24" s="10">
        <f t="shared" ca="1" si="3"/>
        <v>0</v>
      </c>
      <c r="G24" s="12">
        <f t="shared" ca="1" si="4"/>
        <v>1.7317281593312805E-2</v>
      </c>
      <c r="H24" s="10" t="str">
        <f t="shared" ca="1" si="10"/>
        <v/>
      </c>
      <c r="I24" s="9" t="str">
        <f t="shared" ca="1" si="24"/>
        <v/>
      </c>
      <c r="J24" s="9">
        <f t="shared" ca="1" si="25"/>
        <v>1</v>
      </c>
      <c r="K24" s="16" t="str">
        <f t="shared" ca="1" si="26"/>
        <v/>
      </c>
      <c r="L24" s="16">
        <f t="shared" ca="1" si="27"/>
        <v>1</v>
      </c>
      <c r="M24" s="21" t="str">
        <f t="shared" ca="1" si="28"/>
        <v/>
      </c>
      <c r="N24" s="21" t="str">
        <f t="shared" ca="1" si="29"/>
        <v/>
      </c>
      <c r="O24" s="10">
        <f t="shared" ca="1" si="5"/>
        <v>2</v>
      </c>
      <c r="P24" s="10">
        <f t="shared" ca="1" si="6"/>
        <v>0</v>
      </c>
      <c r="Q24" s="10">
        <f t="shared" ca="1" si="7"/>
        <v>2400</v>
      </c>
      <c r="R24" s="10">
        <f t="shared" ca="1" si="8"/>
        <v>0</v>
      </c>
      <c r="S24" s="10">
        <f t="shared" ca="1" si="17"/>
        <v>-2400</v>
      </c>
      <c r="T24" s="3"/>
      <c r="U24" s="3">
        <v>1</v>
      </c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2">
      <c r="A25" s="3">
        <v>24</v>
      </c>
      <c r="B25" s="10">
        <f t="shared" ca="1" si="9"/>
        <v>2</v>
      </c>
      <c r="C25" s="12">
        <f t="shared" ca="1" si="1"/>
        <v>0.77369044459168468</v>
      </c>
      <c r="D25" s="10">
        <f t="shared" ca="1" si="0"/>
        <v>3</v>
      </c>
      <c r="E25" s="10">
        <f t="shared" ca="1" si="2"/>
        <v>2</v>
      </c>
      <c r="F25" s="10">
        <f t="shared" ca="1" si="3"/>
        <v>0</v>
      </c>
      <c r="G25" s="12">
        <f t="shared" ca="1" si="4"/>
        <v>0.38876792413498207</v>
      </c>
      <c r="H25" s="10">
        <f t="shared" ca="1" si="10"/>
        <v>1</v>
      </c>
      <c r="I25" s="9" t="str">
        <f t="shared" ca="1" si="24"/>
        <v>x</v>
      </c>
      <c r="J25" s="9">
        <f t="shared" ca="1" si="25"/>
        <v>1</v>
      </c>
      <c r="K25" s="16" t="str">
        <f t="shared" ca="1" si="26"/>
        <v>x</v>
      </c>
      <c r="L25" s="16">
        <f t="shared" ca="1" si="27"/>
        <v>1</v>
      </c>
      <c r="M25" s="21" t="str">
        <f t="shared" ca="1" si="28"/>
        <v/>
      </c>
      <c r="N25" s="21" t="str">
        <f t="shared" ca="1" si="29"/>
        <v/>
      </c>
      <c r="O25" s="10">
        <f t="shared" ca="1" si="5"/>
        <v>1</v>
      </c>
      <c r="P25" s="10">
        <f t="shared" ca="1" si="6"/>
        <v>2400</v>
      </c>
      <c r="Q25" s="10">
        <f t="shared" ca="1" si="7"/>
        <v>1200</v>
      </c>
      <c r="R25" s="10">
        <f t="shared" ca="1" si="8"/>
        <v>0</v>
      </c>
      <c r="S25" s="10">
        <f t="shared" ca="1" si="17"/>
        <v>1200</v>
      </c>
      <c r="T25" s="3"/>
      <c r="U25" s="3">
        <v>2</v>
      </c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2">
      <c r="A26" s="3">
        <v>25</v>
      </c>
      <c r="B26" s="10">
        <f t="shared" ca="1" si="9"/>
        <v>2</v>
      </c>
      <c r="C26" s="12">
        <f t="shared" ca="1" si="1"/>
        <v>0.58500225072136636</v>
      </c>
      <c r="D26" s="10">
        <f t="shared" ca="1" si="0"/>
        <v>2</v>
      </c>
      <c r="E26" s="10">
        <f t="shared" ca="1" si="2"/>
        <v>2</v>
      </c>
      <c r="F26" s="10">
        <f t="shared" ca="1" si="3"/>
        <v>0</v>
      </c>
      <c r="G26" s="12">
        <f t="shared" ca="1" si="4"/>
        <v>0.11216914766095232</v>
      </c>
      <c r="H26" s="10">
        <f t="shared" ca="1" si="10"/>
        <v>1</v>
      </c>
      <c r="I26" s="9" t="str">
        <f t="shared" ca="1" si="24"/>
        <v>x</v>
      </c>
      <c r="J26" s="9">
        <f t="shared" ca="1" si="25"/>
        <v>1</v>
      </c>
      <c r="K26" s="16" t="str">
        <f t="shared" ca="1" si="26"/>
        <v>x</v>
      </c>
      <c r="L26" s="16">
        <f t="shared" ca="1" si="27"/>
        <v>1</v>
      </c>
      <c r="M26" s="21" t="str">
        <f t="shared" ca="1" si="28"/>
        <v/>
      </c>
      <c r="N26" s="21" t="str">
        <f t="shared" ca="1" si="29"/>
        <v/>
      </c>
      <c r="O26" s="10">
        <f t="shared" ca="1" si="5"/>
        <v>0</v>
      </c>
      <c r="P26" s="10">
        <f t="shared" ca="1" si="6"/>
        <v>2400</v>
      </c>
      <c r="Q26" s="10">
        <f t="shared" ca="1" si="7"/>
        <v>0</v>
      </c>
      <c r="R26" s="10">
        <f t="shared" ca="1" si="8"/>
        <v>0</v>
      </c>
      <c r="S26" s="10">
        <f t="shared" ca="1" si="17"/>
        <v>2400</v>
      </c>
      <c r="T26" s="3"/>
      <c r="U26" s="3">
        <v>3</v>
      </c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">
      <c r="A27" s="3">
        <v>26</v>
      </c>
      <c r="B27" s="10">
        <f t="shared" ca="1" si="9"/>
        <v>2</v>
      </c>
      <c r="C27" s="12">
        <f t="shared" ca="1" si="1"/>
        <v>0.84749721660730759</v>
      </c>
      <c r="D27" s="10">
        <f t="shared" ca="1" si="0"/>
        <v>4</v>
      </c>
      <c r="E27" s="10">
        <f t="shared" ca="1" si="2"/>
        <v>2</v>
      </c>
      <c r="F27" s="10">
        <f t="shared" ca="1" si="3"/>
        <v>0</v>
      </c>
      <c r="G27" s="12">
        <f t="shared" ca="1" si="4"/>
        <v>0.75920707540167109</v>
      </c>
      <c r="H27" s="10">
        <f t="shared" ca="1" si="10"/>
        <v>2</v>
      </c>
      <c r="I27" s="9" t="str">
        <f t="shared" ca="1" si="24"/>
        <v>x</v>
      </c>
      <c r="J27" s="9">
        <f t="shared" ca="1" si="25"/>
        <v>2</v>
      </c>
      <c r="K27" s="16" t="str">
        <f t="shared" ca="1" si="26"/>
        <v>x</v>
      </c>
      <c r="L27" s="16">
        <f t="shared" ca="1" si="27"/>
        <v>2</v>
      </c>
      <c r="M27" s="21" t="str">
        <f t="shared" ca="1" si="28"/>
        <v/>
      </c>
      <c r="N27" s="21" t="str">
        <f t="shared" ca="1" si="29"/>
        <v/>
      </c>
      <c r="O27" s="10">
        <f t="shared" ca="1" si="5"/>
        <v>2</v>
      </c>
      <c r="P27" s="10">
        <f t="shared" ca="1" si="6"/>
        <v>2400</v>
      </c>
      <c r="Q27" s="10">
        <f t="shared" ca="1" si="7"/>
        <v>2400</v>
      </c>
      <c r="R27" s="10">
        <f t="shared" ca="1" si="8"/>
        <v>0</v>
      </c>
      <c r="S27" s="10">
        <f t="shared" ca="1" si="17"/>
        <v>0</v>
      </c>
      <c r="T27" s="3"/>
      <c r="U27" s="3">
        <v>4</v>
      </c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3">
        <v>27</v>
      </c>
      <c r="B28" s="10">
        <f t="shared" ca="1" si="9"/>
        <v>0</v>
      </c>
      <c r="C28" s="12">
        <f t="shared" ca="1" si="1"/>
        <v>0.41989003216340948</v>
      </c>
      <c r="D28" s="10">
        <f t="shared" ca="1" si="0"/>
        <v>1</v>
      </c>
      <c r="E28" s="10">
        <f t="shared" ca="1" si="2"/>
        <v>0</v>
      </c>
      <c r="F28" s="10">
        <f t="shared" ca="1" si="3"/>
        <v>0</v>
      </c>
      <c r="G28" s="12">
        <f t="shared" ca="1" si="4"/>
        <v>0.30983457245851642</v>
      </c>
      <c r="H28" s="10" t="str">
        <f t="shared" ca="1" si="10"/>
        <v/>
      </c>
      <c r="I28" s="9" t="str">
        <f t="shared" ca="1" si="24"/>
        <v/>
      </c>
      <c r="J28" s="9">
        <f t="shared" ca="1" si="25"/>
        <v>1</v>
      </c>
      <c r="K28" s="16" t="str">
        <f t="shared" ca="1" si="26"/>
        <v/>
      </c>
      <c r="L28" s="16">
        <f t="shared" ca="1" si="27"/>
        <v>1</v>
      </c>
      <c r="M28" s="21" t="str">
        <f t="shared" ca="1" si="28"/>
        <v/>
      </c>
      <c r="N28" s="21" t="str">
        <f t="shared" ca="1" si="29"/>
        <v/>
      </c>
      <c r="O28" s="10">
        <f t="shared" ca="1" si="5"/>
        <v>1</v>
      </c>
      <c r="P28" s="10">
        <f t="shared" ca="1" si="6"/>
        <v>0</v>
      </c>
      <c r="Q28" s="10">
        <f t="shared" ca="1" si="7"/>
        <v>1200</v>
      </c>
      <c r="R28" s="10">
        <f t="shared" ca="1" si="8"/>
        <v>0</v>
      </c>
      <c r="S28" s="10">
        <f t="shared" ca="1" si="17"/>
        <v>-1200</v>
      </c>
      <c r="T28" s="3"/>
      <c r="U28" s="3">
        <v>5</v>
      </c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3">
        <v>28</v>
      </c>
      <c r="B29" s="10">
        <f t="shared" ca="1" si="9"/>
        <v>2</v>
      </c>
      <c r="C29" s="12">
        <f t="shared" ca="1" si="1"/>
        <v>6.3677135847108768E-2</v>
      </c>
      <c r="D29" s="10">
        <f t="shared" ca="1" si="0"/>
        <v>0</v>
      </c>
      <c r="E29" s="10">
        <f t="shared" ca="1" si="2"/>
        <v>0</v>
      </c>
      <c r="F29" s="10">
        <f t="shared" ca="1" si="3"/>
        <v>2</v>
      </c>
      <c r="G29" s="12">
        <f t="shared" ca="1" si="4"/>
        <v>0.30275467562952163</v>
      </c>
      <c r="H29" s="10" t="str">
        <f t="shared" ca="1" si="10"/>
        <v/>
      </c>
      <c r="I29" s="9" t="str">
        <f t="shared" ca="1" si="24"/>
        <v/>
      </c>
      <c r="J29" s="9" t="str">
        <f t="shared" ca="1" si="25"/>
        <v/>
      </c>
      <c r="K29" s="16" t="str">
        <f t="shared" ca="1" si="26"/>
        <v/>
      </c>
      <c r="L29" s="16" t="str">
        <f t="shared" ca="1" si="27"/>
        <v/>
      </c>
      <c r="M29" s="21" t="str">
        <f t="shared" ca="1" si="28"/>
        <v/>
      </c>
      <c r="N29" s="21" t="str">
        <f t="shared" ca="1" si="29"/>
        <v/>
      </c>
      <c r="O29" s="10">
        <f t="shared" ca="1" si="5"/>
        <v>0</v>
      </c>
      <c r="P29" s="10">
        <f t="shared" ca="1" si="6"/>
        <v>0</v>
      </c>
      <c r="Q29" s="10">
        <f t="shared" ca="1" si="7"/>
        <v>0</v>
      </c>
      <c r="R29" s="10">
        <f t="shared" ca="1" si="8"/>
        <v>200</v>
      </c>
      <c r="S29" s="10">
        <f t="shared" ca="1" si="17"/>
        <v>-200</v>
      </c>
      <c r="T29" s="3"/>
      <c r="U29" s="3">
        <v>6</v>
      </c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3">
        <v>29</v>
      </c>
      <c r="B30" s="10">
        <f t="shared" ca="1" si="9"/>
        <v>2</v>
      </c>
      <c r="C30" s="12">
        <f t="shared" ca="1" si="1"/>
        <v>0.18597650471655691</v>
      </c>
      <c r="D30" s="10">
        <f t="shared" ca="1" si="0"/>
        <v>0</v>
      </c>
      <c r="E30" s="10">
        <f t="shared" ca="1" si="2"/>
        <v>0</v>
      </c>
      <c r="F30" s="10">
        <f t="shared" ca="1" si="3"/>
        <v>2</v>
      </c>
      <c r="G30" s="12">
        <f t="shared" ca="1" si="4"/>
        <v>0.68158033773171878</v>
      </c>
      <c r="H30" s="10" t="str">
        <f t="shared" ca="1" si="10"/>
        <v/>
      </c>
      <c r="I30" s="9" t="str">
        <f t="shared" ca="1" si="24"/>
        <v/>
      </c>
      <c r="J30" s="9" t="str">
        <f t="shared" ca="1" si="25"/>
        <v/>
      </c>
      <c r="K30" s="16" t="str">
        <f t="shared" ca="1" si="26"/>
        <v/>
      </c>
      <c r="L30" s="16" t="str">
        <f t="shared" ca="1" si="27"/>
        <v/>
      </c>
      <c r="M30" s="21" t="str">
        <f t="shared" ca="1" si="28"/>
        <v/>
      </c>
      <c r="N30" s="21" t="str">
        <f t="shared" ca="1" si="29"/>
        <v/>
      </c>
      <c r="O30" s="10">
        <f t="shared" ca="1" si="5"/>
        <v>0</v>
      </c>
      <c r="P30" s="10">
        <f t="shared" ca="1" si="6"/>
        <v>0</v>
      </c>
      <c r="Q30" s="10">
        <f t="shared" ca="1" si="7"/>
        <v>0</v>
      </c>
      <c r="R30" s="10">
        <f t="shared" ca="1" si="8"/>
        <v>200</v>
      </c>
      <c r="S30" s="10">
        <f t="shared" ca="1" si="17"/>
        <v>-200</v>
      </c>
      <c r="T30" s="3"/>
      <c r="U30" s="3">
        <v>7</v>
      </c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">
      <c r="A31" s="3">
        <v>30</v>
      </c>
      <c r="B31" s="10">
        <f t="shared" ca="1" si="9"/>
        <v>2</v>
      </c>
      <c r="C31" s="12">
        <f t="shared" ca="1" si="1"/>
        <v>0.79311526839177759</v>
      </c>
      <c r="D31" s="10">
        <f t="shared" ca="1" si="0"/>
        <v>3</v>
      </c>
      <c r="E31" s="10">
        <f t="shared" ca="1" si="2"/>
        <v>2</v>
      </c>
      <c r="F31" s="10">
        <f t="shared" ca="1" si="3"/>
        <v>0</v>
      </c>
      <c r="G31" s="12">
        <f t="shared" ca="1" si="4"/>
        <v>0.44862107002513296</v>
      </c>
      <c r="H31" s="10">
        <f t="shared" ca="1" si="10"/>
        <v>1</v>
      </c>
      <c r="I31" s="9" t="str">
        <f t="shared" ca="1" si="24"/>
        <v>x</v>
      </c>
      <c r="J31" s="9">
        <f t="shared" ca="1" si="25"/>
        <v>1</v>
      </c>
      <c r="K31" s="16"/>
      <c r="L31" s="16" t="str">
        <f t="shared" ca="1" si="27"/>
        <v/>
      </c>
      <c r="M31" s="21" t="str">
        <f t="shared" ca="1" si="28"/>
        <v>x</v>
      </c>
      <c r="N31" s="21">
        <f t="shared" ca="1" si="29"/>
        <v>1</v>
      </c>
      <c r="O31" s="10">
        <f t="shared" ca="1" si="5"/>
        <v>1</v>
      </c>
      <c r="P31" s="10">
        <f t="shared" ca="1" si="6"/>
        <v>2400</v>
      </c>
      <c r="Q31" s="10">
        <f t="shared" ca="1" si="7"/>
        <v>1200</v>
      </c>
      <c r="R31" s="10">
        <f t="shared" ca="1" si="8"/>
        <v>0</v>
      </c>
      <c r="S31" s="10">
        <f t="shared" ca="1" si="17"/>
        <v>1200</v>
      </c>
      <c r="T31" s="3"/>
      <c r="U31" s="3">
        <v>8</v>
      </c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3"/>
      <c r="B32" s="10"/>
      <c r="C32" s="12"/>
      <c r="D32" s="10"/>
      <c r="E32" s="10"/>
      <c r="F32" s="10"/>
      <c r="G32" s="10"/>
      <c r="H32" s="10"/>
      <c r="I32" s="9"/>
      <c r="J32" s="9"/>
      <c r="K32" s="16"/>
      <c r="L32" s="16"/>
      <c r="M32" s="21"/>
      <c r="N32" s="21"/>
      <c r="O32" s="10"/>
      <c r="P32" s="10"/>
      <c r="Q32" s="10"/>
      <c r="R32" s="10"/>
      <c r="S32" s="10"/>
      <c r="T32" s="3"/>
      <c r="U32" s="3">
        <v>9</v>
      </c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3"/>
      <c r="B33" s="10"/>
      <c r="C33" s="12"/>
      <c r="D33" s="10"/>
      <c r="E33" s="10"/>
      <c r="F33" s="10"/>
      <c r="G33" s="10"/>
      <c r="H33" s="10"/>
      <c r="I33" s="9"/>
      <c r="J33" s="9"/>
      <c r="K33" s="16"/>
      <c r="L33" s="16"/>
      <c r="M33" s="21"/>
      <c r="N33" s="21"/>
      <c r="O33" s="10"/>
      <c r="P33" s="10"/>
      <c r="Q33" s="10"/>
      <c r="R33" s="10"/>
      <c r="S33" s="10"/>
      <c r="T33" s="3"/>
      <c r="U33" s="3">
        <v>10</v>
      </c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3"/>
      <c r="B34" s="10"/>
      <c r="C34" s="12"/>
      <c r="D34" s="10"/>
      <c r="E34" s="10"/>
      <c r="F34" s="10"/>
      <c r="G34" s="10"/>
      <c r="H34" s="10"/>
      <c r="I34" s="9"/>
      <c r="J34" s="9"/>
      <c r="K34" s="16"/>
      <c r="L34" s="16"/>
      <c r="M34" s="21"/>
      <c r="N34" s="21"/>
      <c r="O34" s="10"/>
      <c r="P34" s="10"/>
      <c r="Q34" s="10"/>
      <c r="R34" s="10"/>
      <c r="S34" s="10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3"/>
      <c r="B35" s="10"/>
      <c r="C35" s="12"/>
      <c r="D35" s="10"/>
      <c r="E35" s="10"/>
      <c r="F35" s="10"/>
      <c r="G35" s="10"/>
      <c r="H35" s="10"/>
      <c r="I35" s="9"/>
      <c r="J35" s="9"/>
      <c r="K35" s="16"/>
      <c r="L35" s="16"/>
      <c r="M35" s="21"/>
      <c r="N35" s="21"/>
      <c r="O35" s="10"/>
      <c r="P35" s="10"/>
      <c r="Q35" s="10"/>
      <c r="R35" s="10"/>
      <c r="S35" s="10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">
      <c r="A36" s="3"/>
      <c r="B36" s="10"/>
      <c r="C36" s="12"/>
      <c r="D36" s="10"/>
      <c r="E36" s="10"/>
      <c r="F36" s="10"/>
      <c r="G36" s="10"/>
      <c r="H36" s="10"/>
      <c r="I36" s="9"/>
      <c r="J36" s="9"/>
      <c r="K36" s="16"/>
      <c r="L36" s="16"/>
      <c r="M36" s="21"/>
      <c r="N36" s="21"/>
      <c r="O36" s="10"/>
      <c r="P36" s="10"/>
      <c r="Q36" s="10"/>
      <c r="R36" s="10"/>
      <c r="S36" s="10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">
      <c r="A37" s="3"/>
      <c r="B37" s="10"/>
      <c r="C37" s="12"/>
      <c r="D37" s="10"/>
      <c r="E37" s="10"/>
      <c r="F37" s="10"/>
      <c r="G37" s="10"/>
      <c r="H37" s="10"/>
      <c r="I37" s="9"/>
      <c r="J37" s="9"/>
      <c r="K37" s="16"/>
      <c r="L37" s="16"/>
      <c r="M37" s="21"/>
      <c r="N37" s="21"/>
      <c r="O37" s="10"/>
      <c r="P37" s="10"/>
      <c r="Q37" s="10"/>
      <c r="R37" s="10"/>
      <c r="S37" s="10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</sheetData>
  <mergeCells count="7">
    <mergeCell ref="V17:W17"/>
    <mergeCell ref="V18:W18"/>
    <mergeCell ref="V11:W11"/>
    <mergeCell ref="V12:W12"/>
    <mergeCell ref="V13:W13"/>
    <mergeCell ref="V14:W14"/>
    <mergeCell ref="V16:W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çiler çolakoğlu</dc:creator>
  <cp:lastModifiedBy>çiler çolakoğlu</cp:lastModifiedBy>
  <dcterms:created xsi:type="dcterms:W3CDTF">2023-03-28T20:11:26Z</dcterms:created>
  <dcterms:modified xsi:type="dcterms:W3CDTF">2023-04-03T14:16:13Z</dcterms:modified>
</cp:coreProperties>
</file>